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15" firstSheet="1" activeTab="1"/>
  </bookViews>
  <sheets>
    <sheet name="QUADRO ANTIGO" sheetId="120" state="hidden" r:id="rId1"/>
    <sheet name="Planilha Quantidades" sheetId="121" r:id="rId2"/>
    <sheet name="Planilha Orçamentaria" sheetId="110" r:id="rId3"/>
    <sheet name="Cronograma" sheetId="12" r:id="rId4"/>
    <sheet name="FrentesServiço" sheetId="94" state="hidden" r:id="rId5"/>
    <sheet name="CanteiroUsina" sheetId="119" state="hidden" r:id="rId6"/>
    <sheet name="DMT Trechos" sheetId="117" state="hidden" r:id="rId7"/>
    <sheet name="Comparativo BG" sheetId="114" state="hidden" r:id="rId8"/>
    <sheet name="CanteiroUsinaSolos" sheetId="115" state="hidden" r:id="rId9"/>
    <sheet name="MobUsinaSolos" sheetId="116" state="hidden" r:id="rId10"/>
    <sheet name="CustoEquip" sheetId="49" state="hidden" r:id="rId11"/>
    <sheet name="Custo MO" sheetId="32" state="hidden" r:id="rId12"/>
    <sheet name="Custo Materiais" sheetId="58" state="hidden" r:id="rId13"/>
    <sheet name="Equipamentos" sheetId="122" state="hidden" r:id="rId14"/>
    <sheet name="Plan2" sheetId="125" state="hidden" r:id="rId15"/>
  </sheets>
  <externalReferences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</externalReferences>
  <definedNames>
    <definedName name="\b" localSheetId="1">#REF!</definedName>
    <definedName name="\b" localSheetId="0">#REF!</definedName>
    <definedName name="\b">#REF!</definedName>
    <definedName name="\c" localSheetId="1">#REF!</definedName>
    <definedName name="\c" localSheetId="0">#REF!</definedName>
    <definedName name="\c">#REF!</definedName>
    <definedName name="\fagf" localSheetId="1">#REF!</definedName>
    <definedName name="\fagf" localSheetId="0">#REF!</definedName>
    <definedName name="\fagf">#REF!</definedName>
    <definedName name="\I" localSheetId="2">#REF!</definedName>
    <definedName name="\I" localSheetId="1">#REF!</definedName>
    <definedName name="\I" localSheetId="0">#REF!</definedName>
    <definedName name="\I">#REF!</definedName>
    <definedName name="\p" localSheetId="1">#REF!</definedName>
    <definedName name="\p" localSheetId="0">#REF!</definedName>
    <definedName name="\p">#REF!</definedName>
    <definedName name="\S" localSheetId="2">#REF!</definedName>
    <definedName name="\S" localSheetId="1">[1]COMPOS1!#REF!</definedName>
    <definedName name="\S" localSheetId="0">[1]COMPOS1!#REF!</definedName>
    <definedName name="\S">[1]COMPOS1!#REF!</definedName>
    <definedName name="_" localSheetId="1">#REF!</definedName>
    <definedName name="_" localSheetId="0">#REF!</definedName>
    <definedName name="_">#REF!</definedName>
    <definedName name="____________________ta105" localSheetId="1">#REF!</definedName>
    <definedName name="____________________ta105" localSheetId="0">#REF!</definedName>
    <definedName name="____________________ta105">#REF!</definedName>
    <definedName name="____________________ta157" localSheetId="1">#REF!</definedName>
    <definedName name="____________________ta157" localSheetId="0">#REF!</definedName>
    <definedName name="____________________ta157">#REF!</definedName>
    <definedName name="__________________OUT98" hidden="1">{#N/A,#N/A,TRUE,"Serviços"}</definedName>
    <definedName name="__________________ta105" localSheetId="1">#REF!</definedName>
    <definedName name="__________________ta105" localSheetId="0">#REF!</definedName>
    <definedName name="__________________ta105">#REF!</definedName>
    <definedName name="__________________ta157" localSheetId="1">#REF!</definedName>
    <definedName name="__________________ta157" localSheetId="0">#REF!</definedName>
    <definedName name="__________________ta157">#REF!</definedName>
    <definedName name="_________________ta105" localSheetId="1">#REF!</definedName>
    <definedName name="_________________ta105" localSheetId="0">#REF!</definedName>
    <definedName name="_________________ta105">#REF!</definedName>
    <definedName name="_________________ta157" localSheetId="1">#REF!</definedName>
    <definedName name="_________________ta157" localSheetId="0">#REF!</definedName>
    <definedName name="_________________ta157">#REF!</definedName>
    <definedName name="________________ta105" localSheetId="1">#REF!</definedName>
    <definedName name="________________ta105" localSheetId="0">#REF!</definedName>
    <definedName name="________________ta105">#REF!</definedName>
    <definedName name="________________ta157" localSheetId="1">#REF!</definedName>
    <definedName name="________________ta157" localSheetId="0">#REF!</definedName>
    <definedName name="________________ta157">#REF!</definedName>
    <definedName name="_______________Ext2" localSheetId="1">#REF!</definedName>
    <definedName name="_______________Ext2" localSheetId="0">#REF!</definedName>
    <definedName name="_______________Ext2">#REF!</definedName>
    <definedName name="_______________ta105" localSheetId="1">#REF!</definedName>
    <definedName name="_______________ta105" localSheetId="0">#REF!</definedName>
    <definedName name="_______________ta105">#REF!</definedName>
    <definedName name="_______________ta157" localSheetId="1">#REF!</definedName>
    <definedName name="_______________ta157" localSheetId="0">#REF!</definedName>
    <definedName name="_______________ta157">#REF!</definedName>
    <definedName name="______________Ext2" localSheetId="1">#REF!</definedName>
    <definedName name="______________Ext2" localSheetId="0">#REF!</definedName>
    <definedName name="______________Ext2">#REF!</definedName>
    <definedName name="______________ta105" localSheetId="3">#REF!</definedName>
    <definedName name="______________ta105" localSheetId="1">#REF!</definedName>
    <definedName name="______________ta105" localSheetId="0">#REF!</definedName>
    <definedName name="______________ta105">#REF!</definedName>
    <definedName name="______________ta157" localSheetId="3">#REF!</definedName>
    <definedName name="______________ta157" localSheetId="1">#REF!</definedName>
    <definedName name="______________ta157" localSheetId="0">#REF!</definedName>
    <definedName name="______________ta157">#REF!</definedName>
    <definedName name="_____________Ext2" localSheetId="1">#REF!</definedName>
    <definedName name="_____________Ext2" localSheetId="0">#REF!</definedName>
    <definedName name="_____________Ext2">#REF!</definedName>
    <definedName name="_____________OUT98" hidden="1">{#N/A,#N/A,TRUE,"Serviços"}</definedName>
    <definedName name="_____________PL1" localSheetId="3">#REF!</definedName>
    <definedName name="_____________PL1" localSheetId="2">#REF!</definedName>
    <definedName name="_____________PL1" localSheetId="1">#REF!</definedName>
    <definedName name="_____________PL1" localSheetId="0">#REF!</definedName>
    <definedName name="_____________PL1">#REF!</definedName>
    <definedName name="_____________ta105" localSheetId="3">#REF!</definedName>
    <definedName name="_____________ta105" localSheetId="1">#REF!</definedName>
    <definedName name="_____________ta105" localSheetId="0">#REF!</definedName>
    <definedName name="_____________ta105">#REF!</definedName>
    <definedName name="_____________ta157" localSheetId="3">#REF!</definedName>
    <definedName name="_____________ta157" localSheetId="1">#REF!</definedName>
    <definedName name="_____________ta157" localSheetId="0">#REF!</definedName>
    <definedName name="_____________ta157">#REF!</definedName>
    <definedName name="____________Ext2" localSheetId="3">'[2]P A T O 99 B'!#REF!</definedName>
    <definedName name="____________Ext2" localSheetId="2">#REF!</definedName>
    <definedName name="____________Ext2" localSheetId="1">'[2]P A T O 99 B'!#REF!</definedName>
    <definedName name="____________Ext2" localSheetId="0">'[2]P A T O 99 B'!#REF!</definedName>
    <definedName name="____________Ext2">'[2]P A T O 99 B'!#REF!</definedName>
    <definedName name="____________ki5" localSheetId="1">#REF!</definedName>
    <definedName name="____________ki5" localSheetId="0">#REF!</definedName>
    <definedName name="____________ki5">#REF!</definedName>
    <definedName name="____________OUT98" localSheetId="3" hidden="1">{#N/A,#N/A,TRUE,"Serviços"}</definedName>
    <definedName name="____________OUT98" localSheetId="11" hidden="1">{#N/A,#N/A,TRUE,"Serviços"}</definedName>
    <definedName name="____________OUT98" localSheetId="2" hidden="1">{#N/A,#N/A,TRUE,"Serviços"}</definedName>
    <definedName name="____________OUT98" hidden="1">{#N/A,#N/A,TRUE,"Serviços"}</definedName>
    <definedName name="____________OUT98_1" localSheetId="11" hidden="1">{#N/A,#N/A,TRUE,"Serviços"}</definedName>
    <definedName name="____________OUT98_1" hidden="1">{#N/A,#N/A,TRUE,"Serviços"}</definedName>
    <definedName name="____________OUT988" hidden="1">{#N/A,#N/A,TRUE,"Serviços"}</definedName>
    <definedName name="____________PL1" localSheetId="1">#REF!</definedName>
    <definedName name="____________PL1" localSheetId="0">#REF!</definedName>
    <definedName name="____________PL1">#REF!</definedName>
    <definedName name="____________ta105" localSheetId="1">#REF!</definedName>
    <definedName name="____________ta105" localSheetId="0">#REF!</definedName>
    <definedName name="____________ta105">#REF!</definedName>
    <definedName name="____________ta157" localSheetId="1">#REF!</definedName>
    <definedName name="____________ta157" localSheetId="0">#REF!</definedName>
    <definedName name="____________ta157">#REF!</definedName>
    <definedName name="___________Ext2" localSheetId="1">#REF!</definedName>
    <definedName name="___________Ext2" localSheetId="0">#REF!</definedName>
    <definedName name="___________Ext2">#REF!</definedName>
    <definedName name="___________ki5" localSheetId="1">#REF!</definedName>
    <definedName name="___________ki5" localSheetId="0">#REF!</definedName>
    <definedName name="___________ki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 localSheetId="3">#REF!</definedName>
    <definedName name="___________PL1" localSheetId="2">#REF!</definedName>
    <definedName name="___________PL1" localSheetId="1">#REF!</definedName>
    <definedName name="___________PL1" localSheetId="0">#REF!</definedName>
    <definedName name="___________PL1">#REF!</definedName>
    <definedName name="___________r" localSheetId="1">#REF!</definedName>
    <definedName name="___________r" localSheetId="0">#REF!</definedName>
    <definedName name="___________r">#REF!</definedName>
    <definedName name="___________ta105" localSheetId="3">#REF!</definedName>
    <definedName name="___________ta105" localSheetId="1">#REF!</definedName>
    <definedName name="___________ta105" localSheetId="0">#REF!</definedName>
    <definedName name="___________ta105">#REF!</definedName>
    <definedName name="___________ta157" localSheetId="3">#REF!</definedName>
    <definedName name="___________ta157" localSheetId="1">#REF!</definedName>
    <definedName name="___________ta157" localSheetId="0">#REF!</definedName>
    <definedName name="___________ta157">#REF!</definedName>
    <definedName name="__________Ext2" localSheetId="3">'[2]P A T O 99 B'!#REF!</definedName>
    <definedName name="__________Ext2" localSheetId="2">#REF!</definedName>
    <definedName name="__________Ext2" localSheetId="1">'[2]P A T O 99 B'!#REF!</definedName>
    <definedName name="__________Ext2" localSheetId="0">'[2]P A T O 99 B'!#REF!</definedName>
    <definedName name="__________Ext2">'[2]P A T O 99 B'!#REF!</definedName>
    <definedName name="__________Fev1">#N/A</definedName>
    <definedName name="__________Jan1">#N/A</definedName>
    <definedName name="__________ki5" localSheetId="1">#REF!</definedName>
    <definedName name="__________ki5" localSheetId="0">#REF!</definedName>
    <definedName name="__________ki5">#REF!</definedName>
    <definedName name="__________Mar1">#N/A</definedName>
    <definedName name="__________OUT98" localSheetId="3" hidden="1">{#N/A,#N/A,TRUE,"Serviços"}</definedName>
    <definedName name="__________OUT98" localSheetId="11" hidden="1">{#N/A,#N/A,TRUE,"Serviços"}</definedName>
    <definedName name="__________OUT98" localSheetId="2" hidden="1">{#N/A,#N/A,TRUE,"Serviços"}</definedName>
    <definedName name="__________OUT98" hidden="1">{#N/A,#N/A,TRUE,"Serviços"}</definedName>
    <definedName name="__________OUT98_1" localSheetId="11" hidden="1">{#N/A,#N/A,TRUE,"Serviços"}</definedName>
    <definedName name="__________OUT98_1" hidden="1">{#N/A,#N/A,TRUE,"Serviços"}</definedName>
    <definedName name="__________PL1" localSheetId="1">#REF!</definedName>
    <definedName name="__________PL1" localSheetId="0">#REF!</definedName>
    <definedName name="__________PL1">#REF!</definedName>
    <definedName name="__________r" localSheetId="1">#REF!</definedName>
    <definedName name="__________r" localSheetId="0">#REF!</definedName>
    <definedName name="__________r">#REF!</definedName>
    <definedName name="__________Rbv1" localSheetId="1">#REF!</definedName>
    <definedName name="__________Rbv1" localSheetId="0">#REF!</definedName>
    <definedName name="__________Rbv1">#REF!</definedName>
    <definedName name="__________ta105" localSheetId="3">#REF!</definedName>
    <definedName name="__________ta105" localSheetId="1">#REF!</definedName>
    <definedName name="__________ta105" localSheetId="0">#REF!</definedName>
    <definedName name="__________ta105">#REF!</definedName>
    <definedName name="__________ta157" localSheetId="3">#REF!</definedName>
    <definedName name="__________ta157" localSheetId="1">#REF!</definedName>
    <definedName name="__________ta157" localSheetId="0">#REF!</definedName>
    <definedName name="__________ta157">#REF!</definedName>
    <definedName name="_________A1">#N/A</definedName>
    <definedName name="_________A10">#N/A</definedName>
    <definedName name="_________A11">#N/A</definedName>
    <definedName name="_________A12">#N/A</definedName>
    <definedName name="_________A13">#N/A</definedName>
    <definedName name="_________A14">#N/A</definedName>
    <definedName name="_________A15">#N/A</definedName>
    <definedName name="_________A16">#N/A</definedName>
    <definedName name="_________A17">#N/A</definedName>
    <definedName name="_________A19">#N/A</definedName>
    <definedName name="_________A2">#N/A</definedName>
    <definedName name="_________A20">#N/A</definedName>
    <definedName name="_________A21">#N/A</definedName>
    <definedName name="_________A22">#N/A</definedName>
    <definedName name="_________A23">#N/A</definedName>
    <definedName name="_________A24">#N/A</definedName>
    <definedName name="_________A25">#N/A</definedName>
    <definedName name="_________A3">#N/A</definedName>
    <definedName name="_________A4">#N/A</definedName>
    <definedName name="_________A5">#N/A</definedName>
    <definedName name="_________A6">#N/A</definedName>
    <definedName name="_________A7">#N/A</definedName>
    <definedName name="_________A9">#N/A</definedName>
    <definedName name="_________Ext2" localSheetId="1">#REF!</definedName>
    <definedName name="_________Ext2" localSheetId="0">#REF!</definedName>
    <definedName name="_________Ext2">#REF!</definedName>
    <definedName name="_________Fev1">#N/A</definedName>
    <definedName name="_________Jan1">#N/A</definedName>
    <definedName name="_________ki5" localSheetId="1">#REF!</definedName>
    <definedName name="_________ki5" localSheetId="0">#REF!</definedName>
    <definedName name="_________ki5">#REF!</definedName>
    <definedName name="_________kmi1" localSheetId="1">#REF!</definedName>
    <definedName name="_________kmi1" localSheetId="0">#REF!</definedName>
    <definedName name="_________kmi1">#REF!</definedName>
    <definedName name="_________Mar1">#N/A</definedName>
    <definedName name="_________MOD01">#N/A</definedName>
    <definedName name="_________OUT98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 localSheetId="3">#REF!</definedName>
    <definedName name="_________PL1" localSheetId="2">#REF!</definedName>
    <definedName name="_________PL1" localSheetId="1">#REF!</definedName>
    <definedName name="_________PL1" localSheetId="0">#REF!</definedName>
    <definedName name="_________PL1">#REF!</definedName>
    <definedName name="_________r" localSheetId="1">#REF!</definedName>
    <definedName name="_________r" localSheetId="0">#REF!</definedName>
    <definedName name="_________r">#REF!</definedName>
    <definedName name="_________Rbv1" localSheetId="1">#REF!</definedName>
    <definedName name="_________Rbv1" localSheetId="0">#REF!</definedName>
    <definedName name="_________Rbv1">#REF!</definedName>
    <definedName name="_________RP1">#N/A</definedName>
    <definedName name="_________ta105" localSheetId="3">#REF!</definedName>
    <definedName name="_________ta105" localSheetId="1">#REF!</definedName>
    <definedName name="_________ta105" localSheetId="0">#REF!</definedName>
    <definedName name="_________ta105">#REF!</definedName>
    <definedName name="_________ta157" localSheetId="3">#REF!</definedName>
    <definedName name="_________ta157" localSheetId="1">#REF!</definedName>
    <definedName name="_________ta157" localSheetId="0">#REF!</definedName>
    <definedName name="_________ta157">#REF!</definedName>
    <definedName name="________A1" localSheetId="1">#REF!</definedName>
    <definedName name="________A1" localSheetId="0">#REF!</definedName>
    <definedName name="________A1">#REF!</definedName>
    <definedName name="________A10" localSheetId="1">#REF!</definedName>
    <definedName name="________A10" localSheetId="0">#REF!</definedName>
    <definedName name="________A10">#REF!</definedName>
    <definedName name="________A11" localSheetId="1">#REF!</definedName>
    <definedName name="________A11" localSheetId="0">#REF!</definedName>
    <definedName name="________A11">#REF!</definedName>
    <definedName name="________A12" localSheetId="1">#REF!</definedName>
    <definedName name="________A12" localSheetId="0">#REF!</definedName>
    <definedName name="________A12">#REF!</definedName>
    <definedName name="________A13" localSheetId="1">#REF!</definedName>
    <definedName name="________A13" localSheetId="0">#REF!</definedName>
    <definedName name="________A13">#REF!</definedName>
    <definedName name="________A14" localSheetId="1">#REF!</definedName>
    <definedName name="________A14" localSheetId="0">#REF!</definedName>
    <definedName name="________A14">#REF!</definedName>
    <definedName name="________A15" localSheetId="1">#REF!</definedName>
    <definedName name="________A15" localSheetId="0">#REF!</definedName>
    <definedName name="________A15">#REF!</definedName>
    <definedName name="________A16" localSheetId="1">#REF!</definedName>
    <definedName name="________A16" localSheetId="0">#REF!</definedName>
    <definedName name="________A16">#REF!</definedName>
    <definedName name="________A17" localSheetId="1">#REF!</definedName>
    <definedName name="________A17" localSheetId="0">#REF!</definedName>
    <definedName name="________A17">#REF!</definedName>
    <definedName name="________A19" localSheetId="1">#REF!</definedName>
    <definedName name="________A19" localSheetId="0">#REF!</definedName>
    <definedName name="________A19">#REF!</definedName>
    <definedName name="________A2" localSheetId="1">#REF!</definedName>
    <definedName name="________A2" localSheetId="0">#REF!</definedName>
    <definedName name="________A2">#REF!</definedName>
    <definedName name="________A20" localSheetId="1">#REF!</definedName>
    <definedName name="________A20" localSheetId="0">#REF!</definedName>
    <definedName name="________A20">#REF!</definedName>
    <definedName name="________A21" localSheetId="1">#REF!</definedName>
    <definedName name="________A21" localSheetId="0">#REF!</definedName>
    <definedName name="________A21">#REF!</definedName>
    <definedName name="________A22" localSheetId="1">#REF!</definedName>
    <definedName name="________A22" localSheetId="0">#REF!</definedName>
    <definedName name="________A22">#REF!</definedName>
    <definedName name="________A23" localSheetId="1">#REF!</definedName>
    <definedName name="________A23" localSheetId="0">#REF!</definedName>
    <definedName name="________A23">#REF!</definedName>
    <definedName name="________A24" localSheetId="1">#REF!</definedName>
    <definedName name="________A24" localSheetId="0">#REF!</definedName>
    <definedName name="________A24">#REF!</definedName>
    <definedName name="________A25" localSheetId="1">#REF!</definedName>
    <definedName name="________A25" localSheetId="0">#REF!</definedName>
    <definedName name="________A25">#REF!</definedName>
    <definedName name="________A3" localSheetId="1">#REF!</definedName>
    <definedName name="________A3" localSheetId="0">#REF!</definedName>
    <definedName name="________A3">#REF!</definedName>
    <definedName name="________A4" localSheetId="1">#REF!</definedName>
    <definedName name="________A4" localSheetId="0">#REF!</definedName>
    <definedName name="________A4">#REF!</definedName>
    <definedName name="________A5" localSheetId="1">#REF!</definedName>
    <definedName name="________A5" localSheetId="0">#REF!</definedName>
    <definedName name="________A5">#REF!</definedName>
    <definedName name="________A6" localSheetId="1">#REF!</definedName>
    <definedName name="________A6" localSheetId="0">#REF!</definedName>
    <definedName name="________A6">#REF!</definedName>
    <definedName name="________A7" localSheetId="1">#REF!</definedName>
    <definedName name="________A7" localSheetId="0">#REF!</definedName>
    <definedName name="________A7">#REF!</definedName>
    <definedName name="________A9" localSheetId="1">#REF!</definedName>
    <definedName name="________A9" localSheetId="0">#REF!</definedName>
    <definedName name="________A9">#REF!</definedName>
    <definedName name="________Ext2" localSheetId="3">'[2]P A T O 99 B'!#REF!</definedName>
    <definedName name="________Ext2" localSheetId="2">#REF!</definedName>
    <definedName name="________Ext2" localSheetId="1">'[2]P A T O 99 B'!#REF!</definedName>
    <definedName name="________Ext2" localSheetId="0">'[2]P A T O 99 B'!#REF!</definedName>
    <definedName name="________Ext2">'[2]P A T O 99 B'!#REF!</definedName>
    <definedName name="________Fev1" localSheetId="1">#REF!</definedName>
    <definedName name="________Fev1" localSheetId="0">#REF!</definedName>
    <definedName name="________Fev1">#REF!</definedName>
    <definedName name="________Jan1" localSheetId="1">#REF!</definedName>
    <definedName name="________Jan1" localSheetId="0">#REF!</definedName>
    <definedName name="________Jan1">#REF!</definedName>
    <definedName name="________ki5" localSheetId="1">#REF!</definedName>
    <definedName name="________ki5" localSheetId="0">#REF!</definedName>
    <definedName name="________ki5">#REF!</definedName>
    <definedName name="________kmf1" localSheetId="1">#REF!</definedName>
    <definedName name="________kmf1" localSheetId="0">#REF!</definedName>
    <definedName name="________kmf1">#REF!</definedName>
    <definedName name="________kmf2" localSheetId="1">#REF!</definedName>
    <definedName name="________kmf2" localSheetId="0">#REF!</definedName>
    <definedName name="________kmf2">#REF!</definedName>
    <definedName name="________kmi1" localSheetId="1">#REF!</definedName>
    <definedName name="________kmi1" localSheetId="0">#REF!</definedName>
    <definedName name="________kmi1">#REF!</definedName>
    <definedName name="________Mar1" localSheetId="1">#REF!</definedName>
    <definedName name="________Mar1" localSheetId="0">#REF!</definedName>
    <definedName name="________Mar1">#REF!</definedName>
    <definedName name="________MOD01" localSheetId="1">#REF!</definedName>
    <definedName name="________MOD01" localSheetId="0">#REF!</definedName>
    <definedName name="________MOD01">#REF!</definedName>
    <definedName name="________Obs1" localSheetId="1">#REF!</definedName>
    <definedName name="________Obs1" localSheetId="0">#REF!</definedName>
    <definedName name="________Obs1">#REF!</definedName>
    <definedName name="________Obs2" localSheetId="1">#REF!</definedName>
    <definedName name="________Obs2" localSheetId="0">#REF!</definedName>
    <definedName name="________Obs2">#REF!</definedName>
    <definedName name="________OUT98" localSheetId="3" hidden="1">{#N/A,#N/A,TRUE,"Serviços"}</definedName>
    <definedName name="________OUT98" localSheetId="11" hidden="1">{#N/A,#N/A,TRUE,"Serviços"}</definedName>
    <definedName name="________OUT98" localSheetId="2" hidden="1">{#N/A,#N/A,TRUE,"Serviços"}</definedName>
    <definedName name="________OUT98" hidden="1">{#N/A,#N/A,TRUE,"Serviços"}</definedName>
    <definedName name="________OUT98_1" localSheetId="11" hidden="1">{#N/A,#N/A,TRUE,"Serviços"}</definedName>
    <definedName name="________OUT98_1" hidden="1">{#N/A,#N/A,TRUE,"Serviços"}</definedName>
    <definedName name="________OUTTT98" hidden="1">{#N/A,#N/A,TRUE,"Serviços"}</definedName>
    <definedName name="________PL1" localSheetId="1">#REF!</definedName>
    <definedName name="________PL1" localSheetId="0">#REF!</definedName>
    <definedName name="________PL1">#REF!</definedName>
    <definedName name="________r" localSheetId="3">#REF!</definedName>
    <definedName name="________r" localSheetId="2">#REF!</definedName>
    <definedName name="________r" localSheetId="1">#REF!</definedName>
    <definedName name="________r" localSheetId="0">#REF!</definedName>
    <definedName name="________r">#REF!</definedName>
    <definedName name="________Rbv1" localSheetId="1">#REF!</definedName>
    <definedName name="________Rbv1" localSheetId="0">#REF!</definedName>
    <definedName name="________Rbv1">#REF!</definedName>
    <definedName name="________RP1" localSheetId="1">#REF!</definedName>
    <definedName name="________RP1" localSheetId="0">#REF!</definedName>
    <definedName name="________RP1">#REF!</definedName>
    <definedName name="________ta105" localSheetId="3">#REF!</definedName>
    <definedName name="________ta105" localSheetId="1">#REF!</definedName>
    <definedName name="________ta105" localSheetId="0">#REF!</definedName>
    <definedName name="________ta105">#REF!</definedName>
    <definedName name="________ta157" localSheetId="3">#REF!</definedName>
    <definedName name="________ta157" localSheetId="1">#REF!</definedName>
    <definedName name="________ta157" localSheetId="0">#REF!</definedName>
    <definedName name="________ta157">#REF!</definedName>
    <definedName name="_______A1" localSheetId="1">#REF!</definedName>
    <definedName name="_______A1" localSheetId="0">#REF!</definedName>
    <definedName name="_______A1">#REF!</definedName>
    <definedName name="_______A10" localSheetId="1">#REF!</definedName>
    <definedName name="_______A10" localSheetId="0">#REF!</definedName>
    <definedName name="_______A10">#REF!</definedName>
    <definedName name="_______A11" localSheetId="1">#REF!</definedName>
    <definedName name="_______A11" localSheetId="0">#REF!</definedName>
    <definedName name="_______A11">#REF!</definedName>
    <definedName name="_______A12" localSheetId="1">#REF!</definedName>
    <definedName name="_______A12" localSheetId="0">#REF!</definedName>
    <definedName name="_______A12">#REF!</definedName>
    <definedName name="_______A13" localSheetId="1">#REF!</definedName>
    <definedName name="_______A13" localSheetId="0">#REF!</definedName>
    <definedName name="_______A13">#REF!</definedName>
    <definedName name="_______A14" localSheetId="1">#REF!</definedName>
    <definedName name="_______A14" localSheetId="0">#REF!</definedName>
    <definedName name="_______A14">#REF!</definedName>
    <definedName name="_______A15" localSheetId="1">#REF!</definedName>
    <definedName name="_______A15" localSheetId="0">#REF!</definedName>
    <definedName name="_______A15">#REF!</definedName>
    <definedName name="_______A16" localSheetId="1">#REF!</definedName>
    <definedName name="_______A16" localSheetId="0">#REF!</definedName>
    <definedName name="_______A16">#REF!</definedName>
    <definedName name="_______A17" localSheetId="1">#REF!</definedName>
    <definedName name="_______A17" localSheetId="0">#REF!</definedName>
    <definedName name="_______A17">#REF!</definedName>
    <definedName name="_______A19" localSheetId="1">#REF!</definedName>
    <definedName name="_______A19" localSheetId="0">#REF!</definedName>
    <definedName name="_______A19">#REF!</definedName>
    <definedName name="_______A2" localSheetId="1">#REF!</definedName>
    <definedName name="_______A2" localSheetId="0">#REF!</definedName>
    <definedName name="_______A2">#REF!</definedName>
    <definedName name="_______A20" localSheetId="1">#REF!</definedName>
    <definedName name="_______A20" localSheetId="0">#REF!</definedName>
    <definedName name="_______A20">#REF!</definedName>
    <definedName name="_______A21" localSheetId="1">#REF!</definedName>
    <definedName name="_______A21" localSheetId="0">#REF!</definedName>
    <definedName name="_______A21">#REF!</definedName>
    <definedName name="_______A22" localSheetId="1">#REF!</definedName>
    <definedName name="_______A22" localSheetId="0">#REF!</definedName>
    <definedName name="_______A22">#REF!</definedName>
    <definedName name="_______A23" localSheetId="1">#REF!</definedName>
    <definedName name="_______A23" localSheetId="0">#REF!</definedName>
    <definedName name="_______A23">#REF!</definedName>
    <definedName name="_______A24" localSheetId="1">#REF!</definedName>
    <definedName name="_______A24" localSheetId="0">#REF!</definedName>
    <definedName name="_______A24">#REF!</definedName>
    <definedName name="_______A25" localSheetId="1">#REF!</definedName>
    <definedName name="_______A25" localSheetId="0">#REF!</definedName>
    <definedName name="_______A25">#REF!</definedName>
    <definedName name="_______A3" localSheetId="1">#REF!</definedName>
    <definedName name="_______A3" localSheetId="0">#REF!</definedName>
    <definedName name="_______A3">#REF!</definedName>
    <definedName name="_______A4" localSheetId="1">#REF!</definedName>
    <definedName name="_______A4" localSheetId="0">#REF!</definedName>
    <definedName name="_______A4">#REF!</definedName>
    <definedName name="_______A5" localSheetId="1">#REF!</definedName>
    <definedName name="_______A5" localSheetId="0">#REF!</definedName>
    <definedName name="_______A5">#REF!</definedName>
    <definedName name="_______A6" localSheetId="1">#REF!</definedName>
    <definedName name="_______A6" localSheetId="0">#REF!</definedName>
    <definedName name="_______A6">#REF!</definedName>
    <definedName name="_______A7" localSheetId="1">#REF!</definedName>
    <definedName name="_______A7" localSheetId="0">#REF!</definedName>
    <definedName name="_______A7">#REF!</definedName>
    <definedName name="_______A9" localSheetId="1">#REF!</definedName>
    <definedName name="_______A9" localSheetId="0">#REF!</definedName>
    <definedName name="_______A9">#REF!</definedName>
    <definedName name="_______Ext2" localSheetId="1">#REF!</definedName>
    <definedName name="_______Ext2" localSheetId="0">#REF!</definedName>
    <definedName name="_______Ext2">#REF!</definedName>
    <definedName name="_______Fev1" localSheetId="1">#REF!</definedName>
    <definedName name="_______Fev1" localSheetId="0">#REF!</definedName>
    <definedName name="_______Fev1">#REF!</definedName>
    <definedName name="_______Jan1" localSheetId="1">#REF!</definedName>
    <definedName name="_______Jan1" localSheetId="0">#REF!</definedName>
    <definedName name="_______Jan1">#REF!</definedName>
    <definedName name="_______ki5" localSheetId="1">#REF!</definedName>
    <definedName name="_______ki5" localSheetId="0">#REF!</definedName>
    <definedName name="_______ki5">#REF!</definedName>
    <definedName name="_______kmf1" localSheetId="1">#REF!</definedName>
    <definedName name="_______kmf1" localSheetId="0">#REF!</definedName>
    <definedName name="_______kmf1">#REF!</definedName>
    <definedName name="_______kmf2" localSheetId="1">#REF!</definedName>
    <definedName name="_______kmf2" localSheetId="0">#REF!</definedName>
    <definedName name="_______kmf2">#REF!</definedName>
    <definedName name="_______kmi1" localSheetId="1">#REF!</definedName>
    <definedName name="_______kmi1" localSheetId="0">#REF!</definedName>
    <definedName name="_______kmi1">#REF!</definedName>
    <definedName name="_______Mar1" localSheetId="1">#REF!</definedName>
    <definedName name="_______Mar1" localSheetId="0">#REF!</definedName>
    <definedName name="_______Mar1">#REF!</definedName>
    <definedName name="_______MOD01" localSheetId="1">#REF!</definedName>
    <definedName name="_______MOD01" localSheetId="0">#REF!</definedName>
    <definedName name="_______MOD01">#REF!</definedName>
    <definedName name="_______Obs1" localSheetId="1">#REF!</definedName>
    <definedName name="_______Obs1" localSheetId="0">#REF!</definedName>
    <definedName name="_______Obs1">#REF!</definedName>
    <definedName name="_______Obs2" localSheetId="1">#REF!</definedName>
    <definedName name="_______Obs2" localSheetId="0">#REF!</definedName>
    <definedName name="_______Obs2">#REF!</definedName>
    <definedName name="_______OUT98" hidden="1">{#N/A,#N/A,TRUE,"Serviços"}</definedName>
    <definedName name="_______OUT9888" hidden="1">{#N/A,#N/A,TRUE,"Serviços"}</definedName>
    <definedName name="_______PL1" localSheetId="3">#REF!</definedName>
    <definedName name="_______PL1" localSheetId="2">#REF!</definedName>
    <definedName name="_______PL1" localSheetId="1">#REF!</definedName>
    <definedName name="_______PL1" localSheetId="0">#REF!</definedName>
    <definedName name="_______PL1">#REF!</definedName>
    <definedName name="_______r" localSheetId="3">#REF!</definedName>
    <definedName name="_______r" localSheetId="2">#REF!</definedName>
    <definedName name="_______r" localSheetId="1">#REF!</definedName>
    <definedName name="_______r" localSheetId="0">#REF!</definedName>
    <definedName name="_______r">#REF!</definedName>
    <definedName name="_______Rbv1" localSheetId="2">#REF!</definedName>
    <definedName name="_______Rbv1">'[3]Página 16'!$C$3:$C$7</definedName>
    <definedName name="_______RP1" localSheetId="1">#REF!</definedName>
    <definedName name="_______RP1" localSheetId="0">#REF!</definedName>
    <definedName name="_______RP1">#REF!</definedName>
    <definedName name="_______ta105" localSheetId="3">#REF!</definedName>
    <definedName name="_______ta105" localSheetId="1">#REF!</definedName>
    <definedName name="_______ta105" localSheetId="0">#REF!</definedName>
    <definedName name="_______ta105">#REF!</definedName>
    <definedName name="_______ta157" localSheetId="3">#REF!</definedName>
    <definedName name="_______ta157" localSheetId="1">#REF!</definedName>
    <definedName name="_______ta157" localSheetId="0">#REF!</definedName>
    <definedName name="_______ta157">#REF!</definedName>
    <definedName name="______A1" localSheetId="1">#REF!</definedName>
    <definedName name="______A1" localSheetId="0">#REF!</definedName>
    <definedName name="______A1">#REF!</definedName>
    <definedName name="______A10" localSheetId="1">#REF!</definedName>
    <definedName name="______A10" localSheetId="0">#REF!</definedName>
    <definedName name="______A10">#REF!</definedName>
    <definedName name="______A11" localSheetId="1">#REF!</definedName>
    <definedName name="______A11" localSheetId="0">#REF!</definedName>
    <definedName name="______A11">#REF!</definedName>
    <definedName name="______A12" localSheetId="1">#REF!</definedName>
    <definedName name="______A12" localSheetId="0">#REF!</definedName>
    <definedName name="______A12">#REF!</definedName>
    <definedName name="______A13" localSheetId="1">#REF!</definedName>
    <definedName name="______A13" localSheetId="0">#REF!</definedName>
    <definedName name="______A13">#REF!</definedName>
    <definedName name="______A14" localSheetId="1">#REF!</definedName>
    <definedName name="______A14" localSheetId="0">#REF!</definedName>
    <definedName name="______A14">#REF!</definedName>
    <definedName name="______A15" localSheetId="1">#REF!</definedName>
    <definedName name="______A15" localSheetId="0">#REF!</definedName>
    <definedName name="______A15">#REF!</definedName>
    <definedName name="______A16" localSheetId="1">#REF!</definedName>
    <definedName name="______A16" localSheetId="0">#REF!</definedName>
    <definedName name="______A16">#REF!</definedName>
    <definedName name="______A17" localSheetId="1">#REF!</definedName>
    <definedName name="______A17" localSheetId="0">#REF!</definedName>
    <definedName name="______A17">#REF!</definedName>
    <definedName name="______A19" localSheetId="1">#REF!</definedName>
    <definedName name="______A19" localSheetId="0">#REF!</definedName>
    <definedName name="______A19">#REF!</definedName>
    <definedName name="______A2" localSheetId="1">#REF!</definedName>
    <definedName name="______A2" localSheetId="0">#REF!</definedName>
    <definedName name="______A2">#REF!</definedName>
    <definedName name="______A20" localSheetId="1">#REF!</definedName>
    <definedName name="______A20" localSheetId="0">#REF!</definedName>
    <definedName name="______A20">#REF!</definedName>
    <definedName name="______A21" localSheetId="1">#REF!</definedName>
    <definedName name="______A21" localSheetId="0">#REF!</definedName>
    <definedName name="______A21">#REF!</definedName>
    <definedName name="______A22" localSheetId="1">#REF!</definedName>
    <definedName name="______A22" localSheetId="0">#REF!</definedName>
    <definedName name="______A22">#REF!</definedName>
    <definedName name="______A23" localSheetId="1">#REF!</definedName>
    <definedName name="______A23" localSheetId="0">#REF!</definedName>
    <definedName name="______A23">#REF!</definedName>
    <definedName name="______A24" localSheetId="1">#REF!</definedName>
    <definedName name="______A24" localSheetId="0">#REF!</definedName>
    <definedName name="______A24">#REF!</definedName>
    <definedName name="______A25" localSheetId="1">#REF!</definedName>
    <definedName name="______A25" localSheetId="0">#REF!</definedName>
    <definedName name="______A25">#REF!</definedName>
    <definedName name="______A3" localSheetId="1">#REF!</definedName>
    <definedName name="______A3" localSheetId="0">#REF!</definedName>
    <definedName name="______A3">#REF!</definedName>
    <definedName name="______A4" localSheetId="1">#REF!</definedName>
    <definedName name="______A4" localSheetId="0">#REF!</definedName>
    <definedName name="______A4">#REF!</definedName>
    <definedName name="______A5" localSheetId="1">#REF!</definedName>
    <definedName name="______A5" localSheetId="0">#REF!</definedName>
    <definedName name="______A5">#REF!</definedName>
    <definedName name="______A6" localSheetId="1">#REF!</definedName>
    <definedName name="______A6" localSheetId="0">#REF!</definedName>
    <definedName name="______A6">#REF!</definedName>
    <definedName name="______A7" localSheetId="1">#REF!</definedName>
    <definedName name="______A7" localSheetId="0">#REF!</definedName>
    <definedName name="______A7">#REF!</definedName>
    <definedName name="______A9" localSheetId="1">#REF!</definedName>
    <definedName name="______A9" localSheetId="0">#REF!</definedName>
    <definedName name="______A9">#REF!</definedName>
    <definedName name="______Ext2" localSheetId="3">'[2]P A T O 99 B'!#REF!</definedName>
    <definedName name="______Ext2" localSheetId="2">#REF!</definedName>
    <definedName name="______Ext2" localSheetId="1">'[2]P A T O 99 B'!#REF!</definedName>
    <definedName name="______Ext2" localSheetId="0">'[2]P A T O 99 B'!#REF!</definedName>
    <definedName name="______Ext2">'[2]P A T O 99 B'!#REF!</definedName>
    <definedName name="______Fev1" localSheetId="1">#REF!</definedName>
    <definedName name="______Fev1" localSheetId="0">#REF!</definedName>
    <definedName name="______Fev1">#REF!</definedName>
    <definedName name="______Jan1" localSheetId="1">#REF!</definedName>
    <definedName name="______Jan1" localSheetId="0">#REF!</definedName>
    <definedName name="______Jan1">#REF!</definedName>
    <definedName name="______ki5" localSheetId="1">#REF!</definedName>
    <definedName name="______ki5" localSheetId="0">#REF!</definedName>
    <definedName name="______ki5">#REF!</definedName>
    <definedName name="______kmf1" localSheetId="1">#REF!</definedName>
    <definedName name="______kmf1" localSheetId="0">#REF!</definedName>
    <definedName name="______kmf1">#REF!</definedName>
    <definedName name="______kmf2" localSheetId="1">#REF!</definedName>
    <definedName name="______kmf2" localSheetId="0">#REF!</definedName>
    <definedName name="______kmf2">#REF!</definedName>
    <definedName name="______kmi1" localSheetId="1">#REF!</definedName>
    <definedName name="______kmi1" localSheetId="0">#REF!</definedName>
    <definedName name="______kmi1">#REF!</definedName>
    <definedName name="______kmi2" localSheetId="1">#REF!</definedName>
    <definedName name="______kmi2" localSheetId="0">#REF!</definedName>
    <definedName name="______kmi2">#REF!</definedName>
    <definedName name="______Mar1" localSheetId="1">#REF!</definedName>
    <definedName name="______Mar1" localSheetId="0">#REF!</definedName>
    <definedName name="______Mar1">#REF!</definedName>
    <definedName name="______MOD01" localSheetId="1">#REF!</definedName>
    <definedName name="______MOD01" localSheetId="0">#REF!</definedName>
    <definedName name="______MOD01">#REF!</definedName>
    <definedName name="______Obs1" localSheetId="1">#REF!</definedName>
    <definedName name="______Obs1" localSheetId="0">#REF!</definedName>
    <definedName name="______Obs1">#REF!</definedName>
    <definedName name="______Obs2" localSheetId="1">#REF!</definedName>
    <definedName name="______Obs2" localSheetId="0">#REF!</definedName>
    <definedName name="______Obs2">#REF!</definedName>
    <definedName name="______OUT98" localSheetId="3" hidden="1">{#N/A,#N/A,TRUE,"Serviços"}</definedName>
    <definedName name="______OUT98" localSheetId="11" hidden="1">{#N/A,#N/A,TRUE,"Serviços"}</definedName>
    <definedName name="______OUT98" localSheetId="2" hidden="1">{#N/A,#N/A,TRUE,"Serviços"}</definedName>
    <definedName name="______OUT98" hidden="1">{#N/A,#N/A,TRUE,"Serviços"}</definedName>
    <definedName name="______OUT98_1" localSheetId="11" hidden="1">{#N/A,#N/A,TRUE,"Serviços"}</definedName>
    <definedName name="______OUT98_1" hidden="1">{#N/A,#N/A,TRUE,"Serviços"}</definedName>
    <definedName name="______OUTT98888" hidden="1">{#N/A,#N/A,TRUE,"Serviços"}</definedName>
    <definedName name="______PL1" localSheetId="2">#REF!</definedName>
    <definedName name="______PL1" localSheetId="1">#REF!</definedName>
    <definedName name="______PL1" localSheetId="0">#REF!</definedName>
    <definedName name="______PL1">#REF!</definedName>
    <definedName name="______r" localSheetId="3">#REF!</definedName>
    <definedName name="______r" localSheetId="2">#REF!</definedName>
    <definedName name="______r" localSheetId="1">#REF!</definedName>
    <definedName name="______r" localSheetId="0">#REF!</definedName>
    <definedName name="______r">#REF!</definedName>
    <definedName name="______Rbv1" localSheetId="2">#REF!</definedName>
    <definedName name="______Rbv1">'[3]Página 16'!$C$3:$C$7</definedName>
    <definedName name="______RP1" localSheetId="1">#REF!</definedName>
    <definedName name="______RP1" localSheetId="0">#REF!</definedName>
    <definedName name="______RP1">#REF!</definedName>
    <definedName name="______ta105" localSheetId="3">#REF!</definedName>
    <definedName name="______ta105" localSheetId="1">#REF!</definedName>
    <definedName name="______ta105" localSheetId="0">#REF!</definedName>
    <definedName name="______ta105">#REF!</definedName>
    <definedName name="______ta157" localSheetId="3">#REF!</definedName>
    <definedName name="______ta157" localSheetId="1">#REF!</definedName>
    <definedName name="______ta157" localSheetId="0">#REF!</definedName>
    <definedName name="______ta157">#REF!</definedName>
    <definedName name="_____A1" localSheetId="1">#REF!</definedName>
    <definedName name="_____A1" localSheetId="0">#REF!</definedName>
    <definedName name="_____A1">#REF!</definedName>
    <definedName name="_____A10" localSheetId="1">#REF!</definedName>
    <definedName name="_____A10" localSheetId="0">#REF!</definedName>
    <definedName name="_____A10">#REF!</definedName>
    <definedName name="_____A11" localSheetId="1">#REF!</definedName>
    <definedName name="_____A11" localSheetId="0">#REF!</definedName>
    <definedName name="_____A11">#REF!</definedName>
    <definedName name="_____A12" localSheetId="1">#REF!</definedName>
    <definedName name="_____A12" localSheetId="0">#REF!</definedName>
    <definedName name="_____A12">#REF!</definedName>
    <definedName name="_____A13" localSheetId="1">#REF!</definedName>
    <definedName name="_____A13" localSheetId="0">#REF!</definedName>
    <definedName name="_____A13">#REF!</definedName>
    <definedName name="_____A14" localSheetId="1">#REF!</definedName>
    <definedName name="_____A14" localSheetId="0">#REF!</definedName>
    <definedName name="_____A14">#REF!</definedName>
    <definedName name="_____A15" localSheetId="1">#REF!</definedName>
    <definedName name="_____A15" localSheetId="0">#REF!</definedName>
    <definedName name="_____A15">#REF!</definedName>
    <definedName name="_____A16" localSheetId="1">#REF!</definedName>
    <definedName name="_____A16" localSheetId="0">#REF!</definedName>
    <definedName name="_____A16">#REF!</definedName>
    <definedName name="_____A17" localSheetId="1">#REF!</definedName>
    <definedName name="_____A17" localSheetId="0">#REF!</definedName>
    <definedName name="_____A17">#REF!</definedName>
    <definedName name="_____A19" localSheetId="1">#REF!</definedName>
    <definedName name="_____A19" localSheetId="0">#REF!</definedName>
    <definedName name="_____A19">#REF!</definedName>
    <definedName name="_____A2" localSheetId="1">#REF!</definedName>
    <definedName name="_____A2" localSheetId="0">#REF!</definedName>
    <definedName name="_____A2">#REF!</definedName>
    <definedName name="_____A20" localSheetId="1">#REF!</definedName>
    <definedName name="_____A20" localSheetId="0">#REF!</definedName>
    <definedName name="_____A20">#REF!</definedName>
    <definedName name="_____A21" localSheetId="1">#REF!</definedName>
    <definedName name="_____A21" localSheetId="0">#REF!</definedName>
    <definedName name="_____A21">#REF!</definedName>
    <definedName name="_____A22" localSheetId="1">#REF!</definedName>
    <definedName name="_____A22" localSheetId="0">#REF!</definedName>
    <definedName name="_____A22">#REF!</definedName>
    <definedName name="_____A23" localSheetId="1">#REF!</definedName>
    <definedName name="_____A23" localSheetId="0">#REF!</definedName>
    <definedName name="_____A23">#REF!</definedName>
    <definedName name="_____A24" localSheetId="1">#REF!</definedName>
    <definedName name="_____A24" localSheetId="0">#REF!</definedName>
    <definedName name="_____A24">#REF!</definedName>
    <definedName name="_____A25" localSheetId="1">#REF!</definedName>
    <definedName name="_____A25" localSheetId="0">#REF!</definedName>
    <definedName name="_____A25">#REF!</definedName>
    <definedName name="_____A3" localSheetId="1">#REF!</definedName>
    <definedName name="_____A3" localSheetId="0">#REF!</definedName>
    <definedName name="_____A3">#REF!</definedName>
    <definedName name="_____A4" localSheetId="1">#REF!</definedName>
    <definedName name="_____A4" localSheetId="0">#REF!</definedName>
    <definedName name="_____A4">#REF!</definedName>
    <definedName name="_____A5" localSheetId="1">#REF!</definedName>
    <definedName name="_____A5" localSheetId="0">#REF!</definedName>
    <definedName name="_____A5">#REF!</definedName>
    <definedName name="_____A6" localSheetId="1">#REF!</definedName>
    <definedName name="_____A6" localSheetId="0">#REF!</definedName>
    <definedName name="_____A6">#REF!</definedName>
    <definedName name="_____A7" localSheetId="1">#REF!</definedName>
    <definedName name="_____A7" localSheetId="0">#REF!</definedName>
    <definedName name="_____A7">#REF!</definedName>
    <definedName name="_____A9" localSheetId="1">#REF!</definedName>
    <definedName name="_____A9" localSheetId="0">#REF!</definedName>
    <definedName name="_____A9">#REF!</definedName>
    <definedName name="_____Ext2" localSheetId="3">'[2]P A T O 99 B'!#REF!</definedName>
    <definedName name="_____Ext2" localSheetId="2">#REF!</definedName>
    <definedName name="_____Ext2" localSheetId="1">'[2]P A T O 99 B'!#REF!</definedName>
    <definedName name="_____Ext2" localSheetId="0">'[2]P A T O 99 B'!#REF!</definedName>
    <definedName name="_____Ext2">'[2]P A T O 99 B'!#REF!</definedName>
    <definedName name="_____Fev1" localSheetId="1">#REF!</definedName>
    <definedName name="_____Fev1" localSheetId="0">#REF!</definedName>
    <definedName name="_____Fev1">#REF!</definedName>
    <definedName name="_____Jan1" localSheetId="1">#REF!</definedName>
    <definedName name="_____Jan1" localSheetId="0">#REF!</definedName>
    <definedName name="_____Jan1">#REF!</definedName>
    <definedName name="_____ki5" localSheetId="1">#REF!</definedName>
    <definedName name="_____ki5" localSheetId="0">#REF!</definedName>
    <definedName name="_____ki5">#REF!</definedName>
    <definedName name="_____kmf1" localSheetId="1">#REF!</definedName>
    <definedName name="_____kmf1" localSheetId="0">#REF!</definedName>
    <definedName name="_____kmf1">#REF!</definedName>
    <definedName name="_____kmf2" localSheetId="1">#REF!</definedName>
    <definedName name="_____kmf2" localSheetId="0">#REF!</definedName>
    <definedName name="_____kmf2">#REF!</definedName>
    <definedName name="_____kmi1" localSheetId="1">#REF!</definedName>
    <definedName name="_____kmi1" localSheetId="0">#REF!</definedName>
    <definedName name="_____kmi1">#REF!</definedName>
    <definedName name="_____kmi2" localSheetId="1">#REF!</definedName>
    <definedName name="_____kmi2" localSheetId="0">#REF!</definedName>
    <definedName name="_____kmi2">#REF!</definedName>
    <definedName name="_____Mar1" localSheetId="1">#REF!</definedName>
    <definedName name="_____Mar1" localSheetId="0">#REF!</definedName>
    <definedName name="_____Mar1">#REF!</definedName>
    <definedName name="_____MOD01" localSheetId="1">#REF!</definedName>
    <definedName name="_____MOD01" localSheetId="0">#REF!</definedName>
    <definedName name="_____MOD01">#REF!</definedName>
    <definedName name="_____Obs1" localSheetId="1">#REF!</definedName>
    <definedName name="_____Obs1" localSheetId="0">#REF!</definedName>
    <definedName name="_____Obs1">#REF!</definedName>
    <definedName name="_____Obs2" localSheetId="1">#REF!</definedName>
    <definedName name="_____Obs2" localSheetId="0">#REF!</definedName>
    <definedName name="_____Obs2">#REF!</definedName>
    <definedName name="_____OUT98" hidden="1">{#N/A,#N/A,TRUE,"Serviços"}</definedName>
    <definedName name="_____OUTTT988" hidden="1">{#N/A,#N/A,TRUE,"Serviços"}</definedName>
    <definedName name="_____PL1" localSheetId="3">#REF!</definedName>
    <definedName name="_____PL1" localSheetId="2">#REF!</definedName>
    <definedName name="_____PL1" localSheetId="1">#REF!</definedName>
    <definedName name="_____PL1" localSheetId="0">#REF!</definedName>
    <definedName name="_____PL1">#REF!</definedName>
    <definedName name="_____r" localSheetId="3">#REF!</definedName>
    <definedName name="_____r" localSheetId="2">#REF!</definedName>
    <definedName name="_____r" localSheetId="1">#REF!</definedName>
    <definedName name="_____r" localSheetId="0">#REF!</definedName>
    <definedName name="_____r">#REF!</definedName>
    <definedName name="_____Rbv1" localSheetId="2">#REF!</definedName>
    <definedName name="_____Rbv1">'[3]Página 16'!$C$3:$C$7</definedName>
    <definedName name="_____RP1" localSheetId="1">#REF!</definedName>
    <definedName name="_____RP1" localSheetId="0">#REF!</definedName>
    <definedName name="_____RP1">#REF!</definedName>
    <definedName name="_____ta105" localSheetId="3">#REF!</definedName>
    <definedName name="_____ta105" localSheetId="1">#REF!</definedName>
    <definedName name="_____ta105" localSheetId="0">#REF!</definedName>
    <definedName name="_____ta105">#REF!</definedName>
    <definedName name="_____ta157" localSheetId="3">#REF!</definedName>
    <definedName name="_____ta157" localSheetId="1">#REF!</definedName>
    <definedName name="_____ta157" localSheetId="0">#REF!</definedName>
    <definedName name="_____ta157">#REF!</definedName>
    <definedName name="____A1" localSheetId="1">#REF!</definedName>
    <definedName name="____A1" localSheetId="0">#REF!</definedName>
    <definedName name="____A1">#REF!</definedName>
    <definedName name="____A10" localSheetId="1">#REF!</definedName>
    <definedName name="____A10" localSheetId="0">#REF!</definedName>
    <definedName name="____A10">#REF!</definedName>
    <definedName name="____A11" localSheetId="1">#REF!</definedName>
    <definedName name="____A11" localSheetId="0">#REF!</definedName>
    <definedName name="____A11">#REF!</definedName>
    <definedName name="____A12" localSheetId="1">#REF!</definedName>
    <definedName name="____A12" localSheetId="0">#REF!</definedName>
    <definedName name="____A12">#REF!</definedName>
    <definedName name="____A13" localSheetId="1">#REF!</definedName>
    <definedName name="____A13" localSheetId="0">#REF!</definedName>
    <definedName name="____A13">#REF!</definedName>
    <definedName name="____A14" localSheetId="1">#REF!</definedName>
    <definedName name="____A14" localSheetId="0">#REF!</definedName>
    <definedName name="____A14">#REF!</definedName>
    <definedName name="____A15" localSheetId="1">#REF!</definedName>
    <definedName name="____A15" localSheetId="0">#REF!</definedName>
    <definedName name="____A15">#REF!</definedName>
    <definedName name="____A16" localSheetId="1">#REF!</definedName>
    <definedName name="____A16" localSheetId="0">#REF!</definedName>
    <definedName name="____A16">#REF!</definedName>
    <definedName name="____A17" localSheetId="1">#REF!</definedName>
    <definedName name="____A17" localSheetId="0">#REF!</definedName>
    <definedName name="____A17">#REF!</definedName>
    <definedName name="____A19" localSheetId="1">#REF!</definedName>
    <definedName name="____A19" localSheetId="0">#REF!</definedName>
    <definedName name="____A19">#REF!</definedName>
    <definedName name="____A2" localSheetId="1">#REF!</definedName>
    <definedName name="____A2" localSheetId="0">#REF!</definedName>
    <definedName name="____A2">#REF!</definedName>
    <definedName name="____A20" localSheetId="1">#REF!</definedName>
    <definedName name="____A20" localSheetId="0">#REF!</definedName>
    <definedName name="____A20">#REF!</definedName>
    <definedName name="____A21" localSheetId="1">#REF!</definedName>
    <definedName name="____A21" localSheetId="0">#REF!</definedName>
    <definedName name="____A21">#REF!</definedName>
    <definedName name="____A22" localSheetId="1">#REF!</definedName>
    <definedName name="____A22" localSheetId="0">#REF!</definedName>
    <definedName name="____A22">#REF!</definedName>
    <definedName name="____A23" localSheetId="1">#REF!</definedName>
    <definedName name="____A23" localSheetId="0">#REF!</definedName>
    <definedName name="____A23">#REF!</definedName>
    <definedName name="____A24" localSheetId="1">#REF!</definedName>
    <definedName name="____A24" localSheetId="0">#REF!</definedName>
    <definedName name="____A24">#REF!</definedName>
    <definedName name="____A25" localSheetId="1">#REF!</definedName>
    <definedName name="____A25" localSheetId="0">#REF!</definedName>
    <definedName name="____A25">#REF!</definedName>
    <definedName name="____A3" localSheetId="1">#REF!</definedName>
    <definedName name="____A3" localSheetId="0">#REF!</definedName>
    <definedName name="____A3">#REF!</definedName>
    <definedName name="____A4" localSheetId="1">#REF!</definedName>
    <definedName name="____A4" localSheetId="0">#REF!</definedName>
    <definedName name="____A4">#REF!</definedName>
    <definedName name="____A5" localSheetId="1">#REF!</definedName>
    <definedName name="____A5" localSheetId="0">#REF!</definedName>
    <definedName name="____A5">#REF!</definedName>
    <definedName name="____A6" localSheetId="1">#REF!</definedName>
    <definedName name="____A6" localSheetId="0">#REF!</definedName>
    <definedName name="____A6">#REF!</definedName>
    <definedName name="____A7" localSheetId="1">#REF!</definedName>
    <definedName name="____A7" localSheetId="0">#REF!</definedName>
    <definedName name="____A7">#REF!</definedName>
    <definedName name="____A9" localSheetId="1">#REF!</definedName>
    <definedName name="____A9" localSheetId="0">#REF!</definedName>
    <definedName name="____A9">#REF!</definedName>
    <definedName name="____Ext2" localSheetId="1">#REF!</definedName>
    <definedName name="____Ext2" localSheetId="0">#REF!</definedName>
    <definedName name="____Ext2">#REF!</definedName>
    <definedName name="____ext293" localSheetId="1">#REF!</definedName>
    <definedName name="____ext293" localSheetId="0">#REF!</definedName>
    <definedName name="____ext293">#REF!</definedName>
    <definedName name="____ext471" localSheetId="1">#REF!</definedName>
    <definedName name="____ext471" localSheetId="0">#REF!</definedName>
    <definedName name="____ext471">#REF!</definedName>
    <definedName name="____Fev1" localSheetId="1">#REF!</definedName>
    <definedName name="____Fev1" localSheetId="0">#REF!</definedName>
    <definedName name="____Fev1">#REF!</definedName>
    <definedName name="____Jan1" localSheetId="1">#REF!</definedName>
    <definedName name="____Jan1" localSheetId="0">#REF!</definedName>
    <definedName name="____Jan1">#REF!</definedName>
    <definedName name="____ki5" localSheetId="1">#REF!</definedName>
    <definedName name="____ki5" localSheetId="0">#REF!</definedName>
    <definedName name="____ki5">#REF!</definedName>
    <definedName name="____kmf1" localSheetId="1">#REF!</definedName>
    <definedName name="____kmf1" localSheetId="0">#REF!</definedName>
    <definedName name="____kmf1">#REF!</definedName>
    <definedName name="____kmf2" localSheetId="1">#REF!</definedName>
    <definedName name="____kmf2" localSheetId="0">#REF!</definedName>
    <definedName name="____kmf2">#REF!</definedName>
    <definedName name="____Kmf293" localSheetId="1">#REF!</definedName>
    <definedName name="____Kmf293" localSheetId="0">#REF!</definedName>
    <definedName name="____Kmf293">#REF!</definedName>
    <definedName name="____Kmf471" localSheetId="1">#REF!</definedName>
    <definedName name="____Kmf471" localSheetId="0">#REF!</definedName>
    <definedName name="____Kmf471">#REF!</definedName>
    <definedName name="____kmi1" localSheetId="1">#REF!</definedName>
    <definedName name="____kmi1" localSheetId="0">#REF!</definedName>
    <definedName name="____kmi1">#REF!</definedName>
    <definedName name="____kmi2" localSheetId="1">#REF!</definedName>
    <definedName name="____kmi2" localSheetId="0">#REF!</definedName>
    <definedName name="____kmi2">#REF!</definedName>
    <definedName name="____Kmi293" localSheetId="1">#REF!</definedName>
    <definedName name="____Kmi293" localSheetId="0">#REF!</definedName>
    <definedName name="____Kmi293">#REF!</definedName>
    <definedName name="____Kmi471" localSheetId="1">#REF!</definedName>
    <definedName name="____Kmi471" localSheetId="0">#REF!</definedName>
    <definedName name="____Kmi471">#REF!</definedName>
    <definedName name="____Mar1" localSheetId="1">#REF!</definedName>
    <definedName name="____Mar1" localSheetId="0">#REF!</definedName>
    <definedName name="____Mar1">#REF!</definedName>
    <definedName name="____MOD01" localSheetId="1">#REF!</definedName>
    <definedName name="____MOD01" localSheetId="0">#REF!</definedName>
    <definedName name="____MOD01">#REF!</definedName>
    <definedName name="____Obs1" localSheetId="1">#REF!</definedName>
    <definedName name="____Obs1" localSheetId="0">#REF!</definedName>
    <definedName name="____Obs1">#REF!</definedName>
    <definedName name="____Obs2" localSheetId="1">#REF!</definedName>
    <definedName name="____Obs2" localSheetId="0">#REF!</definedName>
    <definedName name="____Obs2">#REF!</definedName>
    <definedName name="____OUT98" localSheetId="3" hidden="1">{#N/A,#N/A,TRUE,"Serviços"}</definedName>
    <definedName name="____OUT98" localSheetId="11" hidden="1">{#N/A,#N/A,TRUE,"Serviços"}</definedName>
    <definedName name="____OUT98" localSheetId="2" hidden="1">{#N/A,#N/A,TRUE,"Serviços"}</definedName>
    <definedName name="____OUT98" hidden="1">{#N/A,#N/A,TRUE,"Serviços"}</definedName>
    <definedName name="____OUT98_1" localSheetId="11" hidden="1">{#N/A,#N/A,TRUE,"Serviços"}</definedName>
    <definedName name="____OUT98_1" hidden="1">{#N/A,#N/A,TRUE,"Serviços"}</definedName>
    <definedName name="____out99" hidden="1">{#N/A,#N/A,TRUE,"Serviços"}</definedName>
    <definedName name="____OUTTT98" hidden="1">{#N/A,#N/A,TRUE,"Serviços"}</definedName>
    <definedName name="____PL1" localSheetId="3">#REF!</definedName>
    <definedName name="____PL1" localSheetId="2">#REF!</definedName>
    <definedName name="____PL1" localSheetId="1">#REF!</definedName>
    <definedName name="____PL1" localSheetId="0">#REF!</definedName>
    <definedName name="____PL1">#REF!</definedName>
    <definedName name="____r" localSheetId="3">#REF!</definedName>
    <definedName name="____r" localSheetId="2">#REF!</definedName>
    <definedName name="____r" localSheetId="1">#REF!</definedName>
    <definedName name="____r" localSheetId="0">#REF!</definedName>
    <definedName name="____r">#REF!</definedName>
    <definedName name="____Rbv1" localSheetId="2">#REF!</definedName>
    <definedName name="____Rbv1">'[3]Página 16'!$C$3:$C$7</definedName>
    <definedName name="____RP1" localSheetId="1">#REF!</definedName>
    <definedName name="____RP1" localSheetId="0">#REF!</definedName>
    <definedName name="____RP1">#REF!</definedName>
    <definedName name="____ta105" localSheetId="3">#REF!</definedName>
    <definedName name="____ta105" localSheetId="1">#REF!</definedName>
    <definedName name="____ta105" localSheetId="0">#REF!</definedName>
    <definedName name="____ta105">#REF!</definedName>
    <definedName name="____ta157" localSheetId="3">#REF!</definedName>
    <definedName name="____ta157" localSheetId="1">#REF!</definedName>
    <definedName name="____ta157" localSheetId="0">#REF!</definedName>
    <definedName name="____ta157">#REF!</definedName>
    <definedName name="___A1" localSheetId="1">#REF!</definedName>
    <definedName name="___A1" localSheetId="0">#REF!</definedName>
    <definedName name="___A1">#REF!</definedName>
    <definedName name="___A10" localSheetId="1">#REF!</definedName>
    <definedName name="___A10" localSheetId="0">#REF!</definedName>
    <definedName name="___A10">#REF!</definedName>
    <definedName name="___A11" localSheetId="1">#REF!</definedName>
    <definedName name="___A11" localSheetId="0">#REF!</definedName>
    <definedName name="___A11">#REF!</definedName>
    <definedName name="___A12" localSheetId="1">#REF!</definedName>
    <definedName name="___A12" localSheetId="0">#REF!</definedName>
    <definedName name="___A12">#REF!</definedName>
    <definedName name="___A13" localSheetId="1">#REF!</definedName>
    <definedName name="___A13" localSheetId="0">#REF!</definedName>
    <definedName name="___A13">#REF!</definedName>
    <definedName name="___A14" localSheetId="1">#REF!</definedName>
    <definedName name="___A14" localSheetId="0">#REF!</definedName>
    <definedName name="___A14">#REF!</definedName>
    <definedName name="___A15" localSheetId="1">#REF!</definedName>
    <definedName name="___A15" localSheetId="0">#REF!</definedName>
    <definedName name="___A15">#REF!</definedName>
    <definedName name="___A16" localSheetId="1">#REF!</definedName>
    <definedName name="___A16" localSheetId="0">#REF!</definedName>
    <definedName name="___A16">#REF!</definedName>
    <definedName name="___A17" localSheetId="1">#REF!</definedName>
    <definedName name="___A17" localSheetId="0">#REF!</definedName>
    <definedName name="___A17">#REF!</definedName>
    <definedName name="___A19" localSheetId="1">#REF!</definedName>
    <definedName name="___A19" localSheetId="0">#REF!</definedName>
    <definedName name="___A19">#REF!</definedName>
    <definedName name="___A2" localSheetId="1">#REF!</definedName>
    <definedName name="___A2" localSheetId="0">#REF!</definedName>
    <definedName name="___A2">#REF!</definedName>
    <definedName name="___A20" localSheetId="1">#REF!</definedName>
    <definedName name="___A20" localSheetId="0">#REF!</definedName>
    <definedName name="___A20">#REF!</definedName>
    <definedName name="___A21" localSheetId="1">#REF!</definedName>
    <definedName name="___A21" localSheetId="0">#REF!</definedName>
    <definedName name="___A21">#REF!</definedName>
    <definedName name="___A22" localSheetId="1">#REF!</definedName>
    <definedName name="___A22" localSheetId="0">#REF!</definedName>
    <definedName name="___A22">#REF!</definedName>
    <definedName name="___A23" localSheetId="1">#REF!</definedName>
    <definedName name="___A23" localSheetId="0">#REF!</definedName>
    <definedName name="___A23">#REF!</definedName>
    <definedName name="___A24" localSheetId="1">#REF!</definedName>
    <definedName name="___A24" localSheetId="0">#REF!</definedName>
    <definedName name="___A24">#REF!</definedName>
    <definedName name="___A25" localSheetId="1">#REF!</definedName>
    <definedName name="___A25" localSheetId="0">#REF!</definedName>
    <definedName name="___A25">#REF!</definedName>
    <definedName name="___A3" localSheetId="1">#REF!</definedName>
    <definedName name="___A3" localSheetId="0">#REF!</definedName>
    <definedName name="___A3">#REF!</definedName>
    <definedName name="___A4" localSheetId="1">#REF!</definedName>
    <definedName name="___A4" localSheetId="0">#REF!</definedName>
    <definedName name="___A4">#REF!</definedName>
    <definedName name="___A5" localSheetId="1">#REF!</definedName>
    <definedName name="___A5" localSheetId="0">#REF!</definedName>
    <definedName name="___A5">#REF!</definedName>
    <definedName name="___A6" localSheetId="1">#REF!</definedName>
    <definedName name="___A6" localSheetId="0">#REF!</definedName>
    <definedName name="___A6">#REF!</definedName>
    <definedName name="___A7" localSheetId="1">#REF!</definedName>
    <definedName name="___A7" localSheetId="0">#REF!</definedName>
    <definedName name="___A7">#REF!</definedName>
    <definedName name="___A9" localSheetId="1">#REF!</definedName>
    <definedName name="___A9" localSheetId="0">#REF!</definedName>
    <definedName name="___A9">#REF!</definedName>
    <definedName name="___Abr1" localSheetId="1">#REF!</definedName>
    <definedName name="___Abr1" localSheetId="0">#REF!</definedName>
    <definedName name="___Abr1">#REF!</definedName>
    <definedName name="___ACA25" localSheetId="1">#REF!</definedName>
    <definedName name="___ACA25" localSheetId="0">#REF!</definedName>
    <definedName name="___ACA25">#REF!</definedName>
    <definedName name="___ACA50" localSheetId="1">#REF!</definedName>
    <definedName name="___ACA50" localSheetId="0">#REF!</definedName>
    <definedName name="___ACA50">#REF!</definedName>
    <definedName name="___ACM30" localSheetId="1">#REF!</definedName>
    <definedName name="___ACM30" localSheetId="0">#REF!</definedName>
    <definedName name="___ACM30">#REF!</definedName>
    <definedName name="___Ago1" localSheetId="1">#REF!</definedName>
    <definedName name="___Ago1" localSheetId="0">#REF!</definedName>
    <definedName name="___Ago1">#REF!</definedName>
    <definedName name="___ATD1" localSheetId="1">#REF!</definedName>
    <definedName name="___ATD1" localSheetId="0">#REF!</definedName>
    <definedName name="___ATD1">#REF!</definedName>
    <definedName name="___CCM30" localSheetId="1">#REF!</definedName>
    <definedName name="___CCM30" localSheetId="0">#REF!</definedName>
    <definedName name="___CCM30">#REF!</definedName>
    <definedName name="___CMM30" localSheetId="1">#REF!</definedName>
    <definedName name="___CMM30" localSheetId="0">#REF!</definedName>
    <definedName name="___CMM30">#REF!</definedName>
    <definedName name="___Dez1" localSheetId="1">#REF!</definedName>
    <definedName name="___Dez1" localSheetId="0">#REF!</definedName>
    <definedName name="___Dez1">#REF!</definedName>
    <definedName name="___Ext2" localSheetId="3">'[2]P A T O 99 B'!#REF!</definedName>
    <definedName name="___Ext2" localSheetId="2">#REF!</definedName>
    <definedName name="___Ext2" localSheetId="1">'[2]P A T O 99 B'!#REF!</definedName>
    <definedName name="___Ext2" localSheetId="0">'[2]P A T O 99 B'!#REF!</definedName>
    <definedName name="___Ext2">'[2]P A T O 99 B'!#REF!</definedName>
    <definedName name="___EXT285" localSheetId="1">#REF!</definedName>
    <definedName name="___EXT285" localSheetId="0">#REF!</definedName>
    <definedName name="___EXT285">#REF!</definedName>
    <definedName name="___ext293" localSheetId="1">#REF!</definedName>
    <definedName name="___ext293" localSheetId="0">#REF!</definedName>
    <definedName name="___ext293">#REF!</definedName>
    <definedName name="___ext471" localSheetId="1">#REF!</definedName>
    <definedName name="___ext471" localSheetId="0">#REF!</definedName>
    <definedName name="___ext471">#REF!</definedName>
    <definedName name="___Fev1" localSheetId="1">#REF!</definedName>
    <definedName name="___Fev1" localSheetId="0">#REF!</definedName>
    <definedName name="___Fev1">#REF!</definedName>
    <definedName name="___HCB5" localSheetId="1">#REF!</definedName>
    <definedName name="___HCB5" localSheetId="0">#REF!</definedName>
    <definedName name="___HCB5">#REF!</definedName>
    <definedName name="___Jan1" localSheetId="1">#REF!</definedName>
    <definedName name="___Jan1" localSheetId="0">#REF!</definedName>
    <definedName name="___Jan1">#REF!</definedName>
    <definedName name="___Jul1" localSheetId="1">#REF!</definedName>
    <definedName name="___Jul1" localSheetId="0">#REF!</definedName>
    <definedName name="___Jul1">#REF!</definedName>
    <definedName name="___Jun1" localSheetId="1">#REF!</definedName>
    <definedName name="___Jun1" localSheetId="0">#REF!</definedName>
    <definedName name="___Jun1">#REF!</definedName>
    <definedName name="___ki5" localSheetId="1">#REF!</definedName>
    <definedName name="___ki5" localSheetId="0">#REF!</definedName>
    <definedName name="___ki5">#REF!</definedName>
    <definedName name="___kmf1" localSheetId="1">#REF!</definedName>
    <definedName name="___kmf1" localSheetId="0">#REF!</definedName>
    <definedName name="___kmf1">#REF!</definedName>
    <definedName name="___kmf2" localSheetId="1">#REF!</definedName>
    <definedName name="___kmf2" localSheetId="0">#REF!</definedName>
    <definedName name="___kmf2">#REF!</definedName>
    <definedName name="___Kmf293" localSheetId="1">#REF!</definedName>
    <definedName name="___Kmf293" localSheetId="0">#REF!</definedName>
    <definedName name="___Kmf293">#REF!</definedName>
    <definedName name="___Kmf471" localSheetId="1">#REF!</definedName>
    <definedName name="___Kmf471" localSheetId="0">#REF!</definedName>
    <definedName name="___Kmf471">#REF!</definedName>
    <definedName name="___kmi1" localSheetId="1">#REF!</definedName>
    <definedName name="___kmi1" localSheetId="0">#REF!</definedName>
    <definedName name="___kmi1">#REF!</definedName>
    <definedName name="___kmi2" localSheetId="1">#REF!</definedName>
    <definedName name="___kmi2" localSheetId="0">#REF!</definedName>
    <definedName name="___kmi2">#REF!</definedName>
    <definedName name="___Kmi293" localSheetId="1">#REF!</definedName>
    <definedName name="___Kmi293" localSheetId="0">#REF!</definedName>
    <definedName name="___Kmi293">#REF!</definedName>
    <definedName name="___Kmi471" localSheetId="1">#REF!</definedName>
    <definedName name="___Kmi471" localSheetId="0">#REF!</definedName>
    <definedName name="___Kmi471">#REF!</definedName>
    <definedName name="___la2" localSheetId="1">#REF!</definedName>
    <definedName name="___la2" localSheetId="0">#REF!</definedName>
    <definedName name="___la2">#REF!</definedName>
    <definedName name="___Mai1" localSheetId="1">#REF!</definedName>
    <definedName name="___Mai1" localSheetId="0">#REF!</definedName>
    <definedName name="___Mai1">#REF!</definedName>
    <definedName name="___Mar1" localSheetId="1">#REF!</definedName>
    <definedName name="___Mar1" localSheetId="0">#REF!</definedName>
    <definedName name="___Mar1">#REF!</definedName>
    <definedName name="___MOD01" localSheetId="1">#REF!</definedName>
    <definedName name="___MOD01" localSheetId="0">#REF!</definedName>
    <definedName name="___MOD01">#REF!</definedName>
    <definedName name="___Nov1" localSheetId="1">#REF!</definedName>
    <definedName name="___Nov1" localSheetId="0">#REF!</definedName>
    <definedName name="___Nov1">#REF!</definedName>
    <definedName name="___Obs1" localSheetId="1">#REF!</definedName>
    <definedName name="___Obs1" localSheetId="0">#REF!</definedName>
    <definedName name="___Obs1">#REF!</definedName>
    <definedName name="___Obs2" localSheetId="1">#REF!</definedName>
    <definedName name="___Obs2" localSheetId="0">#REF!</definedName>
    <definedName name="___Obs2">#REF!</definedName>
    <definedName name="___Out1" localSheetId="1">#REF!</definedName>
    <definedName name="___Out1" localSheetId="0">#REF!</definedName>
    <definedName name="___Out1">#REF!</definedName>
    <definedName name="___OUT98" localSheetId="3" hidden="1">{#N/A,#N/A,TRUE,"Serviços"}</definedName>
    <definedName name="___OUT98" localSheetId="11" hidden="1">{#N/A,#N/A,TRUE,"Serviços"}</definedName>
    <definedName name="___OUT98" localSheetId="2">#REF!</definedName>
    <definedName name="___OUT98" hidden="1">{#N/A,#N/A,TRUE,"Serviços"}</definedName>
    <definedName name="___OUT98_1" localSheetId="11" hidden="1">{#N/A,#N/A,TRUE,"Serviços"}</definedName>
    <definedName name="___OUT98_1" hidden="1">{#N/A,#N/A,TRUE,"Serviços"}</definedName>
    <definedName name="___out99" hidden="1">{#N/A,#N/A,TRUE,"Serviços"}</definedName>
    <definedName name="___PCM30" localSheetId="1">#REF!</definedName>
    <definedName name="___PCM30" localSheetId="0">#REF!</definedName>
    <definedName name="___PCM30">#REF!</definedName>
    <definedName name="___PL1" localSheetId="3">#REF!</definedName>
    <definedName name="___PL1" localSheetId="2">#REF!</definedName>
    <definedName name="___PL1" localSheetId="1">#REF!</definedName>
    <definedName name="___PL1" localSheetId="0">#REF!</definedName>
    <definedName name="___PL1">#REF!</definedName>
    <definedName name="___PLA2" localSheetId="1">#REF!</definedName>
    <definedName name="___PLA2" localSheetId="0">#REF!</definedName>
    <definedName name="___PLA2">#REF!</definedName>
    <definedName name="___PM334" localSheetId="1">#REF!</definedName>
    <definedName name="___PM334" localSheetId="0">#REF!</definedName>
    <definedName name="___PM334">#REF!</definedName>
    <definedName name="___PM335" localSheetId="1">#REF!</definedName>
    <definedName name="___PM335" localSheetId="0">#REF!</definedName>
    <definedName name="___PM335">#REF!</definedName>
    <definedName name="___PM346" localSheetId="1">#REF!</definedName>
    <definedName name="___PM346" localSheetId="0">#REF!</definedName>
    <definedName name="___PM346">#REF!</definedName>
    <definedName name="___PM406" localSheetId="1">#REF!</definedName>
    <definedName name="___PM406" localSheetId="0">#REF!</definedName>
    <definedName name="___PM406">#REF!</definedName>
    <definedName name="___PM412" localSheetId="1">#REF!</definedName>
    <definedName name="___PM412" localSheetId="0">#REF!</definedName>
    <definedName name="___PM412">#REF!</definedName>
    <definedName name="___PM609" localSheetId="1">#REF!</definedName>
    <definedName name="___PM609" localSheetId="0">#REF!</definedName>
    <definedName name="___PM609">#REF!</definedName>
    <definedName name="___PM970" localSheetId="1">#REF!</definedName>
    <definedName name="___PM970" localSheetId="0">#REF!</definedName>
    <definedName name="___PM970">#REF!</definedName>
    <definedName name="___PTB10" localSheetId="1">#REF!</definedName>
    <definedName name="___PTB10" localSheetId="0">#REF!</definedName>
    <definedName name="___PTB10">#REF!</definedName>
    <definedName name="___r" localSheetId="3">#REF!</definedName>
    <definedName name="___r" localSheetId="2">#REF!</definedName>
    <definedName name="___r" localSheetId="1">#REF!</definedName>
    <definedName name="___r" localSheetId="0">#REF!</definedName>
    <definedName name="___r">#REF!</definedName>
    <definedName name="___Rbv1" localSheetId="2">#REF!</definedName>
    <definedName name="___Rbv1">'[3]Página 16'!$C$3:$C$7</definedName>
    <definedName name="___RP1" localSheetId="1">#REF!</definedName>
    <definedName name="___RP1" localSheetId="0">#REF!</definedName>
    <definedName name="___RP1">#REF!</definedName>
    <definedName name="___Set1" localSheetId="1">#REF!</definedName>
    <definedName name="___Set1" localSheetId="0">#REF!</definedName>
    <definedName name="___Set1">#REF!</definedName>
    <definedName name="___ta105" localSheetId="3">#REF!</definedName>
    <definedName name="___ta105" localSheetId="1">#REF!</definedName>
    <definedName name="___ta105" localSheetId="0">#REF!</definedName>
    <definedName name="___ta105">#REF!</definedName>
    <definedName name="___ta157" localSheetId="3">#REF!</definedName>
    <definedName name="___ta157" localSheetId="1">#REF!</definedName>
    <definedName name="___ta157" localSheetId="0">#REF!</definedName>
    <definedName name="___ta157">#REF!</definedName>
    <definedName name="___TB10" localSheetId="1">#REF!</definedName>
    <definedName name="___TB10" localSheetId="0">#REF!</definedName>
    <definedName name="___TB10">#REF!</definedName>
    <definedName name="___TCB5" localSheetId="1">#REF!</definedName>
    <definedName name="___TCB5" localSheetId="0">#REF!</definedName>
    <definedName name="___TCB5">#REF!</definedName>
    <definedName name="___TCM30" localSheetId="1">#REF!</definedName>
    <definedName name="___TCM30" localSheetId="0">#REF!</definedName>
    <definedName name="___TCM30">#REF!</definedName>
    <definedName name="___TEB4" localSheetId="1">#REF!</definedName>
    <definedName name="___TEB4" localSheetId="0">#REF!</definedName>
    <definedName name="___TEB4">#REF!</definedName>
    <definedName name="___TOT1" localSheetId="1">#REF!</definedName>
    <definedName name="___TOT1" localSheetId="0">#REF!</definedName>
    <definedName name="___TOT1">#REF!</definedName>
    <definedName name="___TOT2" localSheetId="1">#REF!</definedName>
    <definedName name="___TOT2" localSheetId="0">#REF!</definedName>
    <definedName name="___TOT2">#REF!</definedName>
    <definedName name="___TOT3" localSheetId="1">#REF!</definedName>
    <definedName name="___TOT3" localSheetId="0">#REF!</definedName>
    <definedName name="___TOT3">#REF!</definedName>
    <definedName name="___TOT4" localSheetId="1">#REF!</definedName>
    <definedName name="___TOT4" localSheetId="0">#REF!</definedName>
    <definedName name="___TOT4">#REF!</definedName>
    <definedName name="___TOT5" localSheetId="1">#REF!</definedName>
    <definedName name="___TOT5" localSheetId="0">#REF!</definedName>
    <definedName name="___TOT5">#REF!</definedName>
    <definedName name="___TOT6" localSheetId="1">#REF!</definedName>
    <definedName name="___TOT6" localSheetId="0">#REF!</definedName>
    <definedName name="___TOT6">#REF!</definedName>
    <definedName name="___TOT7" localSheetId="1">#REF!</definedName>
    <definedName name="___TOT7" localSheetId="0">#REF!</definedName>
    <definedName name="___TOT7">#REF!</definedName>
    <definedName name="___TSD2" localSheetId="1">#REF!</definedName>
    <definedName name="___TSD2" localSheetId="0">#REF!</definedName>
    <definedName name="___TSD2">#REF!</definedName>
    <definedName name="___xlnm.Print_Area_4">NA()</definedName>
    <definedName name="__123Graph_A" localSheetId="1" hidden="1">#REF!</definedName>
    <definedName name="__123Graph_A" localSheetId="0" hidden="1">#REF!</definedName>
    <definedName name="__123Graph_A" hidden="1">#REF!</definedName>
    <definedName name="__123Graph_AGraph1" localSheetId="1" hidden="1">#REF!</definedName>
    <definedName name="__123Graph_AGraph1" localSheetId="0" hidden="1">#REF!</definedName>
    <definedName name="__123Graph_AGraph1" hidden="1">#REF!</definedName>
    <definedName name="__123Graph_AGraph10" localSheetId="1" hidden="1">#REF!</definedName>
    <definedName name="__123Graph_AGraph10" localSheetId="0" hidden="1">#REF!</definedName>
    <definedName name="__123Graph_AGraph10" hidden="1">#REF!</definedName>
    <definedName name="__123Graph_AGraph11" localSheetId="1" hidden="1">#REF!</definedName>
    <definedName name="__123Graph_AGraph11" localSheetId="0" hidden="1">#REF!</definedName>
    <definedName name="__123Graph_AGraph11" hidden="1">#REF!</definedName>
    <definedName name="__123Graph_AGraph12" localSheetId="1" hidden="1">#REF!</definedName>
    <definedName name="__123Graph_AGraph12" localSheetId="0" hidden="1">#REF!</definedName>
    <definedName name="__123Graph_AGraph12" hidden="1">#REF!</definedName>
    <definedName name="__123Graph_AGraph2" localSheetId="1" hidden="1">#REF!</definedName>
    <definedName name="__123Graph_AGraph2" localSheetId="0" hidden="1">#REF!</definedName>
    <definedName name="__123Graph_AGraph2" hidden="1">#REF!</definedName>
    <definedName name="__123Graph_AGraph3" localSheetId="1" hidden="1">#REF!</definedName>
    <definedName name="__123Graph_AGraph3" localSheetId="0" hidden="1">#REF!</definedName>
    <definedName name="__123Graph_AGraph3" hidden="1">#REF!</definedName>
    <definedName name="__123Graph_AGraph4" localSheetId="1" hidden="1">#REF!</definedName>
    <definedName name="__123Graph_AGraph4" localSheetId="0" hidden="1">#REF!</definedName>
    <definedName name="__123Graph_AGraph4" hidden="1">#REF!</definedName>
    <definedName name="__123Graph_AGraph5" localSheetId="1" hidden="1">#REF!</definedName>
    <definedName name="__123Graph_AGraph5" localSheetId="0" hidden="1">#REF!</definedName>
    <definedName name="__123Graph_AGraph5" hidden="1">#REF!</definedName>
    <definedName name="__123Graph_AGraph6" localSheetId="1" hidden="1">#REF!</definedName>
    <definedName name="__123Graph_AGraph6" localSheetId="0" hidden="1">#REF!</definedName>
    <definedName name="__123Graph_AGraph6" hidden="1">#REF!</definedName>
    <definedName name="__123Graph_AGraph7" localSheetId="1" hidden="1">#REF!</definedName>
    <definedName name="__123Graph_AGraph7" localSheetId="0" hidden="1">#REF!</definedName>
    <definedName name="__123Graph_AGraph7" hidden="1">#REF!</definedName>
    <definedName name="__123Graph_AGraph8" localSheetId="1" hidden="1">#REF!</definedName>
    <definedName name="__123Graph_AGraph8" localSheetId="0" hidden="1">#REF!</definedName>
    <definedName name="__123Graph_AGraph8" hidden="1">#REF!</definedName>
    <definedName name="__123Graph_AGraph9" localSheetId="1" hidden="1">#REF!</definedName>
    <definedName name="__123Graph_AGraph9" localSheetId="0" hidden="1">#REF!</definedName>
    <definedName name="__123Graph_AGraph9" hidden="1">#REF!</definedName>
    <definedName name="__123Graph_B" localSheetId="1" hidden="1">#REF!</definedName>
    <definedName name="__123Graph_B" localSheetId="0" hidden="1">#REF!</definedName>
    <definedName name="__123Graph_B" hidden="1">#REF!</definedName>
    <definedName name="__123Graph_BGraph1" localSheetId="1" hidden="1">#REF!</definedName>
    <definedName name="__123Graph_BGraph1" localSheetId="0" hidden="1">#REF!</definedName>
    <definedName name="__123Graph_BGraph1" hidden="1">#REF!</definedName>
    <definedName name="__123Graph_BGraph10" localSheetId="1" hidden="1">#REF!</definedName>
    <definedName name="__123Graph_BGraph10" localSheetId="0" hidden="1">#REF!</definedName>
    <definedName name="__123Graph_BGraph10" hidden="1">#REF!</definedName>
    <definedName name="__123Graph_BGraph11" localSheetId="1" hidden="1">#REF!</definedName>
    <definedName name="__123Graph_BGraph11" localSheetId="0" hidden="1">#REF!</definedName>
    <definedName name="__123Graph_BGraph11" hidden="1">#REF!</definedName>
    <definedName name="__123Graph_BGraph12" localSheetId="1" hidden="1">#REF!</definedName>
    <definedName name="__123Graph_BGraph12" localSheetId="0" hidden="1">#REF!</definedName>
    <definedName name="__123Graph_BGraph12" hidden="1">#REF!</definedName>
    <definedName name="__123Graph_BGraph2" localSheetId="1" hidden="1">#REF!</definedName>
    <definedName name="__123Graph_BGraph2" localSheetId="0" hidden="1">#REF!</definedName>
    <definedName name="__123Graph_BGraph2" hidden="1">#REF!</definedName>
    <definedName name="__123Graph_BGraph3" localSheetId="1" hidden="1">#REF!</definedName>
    <definedName name="__123Graph_BGraph3" localSheetId="0" hidden="1">#REF!</definedName>
    <definedName name="__123Graph_BGraph3" hidden="1">#REF!</definedName>
    <definedName name="__123Graph_BGraph4" localSheetId="1" hidden="1">#REF!</definedName>
    <definedName name="__123Graph_BGraph4" localSheetId="0" hidden="1">#REF!</definedName>
    <definedName name="__123Graph_BGraph4" hidden="1">#REF!</definedName>
    <definedName name="__123Graph_BGraph5" localSheetId="1" hidden="1">#REF!</definedName>
    <definedName name="__123Graph_BGraph5" localSheetId="0" hidden="1">#REF!</definedName>
    <definedName name="__123Graph_BGraph5" hidden="1">#REF!</definedName>
    <definedName name="__123Graph_BGraph6" localSheetId="1" hidden="1">#REF!</definedName>
    <definedName name="__123Graph_BGraph6" localSheetId="0" hidden="1">#REF!</definedName>
    <definedName name="__123Graph_BGraph6" hidden="1">#REF!</definedName>
    <definedName name="__123Graph_BGraph7" localSheetId="1" hidden="1">#REF!</definedName>
    <definedName name="__123Graph_BGraph7" localSheetId="0" hidden="1">#REF!</definedName>
    <definedName name="__123Graph_BGraph7" hidden="1">#REF!</definedName>
    <definedName name="__123Graph_BGraph8" localSheetId="1" hidden="1">#REF!</definedName>
    <definedName name="__123Graph_BGraph8" localSheetId="0" hidden="1">#REF!</definedName>
    <definedName name="__123Graph_BGraph8" hidden="1">#REF!</definedName>
    <definedName name="__123Graph_BGraph9" localSheetId="1" hidden="1">#REF!</definedName>
    <definedName name="__123Graph_BGraph9" localSheetId="0" hidden="1">#REF!</definedName>
    <definedName name="__123Graph_BGraph9" hidden="1">#REF!</definedName>
    <definedName name="__123Graph_C" localSheetId="1" hidden="1">#REF!</definedName>
    <definedName name="__123Graph_C" localSheetId="0" hidden="1">#REF!</definedName>
    <definedName name="__123Graph_C" hidden="1">#REF!</definedName>
    <definedName name="__123Graph_CGraph7" localSheetId="1" hidden="1">#REF!</definedName>
    <definedName name="__123Graph_CGraph7" localSheetId="0" hidden="1">#REF!</definedName>
    <definedName name="__123Graph_CGraph7" hidden="1">#REF!</definedName>
    <definedName name="__123Graph_CGraph8" localSheetId="1" hidden="1">#REF!</definedName>
    <definedName name="__123Graph_CGraph8" localSheetId="0" hidden="1">#REF!</definedName>
    <definedName name="__123Graph_CGraph8" hidden="1">#REF!</definedName>
    <definedName name="__123Graph_D" localSheetId="1" hidden="1">#REF!</definedName>
    <definedName name="__123Graph_D" localSheetId="0" hidden="1">#REF!</definedName>
    <definedName name="__123Graph_D" hidden="1">#REF!</definedName>
    <definedName name="__123Graph_DGraph7" localSheetId="1" hidden="1">#REF!</definedName>
    <definedName name="__123Graph_DGraph7" localSheetId="0" hidden="1">#REF!</definedName>
    <definedName name="__123Graph_DGraph7" hidden="1">#REF!</definedName>
    <definedName name="__123Graph_DGraph8" localSheetId="1" hidden="1">#REF!</definedName>
    <definedName name="__123Graph_DGraph8" localSheetId="0" hidden="1">#REF!</definedName>
    <definedName name="__123Graph_DGraph8" hidden="1">#REF!</definedName>
    <definedName name="__123Graph_E" localSheetId="1" hidden="1">#REF!</definedName>
    <definedName name="__123Graph_E" localSheetId="0" hidden="1">#REF!</definedName>
    <definedName name="__123Graph_E" hidden="1">#REF!</definedName>
    <definedName name="__123Graph_EGraph7" localSheetId="1" hidden="1">#REF!</definedName>
    <definedName name="__123Graph_EGraph7" localSheetId="0" hidden="1">#REF!</definedName>
    <definedName name="__123Graph_EGraph7" hidden="1">#REF!</definedName>
    <definedName name="__123Graph_EGraph8" localSheetId="1" hidden="1">#REF!</definedName>
    <definedName name="__123Graph_EGraph8" localSheetId="0" hidden="1">#REF!</definedName>
    <definedName name="__123Graph_EGraph8" hidden="1">#REF!</definedName>
    <definedName name="__123Graph_X" localSheetId="1" hidden="1">#REF!</definedName>
    <definedName name="__123Graph_X" localSheetId="0" hidden="1">#REF!</definedName>
    <definedName name="__123Graph_X" hidden="1">#REF!</definedName>
    <definedName name="__123Graph_XGraph1" localSheetId="1" hidden="1">#REF!</definedName>
    <definedName name="__123Graph_XGraph1" localSheetId="0" hidden="1">#REF!</definedName>
    <definedName name="__123Graph_XGraph1" hidden="1">#REF!</definedName>
    <definedName name="__123Graph_XGraph10" localSheetId="1" hidden="1">#REF!</definedName>
    <definedName name="__123Graph_XGraph10" localSheetId="0" hidden="1">#REF!</definedName>
    <definedName name="__123Graph_XGraph10" hidden="1">#REF!</definedName>
    <definedName name="__123Graph_XGraph11" localSheetId="1" hidden="1">#REF!</definedName>
    <definedName name="__123Graph_XGraph11" localSheetId="0" hidden="1">#REF!</definedName>
    <definedName name="__123Graph_XGraph11" hidden="1">#REF!</definedName>
    <definedName name="__123Graph_XGraph12" localSheetId="1" hidden="1">#REF!</definedName>
    <definedName name="__123Graph_XGraph12" localSheetId="0" hidden="1">#REF!</definedName>
    <definedName name="__123Graph_XGraph12" hidden="1">#REF!</definedName>
    <definedName name="__123Graph_XGraph2" localSheetId="1" hidden="1">#REF!</definedName>
    <definedName name="__123Graph_XGraph2" localSheetId="0" hidden="1">#REF!</definedName>
    <definedName name="__123Graph_XGraph2" hidden="1">#REF!</definedName>
    <definedName name="__123Graph_XGraph3" localSheetId="1" hidden="1">#REF!</definedName>
    <definedName name="__123Graph_XGraph3" localSheetId="0" hidden="1">#REF!</definedName>
    <definedName name="__123Graph_XGraph3" hidden="1">#REF!</definedName>
    <definedName name="__123Graph_XGraph4" localSheetId="1" hidden="1">#REF!</definedName>
    <definedName name="__123Graph_XGraph4" localSheetId="0" hidden="1">#REF!</definedName>
    <definedName name="__123Graph_XGraph4" hidden="1">#REF!</definedName>
    <definedName name="__123Graph_XGraph5" localSheetId="1" hidden="1">#REF!</definedName>
    <definedName name="__123Graph_XGraph5" localSheetId="0" hidden="1">#REF!</definedName>
    <definedName name="__123Graph_XGraph5" hidden="1">#REF!</definedName>
    <definedName name="__123Graph_XGraph6" localSheetId="1" hidden="1">#REF!</definedName>
    <definedName name="__123Graph_XGraph6" localSheetId="0" hidden="1">#REF!</definedName>
    <definedName name="__123Graph_XGraph6" hidden="1">#REF!</definedName>
    <definedName name="__123Graph_XGraph7" localSheetId="1" hidden="1">#REF!</definedName>
    <definedName name="__123Graph_XGraph7" localSheetId="0" hidden="1">#REF!</definedName>
    <definedName name="__123Graph_XGraph7" hidden="1">#REF!</definedName>
    <definedName name="__123Graph_XGraph8" localSheetId="1" hidden="1">#REF!</definedName>
    <definedName name="__123Graph_XGraph8" localSheetId="0" hidden="1">#REF!</definedName>
    <definedName name="__123Graph_XGraph8" hidden="1">#REF!</definedName>
    <definedName name="__123Graph_XGraph9" localSheetId="1" hidden="1">#REF!</definedName>
    <definedName name="__123Graph_XGraph9" localSheetId="0" hidden="1">#REF!</definedName>
    <definedName name="__123Graph_XGraph9" hidden="1">#REF!</definedName>
    <definedName name="__A1">#N/A</definedName>
    <definedName name="__A10">#N/A</definedName>
    <definedName name="__A11">#N/A</definedName>
    <definedName name="__A12">#N/A</definedName>
    <definedName name="__A13">#N/A</definedName>
    <definedName name="__A14">#N/A</definedName>
    <definedName name="__A15">#N/A</definedName>
    <definedName name="__A16">#N/A</definedName>
    <definedName name="__A17">#N/A</definedName>
    <definedName name="__A19">#N/A</definedName>
    <definedName name="__A2">#N/A</definedName>
    <definedName name="__A20">#N/A</definedName>
    <definedName name="__A21">#N/A</definedName>
    <definedName name="__A22">#N/A</definedName>
    <definedName name="__A23">#N/A</definedName>
    <definedName name="__A24">#N/A</definedName>
    <definedName name="__A25">#N/A</definedName>
    <definedName name="__A3">#N/A</definedName>
    <definedName name="__A4">#N/A</definedName>
    <definedName name="__A5">#N/A</definedName>
    <definedName name="__A6">#N/A</definedName>
    <definedName name="__A7">#N/A</definedName>
    <definedName name="__A9">#N/A</definedName>
    <definedName name="__ACA25" localSheetId="1">#REF!</definedName>
    <definedName name="__ACA25" localSheetId="0">#REF!</definedName>
    <definedName name="__ACA25">#REF!</definedName>
    <definedName name="__ACA50" localSheetId="1">#REF!</definedName>
    <definedName name="__ACA50" localSheetId="0">#REF!</definedName>
    <definedName name="__ACA50">#REF!</definedName>
    <definedName name="__ACM30" localSheetId="1">#REF!</definedName>
    <definedName name="__ACM30" localSheetId="0">#REF!</definedName>
    <definedName name="__ACM30">#REF!</definedName>
    <definedName name="__apf1" localSheetId="1">#REF!</definedName>
    <definedName name="__apf1" localSheetId="0">#REF!</definedName>
    <definedName name="__apf1">#REF!</definedName>
    <definedName name="__ATD1" localSheetId="1">#REF!</definedName>
    <definedName name="__ATD1" localSheetId="0">#REF!</definedName>
    <definedName name="__ATD1">#REF!</definedName>
    <definedName name="__Brz1" localSheetId="1">#REF!</definedName>
    <definedName name="__Brz1" localSheetId="0">#REF!</definedName>
    <definedName name="__Brz1">#REF!</definedName>
    <definedName name="__Brz2" localSheetId="1">#REF!</definedName>
    <definedName name="__Brz2" localSheetId="0">#REF!</definedName>
    <definedName name="__Brz2">#REF!</definedName>
    <definedName name="__CCM30" localSheetId="1">#REF!</definedName>
    <definedName name="__CCM30" localSheetId="0">#REF!</definedName>
    <definedName name="__CCM30">#REF!</definedName>
    <definedName name="__CMM30" localSheetId="1">#REF!</definedName>
    <definedName name="__CMM30" localSheetId="0">#REF!</definedName>
    <definedName name="__CMM30">#REF!</definedName>
    <definedName name="__cpf1" localSheetId="1">#REF!</definedName>
    <definedName name="__cpf1" localSheetId="0">#REF!</definedName>
    <definedName name="__cpf1">#REF!</definedName>
    <definedName name="__Ext2" localSheetId="3">'[2]P A T O 99 B'!#REF!</definedName>
    <definedName name="__Ext2" localSheetId="2">#REF!</definedName>
    <definedName name="__Ext2" localSheetId="1">'[2]P A T O 99 B'!#REF!</definedName>
    <definedName name="__Ext2" localSheetId="0">'[2]P A T O 99 B'!#REF!</definedName>
    <definedName name="__Ext2">'[2]P A T O 99 B'!#REF!</definedName>
    <definedName name="__EXT285" localSheetId="1">#REF!</definedName>
    <definedName name="__EXT285" localSheetId="0">#REF!</definedName>
    <definedName name="__EXT285">#REF!</definedName>
    <definedName name="__ext293" localSheetId="1">#REF!</definedName>
    <definedName name="__ext293" localSheetId="0">#REF!</definedName>
    <definedName name="__ext293">#REF!</definedName>
    <definedName name="__ext471" localSheetId="1">#REF!</definedName>
    <definedName name="__ext471" localSheetId="0">#REF!</definedName>
    <definedName name="__ext471">#REF!</definedName>
    <definedName name="__Fev1">#N/A</definedName>
    <definedName name="__HCB5" localSheetId="1">#REF!</definedName>
    <definedName name="__HCB5" localSheetId="0">#REF!</definedName>
    <definedName name="__HCB5">#REF!</definedName>
    <definedName name="__IntlFixup" hidden="1">TRUE</definedName>
    <definedName name="__Jan1">#N/A</definedName>
    <definedName name="__ki5" localSheetId="1">#REF!</definedName>
    <definedName name="__ki5" localSheetId="0">#REF!</definedName>
    <definedName name="__ki5">#REF!</definedName>
    <definedName name="__kmf1" localSheetId="1">#REF!</definedName>
    <definedName name="__kmf1" localSheetId="0">#REF!</definedName>
    <definedName name="__kmf1">#REF!</definedName>
    <definedName name="__kmf2" localSheetId="1">#REF!</definedName>
    <definedName name="__kmf2" localSheetId="0">#REF!</definedName>
    <definedName name="__kmf2">#REF!</definedName>
    <definedName name="__Kmf293" localSheetId="1">#REF!</definedName>
    <definedName name="__Kmf293" localSheetId="0">#REF!</definedName>
    <definedName name="__Kmf293">#REF!</definedName>
    <definedName name="__Kmf471" localSheetId="1">#REF!</definedName>
    <definedName name="__Kmf471" localSheetId="0">#REF!</definedName>
    <definedName name="__Kmf471">#REF!</definedName>
    <definedName name="__kmi1" localSheetId="1">#REF!</definedName>
    <definedName name="__kmi1" localSheetId="0">#REF!</definedName>
    <definedName name="__kmi1">#REF!</definedName>
    <definedName name="__kmi2" localSheetId="1">#REF!</definedName>
    <definedName name="__kmi2" localSheetId="0">#REF!</definedName>
    <definedName name="__kmi2">#REF!</definedName>
    <definedName name="__Kmi293" localSheetId="1">#REF!</definedName>
    <definedName name="__Kmi293" localSheetId="0">#REF!</definedName>
    <definedName name="__Kmi293">#REF!</definedName>
    <definedName name="__Kmi471" localSheetId="1">#REF!</definedName>
    <definedName name="__Kmi471" localSheetId="0">#REF!</definedName>
    <definedName name="__Kmi471">#REF!</definedName>
    <definedName name="__la2" localSheetId="1">#REF!</definedName>
    <definedName name="__la2" localSheetId="0">#REF!</definedName>
    <definedName name="__la2">#REF!</definedName>
    <definedName name="__Mar1">#N/A</definedName>
    <definedName name="__MOD01">#N/A</definedName>
    <definedName name="__Obs1" localSheetId="1">#REF!</definedName>
    <definedName name="__Obs1" localSheetId="0">#REF!</definedName>
    <definedName name="__Obs1">#REF!</definedName>
    <definedName name="__Obs2" localSheetId="1">#REF!</definedName>
    <definedName name="__Obs2" localSheetId="0">#REF!</definedName>
    <definedName name="__Obs2">#REF!</definedName>
    <definedName name="__OR1" localSheetId="1">#REF!</definedName>
    <definedName name="__OR1" localSheetId="0">#REF!</definedName>
    <definedName name="__OR1">#REF!</definedName>
    <definedName name="__OR12" localSheetId="1">#REF!</definedName>
    <definedName name="__OR12" localSheetId="0">#REF!</definedName>
    <definedName name="__OR12">#REF!</definedName>
    <definedName name="__OR13" localSheetId="1">#REF!</definedName>
    <definedName name="__OR13" localSheetId="0">#REF!</definedName>
    <definedName name="__OR13">#REF!</definedName>
    <definedName name="__OR14" localSheetId="1">#REF!</definedName>
    <definedName name="__OR14" localSheetId="0">#REF!</definedName>
    <definedName name="__OR14">#REF!</definedName>
    <definedName name="__OR15" localSheetId="1">#REF!</definedName>
    <definedName name="__OR15" localSheetId="0">#REF!</definedName>
    <definedName name="__OR15">#REF!</definedName>
    <definedName name="__OR16" localSheetId="1">#REF!</definedName>
    <definedName name="__OR16" localSheetId="0">#REF!</definedName>
    <definedName name="__OR16">#REF!</definedName>
    <definedName name="__OR17" localSheetId="1">#REF!</definedName>
    <definedName name="__OR17" localSheetId="0">#REF!</definedName>
    <definedName name="__OR17">#REF!</definedName>
    <definedName name="__OR18" localSheetId="1">#REF!</definedName>
    <definedName name="__OR18" localSheetId="0">#REF!</definedName>
    <definedName name="__OR18">#REF!</definedName>
    <definedName name="__OR19" localSheetId="1">#REF!</definedName>
    <definedName name="__OR19" localSheetId="0">#REF!</definedName>
    <definedName name="__OR19">#REF!</definedName>
    <definedName name="__OR2" localSheetId="1">#REF!</definedName>
    <definedName name="__OR2" localSheetId="0">#REF!</definedName>
    <definedName name="__OR2">#REF!</definedName>
    <definedName name="__OR3" localSheetId="1">#REF!</definedName>
    <definedName name="__OR3" localSheetId="0">#REF!</definedName>
    <definedName name="__OR3">#REF!</definedName>
    <definedName name="__OR4" localSheetId="1">#REF!</definedName>
    <definedName name="__OR4" localSheetId="0">#REF!</definedName>
    <definedName name="__OR4">#REF!</definedName>
    <definedName name="__OR5" localSheetId="1">#REF!</definedName>
    <definedName name="__OR5" localSheetId="0">#REF!</definedName>
    <definedName name="__OR5">#REF!</definedName>
    <definedName name="__OR6" localSheetId="1">#REF!</definedName>
    <definedName name="__OR6" localSheetId="0">#REF!</definedName>
    <definedName name="__OR6">#REF!</definedName>
    <definedName name="__OR7" localSheetId="1">#REF!</definedName>
    <definedName name="__OR7" localSheetId="0">#REF!</definedName>
    <definedName name="__OR7">#REF!</definedName>
    <definedName name="__OR8" localSheetId="1">#REF!</definedName>
    <definedName name="__OR8" localSheetId="0">#REF!</definedName>
    <definedName name="__OR8">#REF!</definedName>
    <definedName name="__OR9" localSheetId="1">#REF!</definedName>
    <definedName name="__OR9" localSheetId="0">#REF!</definedName>
    <definedName name="__OR9">#REF!</definedName>
    <definedName name="__OUT98" localSheetId="3" hidden="1">{#N/A,#N/A,TRUE,"Serviços"}</definedName>
    <definedName name="__OUT98" localSheetId="11" hidden="1">{#N/A,#N/A,TRUE,"Serviços"}</definedName>
    <definedName name="__OUT98" localSheetId="2" hidden="1">{#N/A,#N/A,TRUE,"Serviços"}</definedName>
    <definedName name="__OUT98" hidden="1">{#N/A,#N/A,TRUE,"Serviços"}</definedName>
    <definedName name="__OUT98_1" localSheetId="11" hidden="1">{#N/A,#N/A,TRUE,"Serviços"}</definedName>
    <definedName name="__OUT98_1" hidden="1">{#N/A,#N/A,TRUE,"Serviços"}</definedName>
    <definedName name="__OUT988888" hidden="1">{#N/A,#N/A,TRUE,"Serviços"}</definedName>
    <definedName name="__PCM30" localSheetId="1">#REF!</definedName>
    <definedName name="__PCM30" localSheetId="0">#REF!</definedName>
    <definedName name="__PCM30">#REF!</definedName>
    <definedName name="__PL1" localSheetId="3">#REF!</definedName>
    <definedName name="__PL1" localSheetId="2">#REF!</definedName>
    <definedName name="__PL1" localSheetId="1">#REF!</definedName>
    <definedName name="__PL1" localSheetId="0">#REF!</definedName>
    <definedName name="__PL1">#REF!</definedName>
    <definedName name="__PLA2" localSheetId="1">#REF!</definedName>
    <definedName name="__PLA2" localSheetId="0">#REF!</definedName>
    <definedName name="__PLA2">#REF!</definedName>
    <definedName name="__PM334" localSheetId="1">#REF!</definedName>
    <definedName name="__PM334" localSheetId="0">#REF!</definedName>
    <definedName name="__PM334">#REF!</definedName>
    <definedName name="__PM335" localSheetId="1">#REF!</definedName>
    <definedName name="__PM335" localSheetId="0">#REF!</definedName>
    <definedName name="__PM335">#REF!</definedName>
    <definedName name="__PM346" localSheetId="1">#REF!</definedName>
    <definedName name="__PM346" localSheetId="0">#REF!</definedName>
    <definedName name="__PM346">#REF!</definedName>
    <definedName name="__PM406" localSheetId="1">#REF!</definedName>
    <definedName name="__PM406" localSheetId="0">#REF!</definedName>
    <definedName name="__PM406">#REF!</definedName>
    <definedName name="__PM412" localSheetId="1">#REF!</definedName>
    <definedName name="__PM412" localSheetId="0">#REF!</definedName>
    <definedName name="__PM412">#REF!</definedName>
    <definedName name="__PM609" localSheetId="1">#REF!</definedName>
    <definedName name="__PM609" localSheetId="0">#REF!</definedName>
    <definedName name="__PM609">#REF!</definedName>
    <definedName name="__PM970" localSheetId="1">#REF!</definedName>
    <definedName name="__PM970" localSheetId="0">#REF!</definedName>
    <definedName name="__PM970">#REF!</definedName>
    <definedName name="__PNV2002" localSheetId="1">#REF!</definedName>
    <definedName name="__PNV2002" localSheetId="0">#REF!</definedName>
    <definedName name="__PNV2002">#REF!</definedName>
    <definedName name="__PNV2003" localSheetId="1">#REF!</definedName>
    <definedName name="__PNV2003" localSheetId="0">#REF!</definedName>
    <definedName name="__PNV2003">#REF!</definedName>
    <definedName name="__PNV2009" localSheetId="1">#REF!</definedName>
    <definedName name="__PNV2009" localSheetId="0">#REF!</definedName>
    <definedName name="__PNV2009">#REF!</definedName>
    <definedName name="__PTB10" localSheetId="1">#REF!</definedName>
    <definedName name="__PTB10" localSheetId="0">#REF!</definedName>
    <definedName name="__PTB10">#REF!</definedName>
    <definedName name="__r" localSheetId="3">#REF!</definedName>
    <definedName name="__r" localSheetId="2">#REF!</definedName>
    <definedName name="__r" localSheetId="1">#REF!</definedName>
    <definedName name="__r" localSheetId="0">#REF!</definedName>
    <definedName name="__r">#REF!</definedName>
    <definedName name="__Rbv1" localSheetId="2">#REF!</definedName>
    <definedName name="__Rbv1">'[3]Página 16'!$C$3:$C$7</definedName>
    <definedName name="__RP1">#N/A</definedName>
    <definedName name="__ta105" localSheetId="3">#REF!</definedName>
    <definedName name="__ta105" localSheetId="1">#REF!</definedName>
    <definedName name="__ta105" localSheetId="0">#REF!</definedName>
    <definedName name="__ta105">#REF!</definedName>
    <definedName name="__ta157" localSheetId="3">#REF!</definedName>
    <definedName name="__ta157" localSheetId="1">#REF!</definedName>
    <definedName name="__ta157" localSheetId="0">#REF!</definedName>
    <definedName name="__ta157">#REF!</definedName>
    <definedName name="__tab0198" localSheetId="1">#REF!</definedName>
    <definedName name="__tab0198" localSheetId="0">#REF!</definedName>
    <definedName name="__tab0198">#REF!</definedName>
    <definedName name="__TB10" localSheetId="1">#REF!</definedName>
    <definedName name="__TB10" localSheetId="0">#REF!</definedName>
    <definedName name="__TB10">#REF!</definedName>
    <definedName name="__TCB5" localSheetId="1">#REF!</definedName>
    <definedName name="__TCB5" localSheetId="0">#REF!</definedName>
    <definedName name="__TCB5">#REF!</definedName>
    <definedName name="__TCM30" localSheetId="1">#REF!</definedName>
    <definedName name="__TCM30" localSheetId="0">#REF!</definedName>
    <definedName name="__TCM30">#REF!</definedName>
    <definedName name="__TEB4" localSheetId="1">#REF!</definedName>
    <definedName name="__TEB4" localSheetId="0">#REF!</definedName>
    <definedName name="__TEB4">#REF!</definedName>
    <definedName name="__TOT1" localSheetId="1">#REF!</definedName>
    <definedName name="__TOT1" localSheetId="0">#REF!</definedName>
    <definedName name="__TOT1">#REF!</definedName>
    <definedName name="__TOT2" localSheetId="1">#REF!</definedName>
    <definedName name="__TOT2" localSheetId="0">#REF!</definedName>
    <definedName name="__TOT2">#REF!</definedName>
    <definedName name="__TOT3" localSheetId="1">#REF!</definedName>
    <definedName name="__TOT3" localSheetId="0">#REF!</definedName>
    <definedName name="__TOT3">#REF!</definedName>
    <definedName name="__TOT4" localSheetId="1">#REF!</definedName>
    <definedName name="__TOT4" localSheetId="0">#REF!</definedName>
    <definedName name="__TOT4">#REF!</definedName>
    <definedName name="__TOT5" localSheetId="1">#REF!</definedName>
    <definedName name="__TOT5" localSheetId="0">#REF!</definedName>
    <definedName name="__TOT5">#REF!</definedName>
    <definedName name="__TOT6" localSheetId="1">#REF!</definedName>
    <definedName name="__TOT6" localSheetId="0">#REF!</definedName>
    <definedName name="__TOT6">#REF!</definedName>
    <definedName name="__TOT7" localSheetId="1">#REF!</definedName>
    <definedName name="__TOT7" localSheetId="0">#REF!</definedName>
    <definedName name="__TOT7">#REF!</definedName>
    <definedName name="__TSD2" localSheetId="1">#REF!</definedName>
    <definedName name="__TSD2" localSheetId="0">#REF!</definedName>
    <definedName name="__TSD2">#REF!</definedName>
    <definedName name="__xlfn.AVERAGEIF" hidden="1">#NAME?</definedName>
    <definedName name="__xlfn.RTD" hidden="1">#NAME?</definedName>
    <definedName name="__xlnm.Print_Area_4">NA()</definedName>
    <definedName name="__xlnm.Print_Area_8" localSheetId="1">#REF!</definedName>
    <definedName name="__xlnm.Print_Area_8" localSheetId="0">#REF!</definedName>
    <definedName name="__xlnm.Print_Area_8">#REF!</definedName>
    <definedName name="__xlnm.Print_Area_9" localSheetId="1">#REF!</definedName>
    <definedName name="__xlnm.Print_Area_9" localSheetId="0">#REF!</definedName>
    <definedName name="__xlnm.Print_Area_9">#REF!</definedName>
    <definedName name="_01_09_96" localSheetId="3">#REF!</definedName>
    <definedName name="_01_09_96" localSheetId="2">#REF!</definedName>
    <definedName name="_01_09_96" localSheetId="1">#REF!</definedName>
    <definedName name="_01_09_96" localSheetId="0">#REF!</definedName>
    <definedName name="_01_09_96">#REF!</definedName>
    <definedName name="_01_09_96_4" localSheetId="1">#REF!</definedName>
    <definedName name="_01_09_96_4" localSheetId="0">#REF!</definedName>
    <definedName name="_01_09_96_4">#REF!</definedName>
    <definedName name="_01_09_966" localSheetId="1">#REF!</definedName>
    <definedName name="_01_09_966" localSheetId="0">#REF!</definedName>
    <definedName name="_01_09_966">#REF!</definedName>
    <definedName name="_1_I_1" localSheetId="1">#REF!</definedName>
    <definedName name="_1_I_1" localSheetId="0">#REF!</definedName>
    <definedName name="_1_I_1">#REF!</definedName>
    <definedName name="_11Excel_BuiltIn_Print_Titles_30_1" localSheetId="1">#REF!</definedName>
    <definedName name="_11Excel_BuiltIn_Print_Titles_30_1" localSheetId="0">#REF!</definedName>
    <definedName name="_11Excel_BuiltIn_Print_Titles_30_1">#REF!</definedName>
    <definedName name="_13Excel_BuiltIn_Print_Titles_32_1" localSheetId="1">#REF!</definedName>
    <definedName name="_13Excel_BuiltIn_Print_Titles_32_1" localSheetId="0">#REF!</definedName>
    <definedName name="_13Excel_BuiltIn_Print_Titles_32_1">#REF!</definedName>
    <definedName name="_15Excel_BuiltIn_Print_Titles_33_1" localSheetId="1">#REF!</definedName>
    <definedName name="_15Excel_BuiltIn_Print_Titles_33_1" localSheetId="0">#REF!</definedName>
    <definedName name="_15Excel_BuiltIn_Print_Titles_33_1">#REF!</definedName>
    <definedName name="_16__Excel_BuiltIn_Print_Titles_29_1" localSheetId="1">#REF!</definedName>
    <definedName name="_16__Excel_BuiltIn_Print_Titles_29_1" localSheetId="0">#REF!</definedName>
    <definedName name="_16__Excel_BuiltIn_Print_Titles_29_1">#REF!</definedName>
    <definedName name="_17Excel_BuiltIn_Print_Titles_34_1" localSheetId="1">#REF!</definedName>
    <definedName name="_17Excel_BuiltIn_Print_Titles_34_1" localSheetId="0">#REF!</definedName>
    <definedName name="_17Excel_BuiltIn_Print_Titles_34_1">#REF!</definedName>
    <definedName name="_1830201" hidden="1">#N/A</definedName>
    <definedName name="_19Excel_BuiltIn_Print_Titles_5_1" localSheetId="1">#REF!</definedName>
    <definedName name="_19Excel_BuiltIn_Print_Titles_5_1" localSheetId="0">#REF!</definedName>
    <definedName name="_19Excel_BuiltIn_Print_Titles_5_1">#REF!</definedName>
    <definedName name="_1Excel_BuiltIn_Print_Area_2_1" localSheetId="1">#REF!</definedName>
    <definedName name="_1Excel_BuiltIn_Print_Area_2_1" localSheetId="0">#REF!</definedName>
    <definedName name="_1Excel_BuiltIn_Print_Area_2_1">#REF!</definedName>
    <definedName name="_1Excel_BuiltIn_Print_Area_5_1" localSheetId="1">#REF!</definedName>
    <definedName name="_1Excel_BuiltIn_Print_Area_5_1" localSheetId="0">#REF!</definedName>
    <definedName name="_1Excel_BuiltIn_Print_Area_5_1">#REF!</definedName>
    <definedName name="_1Excel_BuiltIn_Print_Titles_3_1" localSheetId="1">(#REF!,#REF!)</definedName>
    <definedName name="_1Excel_BuiltIn_Print_Titles_3_1" localSheetId="0">(#REF!,#REF!)</definedName>
    <definedName name="_1Excel_BuiltIn_Print_Titles_3_1">(#REF!,#REF!)</definedName>
    <definedName name="_2_S_1" localSheetId="1">#REF!</definedName>
    <definedName name="_2_S_1" localSheetId="0">#REF!</definedName>
    <definedName name="_2_S_1">#REF!</definedName>
    <definedName name="_21Excel_BuiltIn_Print_Titles_7_1" localSheetId="1">#REF!</definedName>
    <definedName name="_21Excel_BuiltIn_Print_Titles_7_1" localSheetId="0">#REF!</definedName>
    <definedName name="_21Excel_BuiltIn_Print_Titles_7_1">#REF!</definedName>
    <definedName name="_23Excel_BuiltIn_Print_Titles_9_1" localSheetId="1">#REF!</definedName>
    <definedName name="_23Excel_BuiltIn_Print_Titles_9_1" localSheetId="0">#REF!</definedName>
    <definedName name="_23Excel_BuiltIn_Print_Titles_9_1">#REF!</definedName>
    <definedName name="_24__Excel_BuiltIn_Print_Titles_3_1" localSheetId="1">#REF!</definedName>
    <definedName name="_24__Excel_BuiltIn_Print_Titles_3_1" localSheetId="0">#REF!</definedName>
    <definedName name="_24__Excel_BuiltIn_Print_Titles_3_1">#REF!</definedName>
    <definedName name="_2Excel_BuiltIn_Print_Area_6_1" localSheetId="1">#REF!</definedName>
    <definedName name="_2Excel_BuiltIn_Print_Area_6_1" localSheetId="0">#REF!</definedName>
    <definedName name="_2Excel_BuiltIn_Print_Area_6_1">#REF!</definedName>
    <definedName name="_2X_0Print_Area_30" localSheetId="1">#REF!</definedName>
    <definedName name="_2X_0Print_Area_30" localSheetId="0">#REF!</definedName>
    <definedName name="_2X_0Print_Area_30">#REF!</definedName>
    <definedName name="_32__Excel_BuiltIn_Print_Titles_30_1" localSheetId="1">#REF!</definedName>
    <definedName name="_32__Excel_BuiltIn_Print_Titles_30_1" localSheetId="0">#REF!</definedName>
    <definedName name="_32__Excel_BuiltIn_Print_Titles_30_1">#REF!</definedName>
    <definedName name="_3Excel_BuiltIn_Print_Titles_13_1" localSheetId="1">#REF!</definedName>
    <definedName name="_3Excel_BuiltIn_Print_Titles_13_1" localSheetId="0">#REF!</definedName>
    <definedName name="_3Excel_BuiltIn_Print_Titles_13_1">#REF!</definedName>
    <definedName name="_3subtrecho1_13_1" localSheetId="1">#REF!</definedName>
    <definedName name="_3subtrecho1_13_1" localSheetId="0">#REF!</definedName>
    <definedName name="_3subtrecho1_13_1">#REF!</definedName>
    <definedName name="_40__Excel_BuiltIn_Print_Titles_32_1" localSheetId="1">#REF!</definedName>
    <definedName name="_40__Excel_BuiltIn_Print_Titles_32_1" localSheetId="0">#REF!</definedName>
    <definedName name="_40__Excel_BuiltIn_Print_Titles_32_1">#REF!</definedName>
    <definedName name="_48__Excel_BuiltIn_Print_Titles_33_1" localSheetId="1">#REF!</definedName>
    <definedName name="_48__Excel_BuiltIn_Print_Titles_33_1" localSheetId="0">#REF!</definedName>
    <definedName name="_48__Excel_BuiltIn_Print_Titles_33_1">#REF!</definedName>
    <definedName name="_4subtrecho1_24_13_1" localSheetId="1">#REF!</definedName>
    <definedName name="_4subtrecho1_24_13_1" localSheetId="0">#REF!</definedName>
    <definedName name="_4subtrecho1_24_13_1">#REF!</definedName>
    <definedName name="_4X_0Print_Area" localSheetId="1">#REF!</definedName>
    <definedName name="_4X_0Print_Area" localSheetId="0">#REF!</definedName>
    <definedName name="_4X_0Print_Area">#REF!</definedName>
    <definedName name="_4X_0Print_Area_10" localSheetId="1">#REF!</definedName>
    <definedName name="_4X_0Print_Area_10" localSheetId="0">#REF!</definedName>
    <definedName name="_4X_0Print_Area_10">#REF!</definedName>
    <definedName name="_4X_0Print_Area_19" localSheetId="1">#REF!</definedName>
    <definedName name="_4X_0Print_Area_19" localSheetId="0">#REF!</definedName>
    <definedName name="_4X_0Print_Area_19">#REF!</definedName>
    <definedName name="_4X_0Print_Area_20" localSheetId="1">#REF!</definedName>
    <definedName name="_4X_0Print_Area_20" localSheetId="0">#REF!</definedName>
    <definedName name="_4X_0Print_Area_20">#REF!</definedName>
    <definedName name="_4X_0Print_Area_23" localSheetId="1">#REF!</definedName>
    <definedName name="_4X_0Print_Area_23" localSheetId="0">#REF!</definedName>
    <definedName name="_4X_0Print_Area_23">#REF!</definedName>
    <definedName name="_4X_0Print_Area_25" localSheetId="1">#REF!</definedName>
    <definedName name="_4X_0Print_Area_25" localSheetId="0">#REF!</definedName>
    <definedName name="_4X_0Print_Area_25">#REF!</definedName>
    <definedName name="_56__Excel_BuiltIn_Print_Titles_34_1" localSheetId="1">#REF!</definedName>
    <definedName name="_56__Excel_BuiltIn_Print_Titles_34_1" localSheetId="0">#REF!</definedName>
    <definedName name="_56__Excel_BuiltIn_Print_Titles_34_1">#REF!</definedName>
    <definedName name="_5Excel_BuiltIn_Print_Titles_21_1" localSheetId="1">#REF!</definedName>
    <definedName name="_5Excel_BuiltIn_Print_Titles_21_1" localSheetId="0">#REF!</definedName>
    <definedName name="_5Excel_BuiltIn_Print_Titles_21_1">#REF!</definedName>
    <definedName name="_5X__Print_Area" localSheetId="1">#REF!</definedName>
    <definedName name="_5X__Print_Area" localSheetId="0">#REF!</definedName>
    <definedName name="_5X__Print_Area">#REF!</definedName>
    <definedName name="_5X__Print_Area_10" localSheetId="1">#REF!</definedName>
    <definedName name="_5X__Print_Area_10" localSheetId="0">#REF!</definedName>
    <definedName name="_5X__Print_Area_10">#REF!</definedName>
    <definedName name="_5X__Print_Area_19" localSheetId="1">#REF!</definedName>
    <definedName name="_5X__Print_Area_19" localSheetId="0">#REF!</definedName>
    <definedName name="_5X__Print_Area_19">#REF!</definedName>
    <definedName name="_5X__Print_Area_20" localSheetId="1">#REF!</definedName>
    <definedName name="_5X__Print_Area_20" localSheetId="0">#REF!</definedName>
    <definedName name="_5X__Print_Area_20">#REF!</definedName>
    <definedName name="_5X__Print_Area_23" localSheetId="1">#REF!</definedName>
    <definedName name="_5X__Print_Area_23" localSheetId="0">#REF!</definedName>
    <definedName name="_5X__Print_Area_23">#REF!</definedName>
    <definedName name="_5X__Print_Area_25" localSheetId="1">#REF!</definedName>
    <definedName name="_5X__Print_Area_25" localSheetId="0">#REF!</definedName>
    <definedName name="_5X__Print_Area_25">#REF!</definedName>
    <definedName name="_64__Excel_BuiltIn_Print_Titles_5_1" localSheetId="1">#REF!</definedName>
    <definedName name="_64__Excel_BuiltIn_Print_Titles_5_1" localSheetId="0">#REF!</definedName>
    <definedName name="_64__Excel_BuiltIn_Print_Titles_5_1">#REF!</definedName>
    <definedName name="_72__Excel_BuiltIn_Print_Titles_7_1" localSheetId="1">#REF!</definedName>
    <definedName name="_72__Excel_BuiltIn_Print_Titles_7_1" localSheetId="0">#REF!</definedName>
    <definedName name="_72__Excel_BuiltIn_Print_Titles_7_1">#REF!</definedName>
    <definedName name="_7Excel_BuiltIn_Print_Titles_29_1" localSheetId="1">#REF!</definedName>
    <definedName name="_7Excel_BuiltIn_Print_Titles_29_1" localSheetId="0">#REF!</definedName>
    <definedName name="_7Excel_BuiltIn_Print_Titles_29_1">#REF!</definedName>
    <definedName name="_8__Excel_BuiltIn_Print_Titles_13_1" localSheetId="1">#REF!</definedName>
    <definedName name="_8__Excel_BuiltIn_Print_Titles_13_1" localSheetId="0">#REF!</definedName>
    <definedName name="_8__Excel_BuiltIn_Print_Titles_13_1">#REF!</definedName>
    <definedName name="_80__Excel_BuiltIn_Print_Titles_9_1" localSheetId="1">#REF!</definedName>
    <definedName name="_80__Excel_BuiltIn_Print_Titles_9_1" localSheetId="0">#REF!</definedName>
    <definedName name="_80__Excel_BuiltIn_Print_Titles_9_1">#REF!</definedName>
    <definedName name="_81_Excel_BuiltIn_Print_Area_2_1" localSheetId="1">#REF!</definedName>
    <definedName name="_81_Excel_BuiltIn_Print_Area_2_1" localSheetId="0">#REF!</definedName>
    <definedName name="_81_Excel_BuiltIn_Print_Area_2_1">#REF!</definedName>
    <definedName name="_9Excel_BuiltIn_Print_Titles_3_1" localSheetId="1">#REF!</definedName>
    <definedName name="_9Excel_BuiltIn_Print_Titles_3_1" localSheetId="0">#REF!</definedName>
    <definedName name="_9Excel_BuiltIn_Print_Titles_3_1">#REF!</definedName>
    <definedName name="_A1">#N/A</definedName>
    <definedName name="_A10">#N/A</definedName>
    <definedName name="_A11">#N/A</definedName>
    <definedName name="_A12">#N/A</definedName>
    <definedName name="_A13">#N/A</definedName>
    <definedName name="_A14" localSheetId="1">#REF!</definedName>
    <definedName name="_A14" localSheetId="0">#REF!</definedName>
    <definedName name="_A14">#REF!</definedName>
    <definedName name="_A15">#N/A</definedName>
    <definedName name="_A16">#N/A</definedName>
    <definedName name="_A17">#N/A</definedName>
    <definedName name="_A19">#N/A</definedName>
    <definedName name="_A2">#N/A</definedName>
    <definedName name="_A20">#N/A</definedName>
    <definedName name="_A21">#N/A</definedName>
    <definedName name="_A22">#N/A</definedName>
    <definedName name="_A23">#N/A</definedName>
    <definedName name="_A24">#N/A</definedName>
    <definedName name="_A25">#N/A</definedName>
    <definedName name="_A3">#N/A</definedName>
    <definedName name="_A4">#N/A</definedName>
    <definedName name="_A5">#N/A</definedName>
    <definedName name="_A6">#N/A</definedName>
    <definedName name="_A7">#N/A</definedName>
    <definedName name="_A9">#N/A</definedName>
    <definedName name="_Abr1" localSheetId="1">#REF!</definedName>
    <definedName name="_Abr1" localSheetId="0">#REF!</definedName>
    <definedName name="_Abr1">#REF!</definedName>
    <definedName name="_ACA25" localSheetId="1">#REF!</definedName>
    <definedName name="_ACA25" localSheetId="0">#REF!</definedName>
    <definedName name="_ACA25">#REF!</definedName>
    <definedName name="_ACA50" localSheetId="1">#REF!</definedName>
    <definedName name="_ACA50" localSheetId="0">#REF!</definedName>
    <definedName name="_ACA50">#REF!</definedName>
    <definedName name="_ACM30" localSheetId="1">#REF!</definedName>
    <definedName name="_ACM30" localSheetId="0">#REF!</definedName>
    <definedName name="_ACM30">#REF!</definedName>
    <definedName name="_Ago1" localSheetId="1">#REF!</definedName>
    <definedName name="_Ago1" localSheetId="0">#REF!</definedName>
    <definedName name="_Ago1">#REF!</definedName>
    <definedName name="_apf1" localSheetId="1">#REF!</definedName>
    <definedName name="_apf1" localSheetId="0">#REF!</definedName>
    <definedName name="_apf1">#REF!</definedName>
    <definedName name="_ATD1" localSheetId="1">#REF!</definedName>
    <definedName name="_ATD1" localSheetId="0">#REF!</definedName>
    <definedName name="_ATD1">#REF!</definedName>
    <definedName name="_Aut2" localSheetId="1">#REF!</definedName>
    <definedName name="_Aut2" localSheetId="0">#REF!</definedName>
    <definedName name="_Aut2">#REF!</definedName>
    <definedName name="_Brz1" localSheetId="1">#REF!</definedName>
    <definedName name="_Brz1" localSheetId="0">#REF!</definedName>
    <definedName name="_Brz1">#REF!</definedName>
    <definedName name="_Brz2" localSheetId="1">#REF!</definedName>
    <definedName name="_Brz2" localSheetId="0">#REF!</definedName>
    <definedName name="_Brz2">#REF!</definedName>
    <definedName name="_CAP20" localSheetId="1">#REF!</definedName>
    <definedName name="_CAP20" localSheetId="0">#REF!</definedName>
    <definedName name="_CAP20">#REF!</definedName>
    <definedName name="_CCM30" localSheetId="1">#REF!</definedName>
    <definedName name="_CCM30" localSheetId="0">#REF!</definedName>
    <definedName name="_CCM30">#REF!</definedName>
    <definedName name="_CMM30" localSheetId="1">#REF!</definedName>
    <definedName name="_CMM30" localSheetId="0">#REF!</definedName>
    <definedName name="_CMM30">#REF!</definedName>
    <definedName name="_cpf1" localSheetId="1">#REF!</definedName>
    <definedName name="_cpf1" localSheetId="0">#REF!</definedName>
    <definedName name="_cpf1">#REF!</definedName>
    <definedName name="_Dez1" localSheetId="1">#REF!</definedName>
    <definedName name="_Dez1" localSheetId="0">#REF!</definedName>
    <definedName name="_Dez1">#REF!</definedName>
    <definedName name="_Ext2" localSheetId="3">'[2]P A T O 99 B'!#REF!</definedName>
    <definedName name="_Ext2" localSheetId="2">#REF!</definedName>
    <definedName name="_Ext2" localSheetId="1">'[2]P A T O 99 B'!#REF!</definedName>
    <definedName name="_Ext2" localSheetId="0">'[2]P A T O 99 B'!#REF!</definedName>
    <definedName name="_Ext2">'[2]P A T O 99 B'!#REF!</definedName>
    <definedName name="_Ext2_3" localSheetId="1">#REF!</definedName>
    <definedName name="_Ext2_3" localSheetId="0">#REF!</definedName>
    <definedName name="_Ext2_3">#REF!</definedName>
    <definedName name="_Ext2_4" localSheetId="1">#REF!</definedName>
    <definedName name="_Ext2_4" localSheetId="0">#REF!</definedName>
    <definedName name="_Ext2_4">#REF!</definedName>
    <definedName name="_Ext2_5" localSheetId="1">#REF!</definedName>
    <definedName name="_Ext2_5" localSheetId="0">#REF!</definedName>
    <definedName name="_Ext2_5">#REF!</definedName>
    <definedName name="_Ext22" localSheetId="1">#REF!</definedName>
    <definedName name="_Ext22" localSheetId="0">#REF!</definedName>
    <definedName name="_Ext22">#REF!</definedName>
    <definedName name="_EXT285" localSheetId="1">#REF!</definedName>
    <definedName name="_EXT285" localSheetId="0">#REF!</definedName>
    <definedName name="_EXT285">#REF!</definedName>
    <definedName name="_EXT285_13" localSheetId="1">#REF!</definedName>
    <definedName name="_EXT285_13" localSheetId="0">#REF!</definedName>
    <definedName name="_EXT285_13">#REF!</definedName>
    <definedName name="_EXT285_26" localSheetId="1">#REF!</definedName>
    <definedName name="_EXT285_26" localSheetId="0">#REF!</definedName>
    <definedName name="_EXT285_26">#REF!</definedName>
    <definedName name="_EXT285_33" localSheetId="1">#REF!</definedName>
    <definedName name="_EXT285_33" localSheetId="0">#REF!</definedName>
    <definedName name="_EXT285_33">#REF!</definedName>
    <definedName name="_EXT285_5" localSheetId="1">#REF!</definedName>
    <definedName name="_EXT285_5" localSheetId="0">#REF!</definedName>
    <definedName name="_EXT285_5">#REF!</definedName>
    <definedName name="_EXT285_6" localSheetId="1">#REF!</definedName>
    <definedName name="_EXT285_6" localSheetId="0">#REF!</definedName>
    <definedName name="_EXT285_6">#REF!</definedName>
    <definedName name="_EXT285_7" localSheetId="1">#REF!</definedName>
    <definedName name="_EXT285_7" localSheetId="0">#REF!</definedName>
    <definedName name="_EXT285_7">#REF!</definedName>
    <definedName name="_EXT285_8" localSheetId="1">#REF!</definedName>
    <definedName name="_EXT285_8" localSheetId="0">#REF!</definedName>
    <definedName name="_EXT285_8">#REF!</definedName>
    <definedName name="_EXT285_9" localSheetId="1">#REF!</definedName>
    <definedName name="_EXT285_9" localSheetId="0">#REF!</definedName>
    <definedName name="_EXT285_9">#REF!</definedName>
    <definedName name="_ext293" localSheetId="1">#REF!</definedName>
    <definedName name="_ext293" localSheetId="0">#REF!</definedName>
    <definedName name="_ext293">#REF!</definedName>
    <definedName name="_ext293_13" localSheetId="1">#REF!</definedName>
    <definedName name="_ext293_13" localSheetId="0">#REF!</definedName>
    <definedName name="_ext293_13">#REF!</definedName>
    <definedName name="_ext293_26" localSheetId="1">#REF!</definedName>
    <definedName name="_ext293_26" localSheetId="0">#REF!</definedName>
    <definedName name="_ext293_26">#REF!</definedName>
    <definedName name="_ext293_33" localSheetId="1">#REF!</definedName>
    <definedName name="_ext293_33" localSheetId="0">#REF!</definedName>
    <definedName name="_ext293_33">#REF!</definedName>
    <definedName name="_ext293_5" localSheetId="1">#REF!</definedName>
    <definedName name="_ext293_5" localSheetId="0">#REF!</definedName>
    <definedName name="_ext293_5">#REF!</definedName>
    <definedName name="_ext293_6" localSheetId="1">#REF!</definedName>
    <definedName name="_ext293_6" localSheetId="0">#REF!</definedName>
    <definedName name="_ext293_6">#REF!</definedName>
    <definedName name="_ext293_7" localSheetId="1">#REF!</definedName>
    <definedName name="_ext293_7" localSheetId="0">#REF!</definedName>
    <definedName name="_ext293_7">#REF!</definedName>
    <definedName name="_ext293_8" localSheetId="1">#REF!</definedName>
    <definedName name="_ext293_8" localSheetId="0">#REF!</definedName>
    <definedName name="_ext293_8">#REF!</definedName>
    <definedName name="_ext293_9" localSheetId="1">#REF!</definedName>
    <definedName name="_ext293_9" localSheetId="0">#REF!</definedName>
    <definedName name="_ext293_9">#REF!</definedName>
    <definedName name="_EXT377" localSheetId="1">#REF!</definedName>
    <definedName name="_EXT377" localSheetId="0">#REF!</definedName>
    <definedName name="_EXT377">#REF!</definedName>
    <definedName name="_EXT377_13" localSheetId="1">#REF!</definedName>
    <definedName name="_EXT377_13" localSheetId="0">#REF!</definedName>
    <definedName name="_EXT377_13">#REF!</definedName>
    <definedName name="_EXT377_26" localSheetId="1">#REF!</definedName>
    <definedName name="_EXT377_26" localSheetId="0">#REF!</definedName>
    <definedName name="_EXT377_26">#REF!</definedName>
    <definedName name="_EXT377_33" localSheetId="1">#REF!</definedName>
    <definedName name="_EXT377_33" localSheetId="0">#REF!</definedName>
    <definedName name="_EXT377_33">#REF!</definedName>
    <definedName name="_EXT377_5" localSheetId="1">#REF!</definedName>
    <definedName name="_EXT377_5" localSheetId="0">#REF!</definedName>
    <definedName name="_EXT377_5">#REF!</definedName>
    <definedName name="_EXT377_6" localSheetId="1">#REF!</definedName>
    <definedName name="_EXT377_6" localSheetId="0">#REF!</definedName>
    <definedName name="_EXT377_6">#REF!</definedName>
    <definedName name="_EXT377_7" localSheetId="1">#REF!</definedName>
    <definedName name="_EXT377_7" localSheetId="0">#REF!</definedName>
    <definedName name="_EXT377_7">#REF!</definedName>
    <definedName name="_EXT377_8" localSheetId="1">#REF!</definedName>
    <definedName name="_EXT377_8" localSheetId="0">#REF!</definedName>
    <definedName name="_EXT377_8">#REF!</definedName>
    <definedName name="_EXT377_9" localSheetId="1">#REF!</definedName>
    <definedName name="_EXT377_9" localSheetId="0">#REF!</definedName>
    <definedName name="_EXT377_9">#REF!</definedName>
    <definedName name="_ext471" localSheetId="1">#REF!</definedName>
    <definedName name="_ext471" localSheetId="0">#REF!</definedName>
    <definedName name="_ext471">#REF!</definedName>
    <definedName name="_ext471_13" localSheetId="1">#REF!</definedName>
    <definedName name="_ext471_13" localSheetId="0">#REF!</definedName>
    <definedName name="_ext471_13">#REF!</definedName>
    <definedName name="_ext471_26" localSheetId="1">#REF!</definedName>
    <definedName name="_ext471_26" localSheetId="0">#REF!</definedName>
    <definedName name="_ext471_26">#REF!</definedName>
    <definedName name="_ext471_33" localSheetId="1">#REF!</definedName>
    <definedName name="_ext471_33" localSheetId="0">#REF!</definedName>
    <definedName name="_ext471_33">#REF!</definedName>
    <definedName name="_ext471_5" localSheetId="1">#REF!</definedName>
    <definedName name="_ext471_5" localSheetId="0">#REF!</definedName>
    <definedName name="_ext471_5">#REF!</definedName>
    <definedName name="_ext471_6" localSheetId="1">#REF!</definedName>
    <definedName name="_ext471_6" localSheetId="0">#REF!</definedName>
    <definedName name="_ext471_6">#REF!</definedName>
    <definedName name="_ext471_7" localSheetId="1">#REF!</definedName>
    <definedName name="_ext471_7" localSheetId="0">#REF!</definedName>
    <definedName name="_ext471_7">#REF!</definedName>
    <definedName name="_ext471_8" localSheetId="1">#REF!</definedName>
    <definedName name="_ext471_8" localSheetId="0">#REF!</definedName>
    <definedName name="_ext471_8">#REF!</definedName>
    <definedName name="_ext471_9" localSheetId="1">#REF!</definedName>
    <definedName name="_ext471_9" localSheetId="0">#REF!</definedName>
    <definedName name="_ext471_9">#REF!</definedName>
    <definedName name="_Fev1" localSheetId="1">#REF!</definedName>
    <definedName name="_Fev1" localSheetId="0">#REF!</definedName>
    <definedName name="_Fev1">#REF!</definedName>
    <definedName name="_Fill" localSheetId="1">#REF!</definedName>
    <definedName name="_Fill" localSheetId="0">#REF!</definedName>
    <definedName name="_Fill">#REF!</definedName>
    <definedName name="_xlnm._FilterDatabase" localSheetId="12" hidden="1">'Custo Materiais'!$A$8:$D$1664</definedName>
    <definedName name="_xlnm._FilterDatabase" localSheetId="2" hidden="1">'Planilha Orçamentaria'!$A$11:$L$136</definedName>
    <definedName name="_HCB5" localSheetId="1">#REF!</definedName>
    <definedName name="_HCB5" localSheetId="0">#REF!</definedName>
    <definedName name="_HCB5">#REF!</definedName>
    <definedName name="_I" localSheetId="1">#REF!</definedName>
    <definedName name="_I" localSheetId="0">#REF!</definedName>
    <definedName name="_I">#REF!</definedName>
    <definedName name="_I_1" localSheetId="1">#REF!</definedName>
    <definedName name="_I_1" localSheetId="0">#REF!</definedName>
    <definedName name="_I_1">#REF!</definedName>
    <definedName name="_I_1_1" localSheetId="1">#REF!</definedName>
    <definedName name="_I_1_1" localSheetId="0">#REF!</definedName>
    <definedName name="_I_1_1">#REF!</definedName>
    <definedName name="_I_1_1_1" localSheetId="1">#REF!</definedName>
    <definedName name="_I_1_1_1" localSheetId="0">#REF!</definedName>
    <definedName name="_I_1_1_1">#REF!</definedName>
    <definedName name="_I_1_1_19" localSheetId="1">#REF!</definedName>
    <definedName name="_I_1_1_19" localSheetId="0">#REF!</definedName>
    <definedName name="_I_1_1_19">#REF!</definedName>
    <definedName name="_I_1_19" localSheetId="1">#REF!</definedName>
    <definedName name="_I_1_19" localSheetId="0">#REF!</definedName>
    <definedName name="_I_1_19">#REF!</definedName>
    <definedName name="_I_19" localSheetId="1">#REF!</definedName>
    <definedName name="_I_19" localSheetId="0">#REF!</definedName>
    <definedName name="_I_19">#REF!</definedName>
    <definedName name="_Jan1" localSheetId="1">#REF!</definedName>
    <definedName name="_Jan1" localSheetId="0">#REF!</definedName>
    <definedName name="_Jan1">#REF!</definedName>
    <definedName name="_JAN2003" localSheetId="1">#REF!</definedName>
    <definedName name="_JAN2003" localSheetId="0">#REF!</definedName>
    <definedName name="_JAN2003">#REF!</definedName>
    <definedName name="_Jul1" localSheetId="1">#REF!</definedName>
    <definedName name="_Jul1" localSheetId="0">#REF!</definedName>
    <definedName name="_Jul1">#REF!</definedName>
    <definedName name="_Jun1" localSheetId="1">#REF!</definedName>
    <definedName name="_Jun1" localSheetId="0">#REF!</definedName>
    <definedName name="_Jun1">#REF!</definedName>
    <definedName name="_Key1" localSheetId="1" hidden="1">#REF!</definedName>
    <definedName name="_Key1" localSheetId="0" hidden="1">#REF!</definedName>
    <definedName name="_Key1" hidden="1">#REF!</definedName>
    <definedName name="_Key2" localSheetId="1" hidden="1">#REF!</definedName>
    <definedName name="_Key2" localSheetId="0" hidden="1">#REF!</definedName>
    <definedName name="_Key2" hidden="1">#REF!</definedName>
    <definedName name="_ki5" localSheetId="1">#REF!</definedName>
    <definedName name="_ki5" localSheetId="0">#REF!</definedName>
    <definedName name="_ki5">#REF!</definedName>
    <definedName name="_ki5_3" localSheetId="1">#REF!</definedName>
    <definedName name="_ki5_3" localSheetId="0">#REF!</definedName>
    <definedName name="_ki5_3">#REF!</definedName>
    <definedName name="_ki5_4" localSheetId="1">#REF!</definedName>
    <definedName name="_ki5_4" localSheetId="0">#REF!</definedName>
    <definedName name="_ki5_4">#REF!</definedName>
    <definedName name="_ki5_5" localSheetId="1">#REF!</definedName>
    <definedName name="_ki5_5" localSheetId="0">#REF!</definedName>
    <definedName name="_ki5_5">#REF!</definedName>
    <definedName name="_kit55" localSheetId="1">#REF!</definedName>
    <definedName name="_kit55" localSheetId="0">#REF!</definedName>
    <definedName name="_kit55">#REF!</definedName>
    <definedName name="_kmf1" localSheetId="1">#REF!</definedName>
    <definedName name="_kmf1" localSheetId="0">#REF!</definedName>
    <definedName name="_kmf1">#REF!</definedName>
    <definedName name="_kmf2" localSheetId="1">#REF!</definedName>
    <definedName name="_kmf2" localSheetId="0">#REF!</definedName>
    <definedName name="_kmf2">#REF!</definedName>
    <definedName name="_Kmf285" localSheetId="1">#REF!</definedName>
    <definedName name="_Kmf285" localSheetId="0">#REF!</definedName>
    <definedName name="_Kmf285">#REF!</definedName>
    <definedName name="_Kmf293" localSheetId="1">#REF!</definedName>
    <definedName name="_Kmf293" localSheetId="0">#REF!</definedName>
    <definedName name="_Kmf293">#REF!</definedName>
    <definedName name="_Kmf293_13" localSheetId="1">#REF!</definedName>
    <definedName name="_Kmf293_13" localSheetId="0">#REF!</definedName>
    <definedName name="_Kmf293_13">#REF!</definedName>
    <definedName name="_Kmf293_26" localSheetId="1">#REF!</definedName>
    <definedName name="_Kmf293_26" localSheetId="0">#REF!</definedName>
    <definedName name="_Kmf293_26">#REF!</definedName>
    <definedName name="_Kmf293_33" localSheetId="1">#REF!</definedName>
    <definedName name="_Kmf293_33" localSheetId="0">#REF!</definedName>
    <definedName name="_Kmf293_33">#REF!</definedName>
    <definedName name="_Kmf293_5" localSheetId="1">#REF!</definedName>
    <definedName name="_Kmf293_5" localSheetId="0">#REF!</definedName>
    <definedName name="_Kmf293_5">#REF!</definedName>
    <definedName name="_Kmf293_6" localSheetId="1">#REF!</definedName>
    <definedName name="_Kmf293_6" localSheetId="0">#REF!</definedName>
    <definedName name="_Kmf293_6">#REF!</definedName>
    <definedName name="_Kmf293_7" localSheetId="1">#REF!</definedName>
    <definedName name="_Kmf293_7" localSheetId="0">#REF!</definedName>
    <definedName name="_Kmf293_7">#REF!</definedName>
    <definedName name="_Kmf293_8" localSheetId="1">#REF!</definedName>
    <definedName name="_Kmf293_8" localSheetId="0">#REF!</definedName>
    <definedName name="_Kmf293_8">#REF!</definedName>
    <definedName name="_Kmf293_9" localSheetId="1">#REF!</definedName>
    <definedName name="_Kmf293_9" localSheetId="0">#REF!</definedName>
    <definedName name="_Kmf293_9">#REF!</definedName>
    <definedName name="_kmf377" localSheetId="1">#REF!</definedName>
    <definedName name="_kmf377" localSheetId="0">#REF!</definedName>
    <definedName name="_kmf377">#REF!</definedName>
    <definedName name="_kmf377_13" localSheetId="1">#REF!</definedName>
    <definedName name="_kmf377_13" localSheetId="0">#REF!</definedName>
    <definedName name="_kmf377_13">#REF!</definedName>
    <definedName name="_kmf377_26" localSheetId="1">#REF!</definedName>
    <definedName name="_kmf377_26" localSheetId="0">#REF!</definedName>
    <definedName name="_kmf377_26">#REF!</definedName>
    <definedName name="_kmf377_33" localSheetId="1">#REF!</definedName>
    <definedName name="_kmf377_33" localSheetId="0">#REF!</definedName>
    <definedName name="_kmf377_33">#REF!</definedName>
    <definedName name="_kmf377_5" localSheetId="1">#REF!</definedName>
    <definedName name="_kmf377_5" localSheetId="0">#REF!</definedName>
    <definedName name="_kmf377_5">#REF!</definedName>
    <definedName name="_kmf377_6" localSheetId="1">#REF!</definedName>
    <definedName name="_kmf377_6" localSheetId="0">#REF!</definedName>
    <definedName name="_kmf377_6">#REF!</definedName>
    <definedName name="_kmf377_7" localSheetId="1">#REF!</definedName>
    <definedName name="_kmf377_7" localSheetId="0">#REF!</definedName>
    <definedName name="_kmf377_7">#REF!</definedName>
    <definedName name="_kmf377_8" localSheetId="1">#REF!</definedName>
    <definedName name="_kmf377_8" localSheetId="0">#REF!</definedName>
    <definedName name="_kmf377_8">#REF!</definedName>
    <definedName name="_kmf377_9" localSheetId="1">#REF!</definedName>
    <definedName name="_kmf377_9" localSheetId="0">#REF!</definedName>
    <definedName name="_kmf377_9">#REF!</definedName>
    <definedName name="_Kmf471" localSheetId="1">#REF!</definedName>
    <definedName name="_Kmf471" localSheetId="0">#REF!</definedName>
    <definedName name="_Kmf471">#REF!</definedName>
    <definedName name="_Kmf471_13" localSheetId="1">#REF!</definedName>
    <definedName name="_Kmf471_13" localSheetId="0">#REF!</definedName>
    <definedName name="_Kmf471_13">#REF!</definedName>
    <definedName name="_Kmf471_26" localSheetId="1">#REF!</definedName>
    <definedName name="_Kmf471_26" localSheetId="0">#REF!</definedName>
    <definedName name="_Kmf471_26">#REF!</definedName>
    <definedName name="_Kmf471_33" localSheetId="1">#REF!</definedName>
    <definedName name="_Kmf471_33" localSheetId="0">#REF!</definedName>
    <definedName name="_Kmf471_33">#REF!</definedName>
    <definedName name="_Kmf471_5" localSheetId="1">#REF!</definedName>
    <definedName name="_Kmf471_5" localSheetId="0">#REF!</definedName>
    <definedName name="_Kmf471_5">#REF!</definedName>
    <definedName name="_Kmf471_6" localSheetId="1">#REF!</definedName>
    <definedName name="_Kmf471_6" localSheetId="0">#REF!</definedName>
    <definedName name="_Kmf471_6">#REF!</definedName>
    <definedName name="_Kmf471_7" localSheetId="1">#REF!</definedName>
    <definedName name="_Kmf471_7" localSheetId="0">#REF!</definedName>
    <definedName name="_Kmf471_7">#REF!</definedName>
    <definedName name="_Kmf471_8" localSheetId="1">#REF!</definedName>
    <definedName name="_Kmf471_8" localSheetId="0">#REF!</definedName>
    <definedName name="_Kmf471_8">#REF!</definedName>
    <definedName name="_Kmf471_9" localSheetId="1">#REF!</definedName>
    <definedName name="_Kmf471_9" localSheetId="0">#REF!</definedName>
    <definedName name="_Kmf471_9">#REF!</definedName>
    <definedName name="_kmi1" localSheetId="1">#REF!</definedName>
    <definedName name="_kmi1" localSheetId="0">#REF!</definedName>
    <definedName name="_kmi1">#REF!</definedName>
    <definedName name="_kmi2" localSheetId="1">#REF!</definedName>
    <definedName name="_kmi2" localSheetId="0">#REF!</definedName>
    <definedName name="_kmi2">#REF!</definedName>
    <definedName name="_Kmi285" localSheetId="1">#REF!</definedName>
    <definedName name="_Kmi285" localSheetId="0">#REF!</definedName>
    <definedName name="_Kmi285">#REF!</definedName>
    <definedName name="_Kmi293" localSheetId="1">#REF!</definedName>
    <definedName name="_Kmi293" localSheetId="0">#REF!</definedName>
    <definedName name="_Kmi293">#REF!</definedName>
    <definedName name="_Kmi293_13" localSheetId="1">#REF!</definedName>
    <definedName name="_Kmi293_13" localSheetId="0">#REF!</definedName>
    <definedName name="_Kmi293_13">#REF!</definedName>
    <definedName name="_Kmi293_26" localSheetId="1">#REF!</definedName>
    <definedName name="_Kmi293_26" localSheetId="0">#REF!</definedName>
    <definedName name="_Kmi293_26">#REF!</definedName>
    <definedName name="_Kmi293_33" localSheetId="1">#REF!</definedName>
    <definedName name="_Kmi293_33" localSheetId="0">#REF!</definedName>
    <definedName name="_Kmi293_33">#REF!</definedName>
    <definedName name="_Kmi293_5" localSheetId="1">#REF!</definedName>
    <definedName name="_Kmi293_5" localSheetId="0">#REF!</definedName>
    <definedName name="_Kmi293_5">#REF!</definedName>
    <definedName name="_Kmi293_6" localSheetId="1">#REF!</definedName>
    <definedName name="_Kmi293_6" localSheetId="0">#REF!</definedName>
    <definedName name="_Kmi293_6">#REF!</definedName>
    <definedName name="_Kmi293_7" localSheetId="1">#REF!</definedName>
    <definedName name="_Kmi293_7" localSheetId="0">#REF!</definedName>
    <definedName name="_Kmi293_7">#REF!</definedName>
    <definedName name="_Kmi293_8" localSheetId="1">#REF!</definedName>
    <definedName name="_Kmi293_8" localSheetId="0">#REF!</definedName>
    <definedName name="_Kmi293_8">#REF!</definedName>
    <definedName name="_Kmi293_9" localSheetId="1">#REF!</definedName>
    <definedName name="_Kmi293_9" localSheetId="0">#REF!</definedName>
    <definedName name="_Kmi293_9">#REF!</definedName>
    <definedName name="_kmi377" localSheetId="1">#REF!</definedName>
    <definedName name="_kmi377" localSheetId="0">#REF!</definedName>
    <definedName name="_kmi377">#REF!</definedName>
    <definedName name="_kmi377_13" localSheetId="1">#REF!</definedName>
    <definedName name="_kmi377_13" localSheetId="0">#REF!</definedName>
    <definedName name="_kmi377_13">#REF!</definedName>
    <definedName name="_kmi377_26" localSheetId="1">#REF!</definedName>
    <definedName name="_kmi377_26" localSheetId="0">#REF!</definedName>
    <definedName name="_kmi377_26">#REF!</definedName>
    <definedName name="_kmi377_33" localSheetId="1">#REF!</definedName>
    <definedName name="_kmi377_33" localSheetId="0">#REF!</definedName>
    <definedName name="_kmi377_33">#REF!</definedName>
    <definedName name="_kmi377_5" localSheetId="1">#REF!</definedName>
    <definedName name="_kmi377_5" localSheetId="0">#REF!</definedName>
    <definedName name="_kmi377_5">#REF!</definedName>
    <definedName name="_kmi377_6" localSheetId="1">#REF!</definedName>
    <definedName name="_kmi377_6" localSheetId="0">#REF!</definedName>
    <definedName name="_kmi377_6">#REF!</definedName>
    <definedName name="_kmi377_7" localSheetId="1">#REF!</definedName>
    <definedName name="_kmi377_7" localSheetId="0">#REF!</definedName>
    <definedName name="_kmi377_7">#REF!</definedName>
    <definedName name="_kmi377_8" localSheetId="1">#REF!</definedName>
    <definedName name="_kmi377_8" localSheetId="0">#REF!</definedName>
    <definedName name="_kmi377_8">#REF!</definedName>
    <definedName name="_kmi377_9" localSheetId="1">#REF!</definedName>
    <definedName name="_kmi377_9" localSheetId="0">#REF!</definedName>
    <definedName name="_kmi377_9">#REF!</definedName>
    <definedName name="_Kmi471" localSheetId="1">#REF!</definedName>
    <definedName name="_Kmi471" localSheetId="0">#REF!</definedName>
    <definedName name="_Kmi471">#REF!</definedName>
    <definedName name="_Kmi471_13" localSheetId="1">#REF!</definedName>
    <definedName name="_Kmi471_13" localSheetId="0">#REF!</definedName>
    <definedName name="_Kmi471_13">#REF!</definedName>
    <definedName name="_Kmi471_26" localSheetId="1">#REF!</definedName>
    <definedName name="_Kmi471_26" localSheetId="0">#REF!</definedName>
    <definedName name="_Kmi471_26">#REF!</definedName>
    <definedName name="_Kmi471_33" localSheetId="1">#REF!</definedName>
    <definedName name="_Kmi471_33" localSheetId="0">#REF!</definedName>
    <definedName name="_Kmi471_33">#REF!</definedName>
    <definedName name="_Kmi471_5" localSheetId="1">#REF!</definedName>
    <definedName name="_Kmi471_5" localSheetId="0">#REF!</definedName>
    <definedName name="_Kmi471_5">#REF!</definedName>
    <definedName name="_Kmi471_6" localSheetId="1">#REF!</definedName>
    <definedName name="_Kmi471_6" localSheetId="0">#REF!</definedName>
    <definedName name="_Kmi471_6">#REF!</definedName>
    <definedName name="_Kmi471_7" localSheetId="1">#REF!</definedName>
    <definedName name="_Kmi471_7" localSheetId="0">#REF!</definedName>
    <definedName name="_Kmi471_7">#REF!</definedName>
    <definedName name="_Kmi471_8" localSheetId="1">#REF!</definedName>
    <definedName name="_Kmi471_8" localSheetId="0">#REF!</definedName>
    <definedName name="_Kmi471_8">#REF!</definedName>
    <definedName name="_Kmi471_9" localSheetId="1">#REF!</definedName>
    <definedName name="_Kmi471_9" localSheetId="0">#REF!</definedName>
    <definedName name="_Kmi471_9">#REF!</definedName>
    <definedName name="_la2" localSheetId="1">#REF!</definedName>
    <definedName name="_la2" localSheetId="0">#REF!</definedName>
    <definedName name="_la2">#REF!</definedName>
    <definedName name="_Mai1" localSheetId="1">#REF!</definedName>
    <definedName name="_Mai1" localSheetId="0">#REF!</definedName>
    <definedName name="_Mai1">#REF!</definedName>
    <definedName name="_Mar1" localSheetId="1">#REF!</definedName>
    <definedName name="_Mar1" localSheetId="0">#REF!</definedName>
    <definedName name="_Mar1">#REF!</definedName>
    <definedName name="_MOD01">#N/A</definedName>
    <definedName name="_Nov1" localSheetId="1">#REF!</definedName>
    <definedName name="_Nov1" localSheetId="0">#REF!</definedName>
    <definedName name="_Nov1">#REF!</definedName>
    <definedName name="_Obs1" localSheetId="1">#REF!</definedName>
    <definedName name="_Obs1" localSheetId="0">#REF!</definedName>
    <definedName name="_Obs1">#REF!</definedName>
    <definedName name="_Obs2" localSheetId="1">#REF!</definedName>
    <definedName name="_Obs2" localSheetId="0">#REF!</definedName>
    <definedName name="_Obs2">#REF!</definedName>
    <definedName name="_OR1" localSheetId="1">#REF!</definedName>
    <definedName name="_OR1" localSheetId="0">#REF!</definedName>
    <definedName name="_OR1">#REF!</definedName>
    <definedName name="_OR12" localSheetId="1">#REF!</definedName>
    <definedName name="_OR12" localSheetId="0">#REF!</definedName>
    <definedName name="_OR12">#REF!</definedName>
    <definedName name="_OR13" localSheetId="1">#REF!</definedName>
    <definedName name="_OR13" localSheetId="0">#REF!</definedName>
    <definedName name="_OR13">#REF!</definedName>
    <definedName name="_OR14" localSheetId="1">#REF!</definedName>
    <definedName name="_OR14" localSheetId="0">#REF!</definedName>
    <definedName name="_OR14">#REF!</definedName>
    <definedName name="_OR15" localSheetId="1">#REF!</definedName>
    <definedName name="_OR15" localSheetId="0">#REF!</definedName>
    <definedName name="_OR15">#REF!</definedName>
    <definedName name="_OR16" localSheetId="1">#REF!</definedName>
    <definedName name="_OR16" localSheetId="0">#REF!</definedName>
    <definedName name="_OR16">#REF!</definedName>
    <definedName name="_OR17" localSheetId="1">#REF!</definedName>
    <definedName name="_OR17" localSheetId="0">#REF!</definedName>
    <definedName name="_OR17">#REF!</definedName>
    <definedName name="_OR18" localSheetId="1">#REF!</definedName>
    <definedName name="_OR18" localSheetId="0">#REF!</definedName>
    <definedName name="_OR18">#REF!</definedName>
    <definedName name="_OR19" localSheetId="1">#REF!</definedName>
    <definedName name="_OR19" localSheetId="0">#REF!</definedName>
    <definedName name="_OR19">#REF!</definedName>
    <definedName name="_OR2" localSheetId="1">#REF!</definedName>
    <definedName name="_OR2" localSheetId="0">#REF!</definedName>
    <definedName name="_OR2">#REF!</definedName>
    <definedName name="_OR3" localSheetId="1">#REF!</definedName>
    <definedName name="_OR3" localSheetId="0">#REF!</definedName>
    <definedName name="_OR3">#REF!</definedName>
    <definedName name="_OR4" localSheetId="1">#REF!</definedName>
    <definedName name="_OR4" localSheetId="0">#REF!</definedName>
    <definedName name="_OR4">#REF!</definedName>
    <definedName name="_OR5" localSheetId="1">#REF!</definedName>
    <definedName name="_OR5" localSheetId="0">#REF!</definedName>
    <definedName name="_OR5">#REF!</definedName>
    <definedName name="_OR6" localSheetId="1">#REF!</definedName>
    <definedName name="_OR6" localSheetId="0">#REF!</definedName>
    <definedName name="_OR6">#REF!</definedName>
    <definedName name="_OR7" localSheetId="1">#REF!</definedName>
    <definedName name="_OR7" localSheetId="0">#REF!</definedName>
    <definedName name="_OR7">#REF!</definedName>
    <definedName name="_OR8" localSheetId="1">#REF!</definedName>
    <definedName name="_OR8" localSheetId="0">#REF!</definedName>
    <definedName name="_OR8">#REF!</definedName>
    <definedName name="_OR9" localSheetId="1">#REF!</definedName>
    <definedName name="_OR9" localSheetId="0">#REF!</definedName>
    <definedName name="_OR9">#REF!</definedName>
    <definedName name="_Order1" hidden="1">255</definedName>
    <definedName name="_Order2" hidden="1">0</definedName>
    <definedName name="_Out1" localSheetId="1">#REF!</definedName>
    <definedName name="_Out1" localSheetId="0">#REF!</definedName>
    <definedName name="_Out1">#REF!</definedName>
    <definedName name="_OUT98" localSheetId="3" hidden="1">{#N/A,#N/A,TRUE,"Serviços"}</definedName>
    <definedName name="_OUT98" localSheetId="11" hidden="1">{#N/A,#N/A,TRUE,"Serviços"}</definedName>
    <definedName name="_OUT98" localSheetId="2" hidden="1">{#N/A,#N/A,TRUE,"Serviços"}</definedName>
    <definedName name="_OUT98" hidden="1">{#N/A,#N/A,TRUE,"Serviços"}</definedName>
    <definedName name="_OUT98_" hidden="1">{#N/A,#N/A,TRUE,"Serviços"}</definedName>
    <definedName name="_OUT98_1" localSheetId="11" hidden="1">{#N/A,#N/A,TRUE,"Serviços"}</definedName>
    <definedName name="_OUT98_1" hidden="1">{#N/A,#N/A,TRUE,"Serviços"}</definedName>
    <definedName name="_OUTTTT9888" hidden="1">{#N/A,#N/A,TRUE,"Serviços"}</definedName>
    <definedName name="_PAG1" localSheetId="1">#REF!</definedName>
    <definedName name="_PAG1" localSheetId="0">#REF!</definedName>
    <definedName name="_PAG1">#REF!</definedName>
    <definedName name="_PAG10" localSheetId="1">#REF!</definedName>
    <definedName name="_PAG10" localSheetId="0">#REF!</definedName>
    <definedName name="_PAG10">#REF!</definedName>
    <definedName name="_PAG11" localSheetId="1">#REF!</definedName>
    <definedName name="_PAG11" localSheetId="0">#REF!</definedName>
    <definedName name="_PAG11">#REF!</definedName>
    <definedName name="_PAG12" localSheetId="1">#REF!</definedName>
    <definedName name="_PAG12" localSheetId="0">#REF!</definedName>
    <definedName name="_PAG12">#REF!</definedName>
    <definedName name="_PAG13" localSheetId="1">#REF!</definedName>
    <definedName name="_PAG13" localSheetId="0">#REF!</definedName>
    <definedName name="_PAG13">#REF!</definedName>
    <definedName name="_PAG2" localSheetId="1">#REF!</definedName>
    <definedName name="_PAG2" localSheetId="0">#REF!</definedName>
    <definedName name="_PAG2">#REF!</definedName>
    <definedName name="_PAG3" localSheetId="1">#REF!</definedName>
    <definedName name="_PAG3" localSheetId="0">#REF!</definedName>
    <definedName name="_PAG3">#REF!</definedName>
    <definedName name="_PAG4" localSheetId="1">#REF!</definedName>
    <definedName name="_PAG4" localSheetId="0">#REF!</definedName>
    <definedName name="_PAG4">#REF!</definedName>
    <definedName name="_PAG5" localSheetId="1">#REF!</definedName>
    <definedName name="_PAG5" localSheetId="0">#REF!</definedName>
    <definedName name="_PAG5">#REF!</definedName>
    <definedName name="_PAG6" localSheetId="1">#REF!</definedName>
    <definedName name="_PAG6" localSheetId="0">#REF!</definedName>
    <definedName name="_PAG6">#REF!</definedName>
    <definedName name="_PAG7" localSheetId="1">#REF!</definedName>
    <definedName name="_PAG7" localSheetId="0">#REF!</definedName>
    <definedName name="_PAG7">#REF!</definedName>
    <definedName name="_PAG8" localSheetId="1">#REF!</definedName>
    <definedName name="_PAG8" localSheetId="0">#REF!</definedName>
    <definedName name="_PAG8">#REF!</definedName>
    <definedName name="_PAG9" localSheetId="1">#REF!</definedName>
    <definedName name="_PAG9" localSheetId="0">#REF!</definedName>
    <definedName name="_PAG9">#REF!</definedName>
    <definedName name="_Parse_On" localSheetId="1" hidden="1">#REF!</definedName>
    <definedName name="_Parse_On" localSheetId="0" hidden="1">#REF!</definedName>
    <definedName name="_Parse_On" hidden="1">#REF!</definedName>
    <definedName name="_Parse_Out" localSheetId="1" hidden="1">#REF!</definedName>
    <definedName name="_Parse_Out" localSheetId="0" hidden="1">#REF!</definedName>
    <definedName name="_Parse_Out" hidden="1">#REF!</definedName>
    <definedName name="_PCM30" localSheetId="1">#REF!</definedName>
    <definedName name="_PCM30" localSheetId="0">#REF!</definedName>
    <definedName name="_PCM30">#REF!</definedName>
    <definedName name="_PL1" localSheetId="3">#REF!</definedName>
    <definedName name="_PL1" localSheetId="2">#REF!</definedName>
    <definedName name="_PL1" localSheetId="1">#REF!</definedName>
    <definedName name="_PL1" localSheetId="0">#REF!</definedName>
    <definedName name="_PL1">#REF!</definedName>
    <definedName name="_PL1_4" localSheetId="1">#REF!</definedName>
    <definedName name="_PL1_4" localSheetId="0">#REF!</definedName>
    <definedName name="_PL1_4">#REF!</definedName>
    <definedName name="_PL11" localSheetId="1">#REF!</definedName>
    <definedName name="_PL11" localSheetId="0">#REF!</definedName>
    <definedName name="_PL11">#REF!</definedName>
    <definedName name="_PLA2" localSheetId="1">#REF!</definedName>
    <definedName name="_PLA2" localSheetId="0">#REF!</definedName>
    <definedName name="_PLA2">#REF!</definedName>
    <definedName name="_PM334" localSheetId="1">#REF!</definedName>
    <definedName name="_PM334" localSheetId="0">#REF!</definedName>
    <definedName name="_PM334">#REF!</definedName>
    <definedName name="_PM335" localSheetId="1">#REF!</definedName>
    <definedName name="_PM335" localSheetId="0">#REF!</definedName>
    <definedName name="_PM335">#REF!</definedName>
    <definedName name="_PM346" localSheetId="1">#REF!</definedName>
    <definedName name="_PM346" localSheetId="0">#REF!</definedName>
    <definedName name="_PM346">#REF!</definedName>
    <definedName name="_PM406" localSheetId="1">#REF!</definedName>
    <definedName name="_PM406" localSheetId="0">#REF!</definedName>
    <definedName name="_PM406">#REF!</definedName>
    <definedName name="_PM412" localSheetId="1">#REF!</definedName>
    <definedName name="_PM412" localSheetId="0">#REF!</definedName>
    <definedName name="_PM412">#REF!</definedName>
    <definedName name="_PM609" localSheetId="1">#REF!</definedName>
    <definedName name="_PM609" localSheetId="0">#REF!</definedName>
    <definedName name="_PM609">#REF!</definedName>
    <definedName name="_PM970" localSheetId="1">#REF!</definedName>
    <definedName name="_PM970" localSheetId="0">#REF!</definedName>
    <definedName name="_PM970">#REF!</definedName>
    <definedName name="_PNV2002" localSheetId="1">#REF!</definedName>
    <definedName name="_PNV2002" localSheetId="0">#REF!</definedName>
    <definedName name="_PNV2002">#REF!</definedName>
    <definedName name="_PNV2003" localSheetId="1">#REF!</definedName>
    <definedName name="_PNV2003" localSheetId="0">#REF!</definedName>
    <definedName name="_PNV2003">#REF!</definedName>
    <definedName name="_PNV2009" localSheetId="1">#REF!</definedName>
    <definedName name="_PNV2009" localSheetId="0">#REF!</definedName>
    <definedName name="_PNV2009">#REF!</definedName>
    <definedName name="_PTB10" localSheetId="1">#REF!</definedName>
    <definedName name="_PTB10" localSheetId="0">#REF!</definedName>
    <definedName name="_PTB10">#REF!</definedName>
    <definedName name="_r" localSheetId="3">#REF!</definedName>
    <definedName name="_r" localSheetId="2">#REF!</definedName>
    <definedName name="_r" localSheetId="1">#REF!</definedName>
    <definedName name="_r" localSheetId="0">#REF!</definedName>
    <definedName name="_r">#REF!</definedName>
    <definedName name="_Rbv1" localSheetId="2">#REF!</definedName>
    <definedName name="_Rbv1">'[3]Página 16'!$C$3:$C$7</definedName>
    <definedName name="_Regression_Int" hidden="1">1</definedName>
    <definedName name="_RODOVIA" localSheetId="1">#REF!</definedName>
    <definedName name="_RODOVIA" localSheetId="0">#REF!</definedName>
    <definedName name="_RODOVIA">#REF!</definedName>
    <definedName name="_RP1">#N/A</definedName>
    <definedName name="_S" localSheetId="1">#REF!</definedName>
    <definedName name="_S" localSheetId="0">#REF!</definedName>
    <definedName name="_S">#REF!</definedName>
    <definedName name="_S_1" localSheetId="1">#REF!</definedName>
    <definedName name="_S_1" localSheetId="0">#REF!</definedName>
    <definedName name="_S_1">#REF!</definedName>
    <definedName name="_S_1_1" localSheetId="1">#REF!</definedName>
    <definedName name="_S_1_1" localSheetId="0">#REF!</definedName>
    <definedName name="_S_1_1">#REF!</definedName>
    <definedName name="_S_1_1_1" localSheetId="1">#REF!</definedName>
    <definedName name="_S_1_1_1" localSheetId="0">#REF!</definedName>
    <definedName name="_S_1_1_1">#REF!</definedName>
    <definedName name="_S_24" localSheetId="1">#REF!</definedName>
    <definedName name="_S_24" localSheetId="0">#REF!</definedName>
    <definedName name="_S_24">#REF!</definedName>
    <definedName name="_S_26" localSheetId="1">#REF!</definedName>
    <definedName name="_S_26" localSheetId="0">#REF!</definedName>
    <definedName name="_S_26">#REF!</definedName>
    <definedName name="_S_27" localSheetId="1">#REF!</definedName>
    <definedName name="_S_27" localSheetId="0">#REF!</definedName>
    <definedName name="_S_27">#REF!</definedName>
    <definedName name="_S_28" localSheetId="1">#REF!</definedName>
    <definedName name="_S_28" localSheetId="0">#REF!</definedName>
    <definedName name="_S_28">#REF!</definedName>
    <definedName name="_S_29" localSheetId="1">#REF!</definedName>
    <definedName name="_S_29" localSheetId="0">#REF!</definedName>
    <definedName name="_S_29">#REF!</definedName>
    <definedName name="_S_9" localSheetId="1">#REF!</definedName>
    <definedName name="_S_9" localSheetId="0">#REF!</definedName>
    <definedName name="_S_9">#REF!</definedName>
    <definedName name="_Set1" localSheetId="1">#REF!</definedName>
    <definedName name="_Set1" localSheetId="0">#REF!</definedName>
    <definedName name="_Set1">#REF!</definedName>
    <definedName name="_Sort" localSheetId="1" hidden="1">#REF!</definedName>
    <definedName name="_Sort" localSheetId="0" hidden="1">#REF!</definedName>
    <definedName name="_Sort" hidden="1">#REF!</definedName>
    <definedName name="_SUBTRECHO" localSheetId="1">#REF!</definedName>
    <definedName name="_SUBTRECHO" localSheetId="0">#REF!</definedName>
    <definedName name="_SUBTRECHO">#REF!</definedName>
    <definedName name="_ta105" localSheetId="3">#REF!</definedName>
    <definedName name="_ta105" localSheetId="1">#REF!</definedName>
    <definedName name="_ta105" localSheetId="0">#REF!</definedName>
    <definedName name="_ta105">#REF!</definedName>
    <definedName name="_ta157" localSheetId="3">#REF!</definedName>
    <definedName name="_ta157" localSheetId="1">#REF!</definedName>
    <definedName name="_ta157" localSheetId="0">#REF!</definedName>
    <definedName name="_ta157">#REF!</definedName>
    <definedName name="_tab0198" localSheetId="1">#REF!</definedName>
    <definedName name="_tab0198" localSheetId="0">#REF!</definedName>
    <definedName name="_tab0198">#REF!</definedName>
    <definedName name="_TB10" localSheetId="1">#REF!</definedName>
    <definedName name="_TB10" localSheetId="0">#REF!</definedName>
    <definedName name="_TB10">#REF!</definedName>
    <definedName name="_tb97" localSheetId="1">#REF!</definedName>
    <definedName name="_tb97" localSheetId="0">#REF!</definedName>
    <definedName name="_tb97">#REF!</definedName>
    <definedName name="_tbw97" localSheetId="1">#REF!</definedName>
    <definedName name="_tbw97" localSheetId="0">#REF!</definedName>
    <definedName name="_tbw97">#REF!</definedName>
    <definedName name="_TCB4" localSheetId="1">#REF!</definedName>
    <definedName name="_TCB4" localSheetId="0">#REF!</definedName>
    <definedName name="_TCB4">#REF!</definedName>
    <definedName name="_TCB5" localSheetId="1">#REF!</definedName>
    <definedName name="_TCB5" localSheetId="0">#REF!</definedName>
    <definedName name="_TCB5">#REF!</definedName>
    <definedName name="_TCM30" localSheetId="1">#REF!</definedName>
    <definedName name="_TCM30" localSheetId="0">#REF!</definedName>
    <definedName name="_TCM30">#REF!</definedName>
    <definedName name="_TEB4" localSheetId="1">#REF!</definedName>
    <definedName name="_TEB4" localSheetId="0">#REF!</definedName>
    <definedName name="_TEB4">#REF!</definedName>
    <definedName name="_TOT1" localSheetId="1">#REF!</definedName>
    <definedName name="_TOT1" localSheetId="0">#REF!</definedName>
    <definedName name="_TOT1">#REF!</definedName>
    <definedName name="_TOT2" localSheetId="1">#REF!</definedName>
    <definedName name="_TOT2" localSheetId="0">#REF!</definedName>
    <definedName name="_TOT2">#REF!</definedName>
    <definedName name="_TOT3" localSheetId="1">#REF!</definedName>
    <definedName name="_TOT3" localSheetId="0">#REF!</definedName>
    <definedName name="_TOT3">#REF!</definedName>
    <definedName name="_TOT4" localSheetId="1">#REF!</definedName>
    <definedName name="_TOT4" localSheetId="0">#REF!</definedName>
    <definedName name="_TOT4">#REF!</definedName>
    <definedName name="_TOT5" localSheetId="1">#REF!</definedName>
    <definedName name="_TOT5" localSheetId="0">#REF!</definedName>
    <definedName name="_TOT5">#REF!</definedName>
    <definedName name="_TOT6" localSheetId="1">#REF!</definedName>
    <definedName name="_TOT6" localSheetId="0">#REF!</definedName>
    <definedName name="_TOT6">#REF!</definedName>
    <definedName name="_TOT7" localSheetId="1">#REF!</definedName>
    <definedName name="_TOT7" localSheetId="0">#REF!</definedName>
    <definedName name="_TOT7">#REF!</definedName>
    <definedName name="_TRECHO" localSheetId="1">#REF!</definedName>
    <definedName name="_TRECHO" localSheetId="0">#REF!</definedName>
    <definedName name="_TRECHO">#REF!</definedName>
    <definedName name="_TSD2" localSheetId="1">#REF!</definedName>
    <definedName name="_TSD2" localSheetId="0">#REF!</definedName>
    <definedName name="_TSD2">#REF!</definedName>
    <definedName name="_tt1" localSheetId="1">#REF!</definedName>
    <definedName name="_tt1" localSheetId="0">#REF!</definedName>
    <definedName name="_tt1">#REF!</definedName>
    <definedName name="a" localSheetId="3">#REF!</definedName>
    <definedName name="a" localSheetId="2">#REF!</definedName>
    <definedName name="a" localSheetId="1">#REF!</definedName>
    <definedName name="a" localSheetId="0">#REF!</definedName>
    <definedName name="a">#REF!</definedName>
    <definedName name="a_4" localSheetId="1">#REF!</definedName>
    <definedName name="a_4" localSheetId="0">#REF!</definedName>
    <definedName name="a_4">#REF!</definedName>
    <definedName name="A_km" localSheetId="1">#REF!</definedName>
    <definedName name="A_km" localSheetId="0">#REF!</definedName>
    <definedName name="A_km">#REF!</definedName>
    <definedName name="AA" localSheetId="3">#N/A</definedName>
    <definedName name="AA" localSheetId="2">#REF!</definedName>
    <definedName name="AA">#N/A</definedName>
    <definedName name="AA_1">AA_1</definedName>
    <definedName name="AA_12">AA_12</definedName>
    <definedName name="AA_13">AA_13</definedName>
    <definedName name="AA_14">AA_14</definedName>
    <definedName name="AA_2">AA_2</definedName>
    <definedName name="AA_20">AA_20</definedName>
    <definedName name="AA_21">AA_21</definedName>
    <definedName name="AA_22">AA_22</definedName>
    <definedName name="AA_23">AA_23</definedName>
    <definedName name="AA_24">AA_24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4">AA_4</definedName>
    <definedName name="AA_5">AA_5</definedName>
    <definedName name="AA_7">AA_7</definedName>
    <definedName name="AA_8">AA_8</definedName>
    <definedName name="AA_9">AA_9</definedName>
    <definedName name="aaa" localSheetId="1">#REF!</definedName>
    <definedName name="aaa" localSheetId="0">#REF!</definedName>
    <definedName name="aaa">#REF!</definedName>
    <definedName name="aaaa" localSheetId="1" hidden="1">#REF!</definedName>
    <definedName name="aaaa" localSheetId="0" hidden="1">#REF!</definedName>
    <definedName name="aaaa" hidden="1">#REF!</definedName>
    <definedName name="AAAAA">#N/A</definedName>
    <definedName name="AAAAAA" localSheetId="1">#REF!</definedName>
    <definedName name="AAAAAA" localSheetId="0">#REF!</definedName>
    <definedName name="AAAAAA">#REF!</definedName>
    <definedName name="AAAAAAA">#N/A</definedName>
    <definedName name="aaaaaaaa">#N/A</definedName>
    <definedName name="AAAAAAAAA" localSheetId="1">#REF!</definedName>
    <definedName name="AAAAAAAAA" localSheetId="0">#REF!</definedName>
    <definedName name="AAAAAAAAA">#REF!</definedName>
    <definedName name="AAAAAAAAA_2">AAAAAAAAA_2</definedName>
    <definedName name="AAAAAAAAA_4">AAAAAAAAA_4</definedName>
    <definedName name="aaaaaaaaaaaa">#N/A</definedName>
    <definedName name="AAAAAAAAAAAAA">#N/A</definedName>
    <definedName name="aaaaaaaaaaaaaa" localSheetId="1">#REF!</definedName>
    <definedName name="aaaaaaaaaaaaaa" localSheetId="0">#REF!</definedName>
    <definedName name="aaaaaaaaaaaaaa">#REF!</definedName>
    <definedName name="aaaaaaaaaaaaaaaaaaaaaaaaaaaaaa" localSheetId="1">#REF!</definedName>
    <definedName name="aaaaaaaaaaaaaaaaaaaaaaaaaaaaaa" localSheetId="0">#REF!</definedName>
    <definedName name="aaaaaaaaaaaaaaaaaaaaaaaaaaaaaa">#REF!</definedName>
    <definedName name="aapoio3por2por02" localSheetId="3">#REF!</definedName>
    <definedName name="aapoio3por2por02" localSheetId="1">#REF!</definedName>
    <definedName name="aapoio3por2por02" localSheetId="0">#REF!</definedName>
    <definedName name="aapoio3por2por02">#REF!</definedName>
    <definedName name="aapoio3por8por03" localSheetId="3">#REF!</definedName>
    <definedName name="aapoio3por8por03" localSheetId="1">#REF!</definedName>
    <definedName name="aapoio3por8por03" localSheetId="0">#REF!</definedName>
    <definedName name="aapoio3por8por03">#REF!</definedName>
    <definedName name="aasas" localSheetId="1">#REF!</definedName>
    <definedName name="aasas" localSheetId="0">#REF!</definedName>
    <definedName name="aasas">#REF!</definedName>
    <definedName name="ABC" localSheetId="1" hidden="1">VLOOKUP(#REF!,#REF!,5,0)</definedName>
    <definedName name="ABC" localSheetId="0" hidden="1">VLOOKUP(#REF!,#REF!,5,0)</definedName>
    <definedName name="ABC" hidden="1">VLOOKUP(#REF!,#REF!,5,0)</definedName>
    <definedName name="ACAP20" localSheetId="1">#REF!</definedName>
    <definedName name="ACAP20" localSheetId="0">#REF!</definedName>
    <definedName name="ACAP20">#REF!</definedName>
    <definedName name="acapaselante" localSheetId="1">#REF!</definedName>
    <definedName name="acapaselante" localSheetId="0">#REF!</definedName>
    <definedName name="acapaselante">#REF!</definedName>
    <definedName name="acapaselante_13" localSheetId="1">#REF!</definedName>
    <definedName name="acapaselante_13" localSheetId="0">#REF!</definedName>
    <definedName name="acapaselante_13">#REF!</definedName>
    <definedName name="acapaselante_13_19" localSheetId="1">#REF!</definedName>
    <definedName name="acapaselante_13_19" localSheetId="0">#REF!</definedName>
    <definedName name="acapaselante_13_19">#REF!</definedName>
    <definedName name="acapaselante_13_23" localSheetId="1">#REF!</definedName>
    <definedName name="acapaselante_13_23" localSheetId="0">#REF!</definedName>
    <definedName name="acapaselante_13_23">#REF!</definedName>
    <definedName name="acapaselante_13_25" localSheetId="1">#REF!</definedName>
    <definedName name="acapaselante_13_25" localSheetId="0">#REF!</definedName>
    <definedName name="acapaselante_13_25">#REF!</definedName>
    <definedName name="acapaselante_13_26" localSheetId="1">#REF!</definedName>
    <definedName name="acapaselante_13_26" localSheetId="0">#REF!</definedName>
    <definedName name="acapaselante_13_26">#REF!</definedName>
    <definedName name="acapaselante_13_33" localSheetId="1">#REF!</definedName>
    <definedName name="acapaselante_13_33" localSheetId="0">#REF!</definedName>
    <definedName name="acapaselante_13_33">#REF!</definedName>
    <definedName name="acapaselante_13_9" localSheetId="1">#REF!</definedName>
    <definedName name="acapaselante_13_9" localSheetId="0">#REF!</definedName>
    <definedName name="acapaselante_13_9">#REF!</definedName>
    <definedName name="acapaselante_15" localSheetId="1">#REF!</definedName>
    <definedName name="acapaselante_15" localSheetId="0">#REF!</definedName>
    <definedName name="acapaselante_15">#REF!</definedName>
    <definedName name="acapaselante_15_13" localSheetId="1">#REF!</definedName>
    <definedName name="acapaselante_15_13" localSheetId="0">#REF!</definedName>
    <definedName name="acapaselante_15_13">#REF!</definedName>
    <definedName name="acapaselante_15_13_19" localSheetId="1">#REF!</definedName>
    <definedName name="acapaselante_15_13_19" localSheetId="0">#REF!</definedName>
    <definedName name="acapaselante_15_13_19">#REF!</definedName>
    <definedName name="acapaselante_15_13_23" localSheetId="1">#REF!</definedName>
    <definedName name="acapaselante_15_13_23" localSheetId="0">#REF!</definedName>
    <definedName name="acapaselante_15_13_23">#REF!</definedName>
    <definedName name="acapaselante_15_13_25" localSheetId="1">#REF!</definedName>
    <definedName name="acapaselante_15_13_25" localSheetId="0">#REF!</definedName>
    <definedName name="acapaselante_15_13_25">#REF!</definedName>
    <definedName name="acapaselante_15_13_26" localSheetId="1">#REF!</definedName>
    <definedName name="acapaselante_15_13_26" localSheetId="0">#REF!</definedName>
    <definedName name="acapaselante_15_13_26">#REF!</definedName>
    <definedName name="acapaselante_15_13_33" localSheetId="1">#REF!</definedName>
    <definedName name="acapaselante_15_13_33" localSheetId="0">#REF!</definedName>
    <definedName name="acapaselante_15_13_33">#REF!</definedName>
    <definedName name="acapaselante_15_13_9" localSheetId="1">#REF!</definedName>
    <definedName name="acapaselante_15_13_9" localSheetId="0">#REF!</definedName>
    <definedName name="acapaselante_15_13_9">#REF!</definedName>
    <definedName name="acapaselante_15_19" localSheetId="1">#REF!</definedName>
    <definedName name="acapaselante_15_19" localSheetId="0">#REF!</definedName>
    <definedName name="acapaselante_15_19">#REF!</definedName>
    <definedName name="acapaselante_15_23" localSheetId="1">#REF!</definedName>
    <definedName name="acapaselante_15_23" localSheetId="0">#REF!</definedName>
    <definedName name="acapaselante_15_23">#REF!</definedName>
    <definedName name="acapaselante_15_25" localSheetId="1">#REF!</definedName>
    <definedName name="acapaselante_15_25" localSheetId="0">#REF!</definedName>
    <definedName name="acapaselante_15_25">#REF!</definedName>
    <definedName name="acapaselante_15_26" localSheetId="1">#REF!</definedName>
    <definedName name="acapaselante_15_26" localSheetId="0">#REF!</definedName>
    <definedName name="acapaselante_15_26">#REF!</definedName>
    <definedName name="acapaselante_15_33" localSheetId="1">#REF!</definedName>
    <definedName name="acapaselante_15_33" localSheetId="0">#REF!</definedName>
    <definedName name="acapaselante_15_33">#REF!</definedName>
    <definedName name="acapaselante_15_9" localSheetId="1">#REF!</definedName>
    <definedName name="acapaselante_15_9" localSheetId="0">#REF!</definedName>
    <definedName name="acapaselante_15_9">#REF!</definedName>
    <definedName name="acapaselante_19" localSheetId="1">#REF!</definedName>
    <definedName name="acapaselante_19" localSheetId="0">#REF!</definedName>
    <definedName name="acapaselante_19">#REF!</definedName>
    <definedName name="acapaselante_23" localSheetId="1">#REF!</definedName>
    <definedName name="acapaselante_23" localSheetId="0">#REF!</definedName>
    <definedName name="acapaselante_23">#REF!</definedName>
    <definedName name="acapaselante_24" localSheetId="1">#REF!</definedName>
    <definedName name="acapaselante_24" localSheetId="0">#REF!</definedName>
    <definedName name="acapaselante_24">#REF!</definedName>
    <definedName name="acapaselante_24_13" localSheetId="1">#REF!</definedName>
    <definedName name="acapaselante_24_13" localSheetId="0">#REF!</definedName>
    <definedName name="acapaselante_24_13">#REF!</definedName>
    <definedName name="acapaselante_24_13_19" localSheetId="1">#REF!</definedName>
    <definedName name="acapaselante_24_13_19" localSheetId="0">#REF!</definedName>
    <definedName name="acapaselante_24_13_19">#REF!</definedName>
    <definedName name="acapaselante_24_13_23" localSheetId="1">#REF!</definedName>
    <definedName name="acapaselante_24_13_23" localSheetId="0">#REF!</definedName>
    <definedName name="acapaselante_24_13_23">#REF!</definedName>
    <definedName name="acapaselante_24_13_25" localSheetId="1">#REF!</definedName>
    <definedName name="acapaselante_24_13_25" localSheetId="0">#REF!</definedName>
    <definedName name="acapaselante_24_13_25">#REF!</definedName>
    <definedName name="acapaselante_24_13_26" localSheetId="1">#REF!</definedName>
    <definedName name="acapaselante_24_13_26" localSheetId="0">#REF!</definedName>
    <definedName name="acapaselante_24_13_26">#REF!</definedName>
    <definedName name="acapaselante_24_13_33" localSheetId="1">#REF!</definedName>
    <definedName name="acapaselante_24_13_33" localSheetId="0">#REF!</definedName>
    <definedName name="acapaselante_24_13_33">#REF!</definedName>
    <definedName name="acapaselante_24_13_9" localSheetId="1">#REF!</definedName>
    <definedName name="acapaselante_24_13_9" localSheetId="0">#REF!</definedName>
    <definedName name="acapaselante_24_13_9">#REF!</definedName>
    <definedName name="acapaselante_24_19" localSheetId="1">#REF!</definedName>
    <definedName name="acapaselante_24_19" localSheetId="0">#REF!</definedName>
    <definedName name="acapaselante_24_19">#REF!</definedName>
    <definedName name="acapaselante_24_23" localSheetId="1">#REF!</definedName>
    <definedName name="acapaselante_24_23" localSheetId="0">#REF!</definedName>
    <definedName name="acapaselante_24_23">#REF!</definedName>
    <definedName name="acapaselante_24_25" localSheetId="1">#REF!</definedName>
    <definedName name="acapaselante_24_25" localSheetId="0">#REF!</definedName>
    <definedName name="acapaselante_24_25">#REF!</definedName>
    <definedName name="acapaselante_24_26" localSheetId="1">#REF!</definedName>
    <definedName name="acapaselante_24_26" localSheetId="0">#REF!</definedName>
    <definedName name="acapaselante_24_26">#REF!</definedName>
    <definedName name="acapaselante_24_33" localSheetId="1">#REF!</definedName>
    <definedName name="acapaselante_24_33" localSheetId="0">#REF!</definedName>
    <definedName name="acapaselante_24_33">#REF!</definedName>
    <definedName name="acapaselante_24_9" localSheetId="1">#REF!</definedName>
    <definedName name="acapaselante_24_9" localSheetId="0">#REF!</definedName>
    <definedName name="acapaselante_24_9">#REF!</definedName>
    <definedName name="acapaselante_25" localSheetId="1">#REF!</definedName>
    <definedName name="acapaselante_25" localSheetId="0">#REF!</definedName>
    <definedName name="acapaselante_25">#REF!</definedName>
    <definedName name="acapaselante_26" localSheetId="1">#REF!</definedName>
    <definedName name="acapaselante_26" localSheetId="0">#REF!</definedName>
    <definedName name="acapaselante_26">#REF!</definedName>
    <definedName name="acapaselante_33" localSheetId="1">#REF!</definedName>
    <definedName name="acapaselante_33" localSheetId="0">#REF!</definedName>
    <definedName name="acapaselante_33">#REF!</definedName>
    <definedName name="acapaselante_9" localSheetId="1">#REF!</definedName>
    <definedName name="acapaselante_9" localSheetId="0">#REF!</definedName>
    <definedName name="acapaselante_9">#REF!</definedName>
    <definedName name="AçoCA.50" localSheetId="3">[5]composições!$E$214</definedName>
    <definedName name="AçoCA.50" localSheetId="11">[4]composições!$E$214</definedName>
    <definedName name="AçoCA.50">[6]composições!$E$214</definedName>
    <definedName name="acost" hidden="1">{#N/A,#N/A,TRUE,"Serviços"}</definedName>
    <definedName name="ad" hidden="1">{#N/A,#N/A,FALSE,"MO (2)"}</definedName>
    <definedName name="ADMO" localSheetId="1">#REF!</definedName>
    <definedName name="ADMO" localSheetId="0">#REF!</definedName>
    <definedName name="ADMO">#REF!</definedName>
    <definedName name="ADS" localSheetId="3">#REF!</definedName>
    <definedName name="ADS" localSheetId="1">#REF!</definedName>
    <definedName name="ADS" localSheetId="0">#REF!</definedName>
    <definedName name="ADS">#REF!</definedName>
    <definedName name="AEMUL" localSheetId="1">#REF!</definedName>
    <definedName name="AEMUL" localSheetId="0">#REF!</definedName>
    <definedName name="AEMUL">#REF!</definedName>
    <definedName name="aforma" localSheetId="1">#REF!</definedName>
    <definedName name="aforma" localSheetId="0">#REF!</definedName>
    <definedName name="aforma">#REF!</definedName>
    <definedName name="aforma_13" localSheetId="1">#REF!</definedName>
    <definedName name="aforma_13" localSheetId="0">#REF!</definedName>
    <definedName name="aforma_13">#REF!</definedName>
    <definedName name="aforma_13_19" localSheetId="1">#REF!</definedName>
    <definedName name="aforma_13_19" localSheetId="0">#REF!</definedName>
    <definedName name="aforma_13_19">#REF!</definedName>
    <definedName name="aforma_13_23" localSheetId="1">#REF!</definedName>
    <definedName name="aforma_13_23" localSheetId="0">#REF!</definedName>
    <definedName name="aforma_13_23">#REF!</definedName>
    <definedName name="aforma_13_25" localSheetId="1">#REF!</definedName>
    <definedName name="aforma_13_25" localSheetId="0">#REF!</definedName>
    <definedName name="aforma_13_25">#REF!</definedName>
    <definedName name="aforma_13_26" localSheetId="1">#REF!</definedName>
    <definedName name="aforma_13_26" localSheetId="0">#REF!</definedName>
    <definedName name="aforma_13_26">#REF!</definedName>
    <definedName name="aforma_13_33" localSheetId="1">#REF!</definedName>
    <definedName name="aforma_13_33" localSheetId="0">#REF!</definedName>
    <definedName name="aforma_13_33">#REF!</definedName>
    <definedName name="aforma_13_9" localSheetId="1">#REF!</definedName>
    <definedName name="aforma_13_9" localSheetId="0">#REF!</definedName>
    <definedName name="aforma_13_9">#REF!</definedName>
    <definedName name="aforma_15" localSheetId="1">#REF!</definedName>
    <definedName name="aforma_15" localSheetId="0">#REF!</definedName>
    <definedName name="aforma_15">#REF!</definedName>
    <definedName name="aforma_15_13" localSheetId="1">#REF!</definedName>
    <definedName name="aforma_15_13" localSheetId="0">#REF!</definedName>
    <definedName name="aforma_15_13">#REF!</definedName>
    <definedName name="aforma_15_13_19" localSheetId="1">#REF!</definedName>
    <definedName name="aforma_15_13_19" localSheetId="0">#REF!</definedName>
    <definedName name="aforma_15_13_19">#REF!</definedName>
    <definedName name="aforma_15_13_23" localSheetId="1">#REF!</definedName>
    <definedName name="aforma_15_13_23" localSheetId="0">#REF!</definedName>
    <definedName name="aforma_15_13_23">#REF!</definedName>
    <definedName name="aforma_15_13_25" localSheetId="1">#REF!</definedName>
    <definedName name="aforma_15_13_25" localSheetId="0">#REF!</definedName>
    <definedName name="aforma_15_13_25">#REF!</definedName>
    <definedName name="aforma_15_13_26" localSheetId="1">#REF!</definedName>
    <definedName name="aforma_15_13_26" localSheetId="0">#REF!</definedName>
    <definedName name="aforma_15_13_26">#REF!</definedName>
    <definedName name="aforma_15_13_33" localSheetId="1">#REF!</definedName>
    <definedName name="aforma_15_13_33" localSheetId="0">#REF!</definedName>
    <definedName name="aforma_15_13_33">#REF!</definedName>
    <definedName name="aforma_15_13_9" localSheetId="1">#REF!</definedName>
    <definedName name="aforma_15_13_9" localSheetId="0">#REF!</definedName>
    <definedName name="aforma_15_13_9">#REF!</definedName>
    <definedName name="aforma_15_19" localSheetId="1">#REF!</definedName>
    <definedName name="aforma_15_19" localSheetId="0">#REF!</definedName>
    <definedName name="aforma_15_19">#REF!</definedName>
    <definedName name="aforma_15_23" localSheetId="1">#REF!</definedName>
    <definedName name="aforma_15_23" localSheetId="0">#REF!</definedName>
    <definedName name="aforma_15_23">#REF!</definedName>
    <definedName name="aforma_15_25" localSheetId="1">#REF!</definedName>
    <definedName name="aforma_15_25" localSheetId="0">#REF!</definedName>
    <definedName name="aforma_15_25">#REF!</definedName>
    <definedName name="aforma_15_26" localSheetId="1">#REF!</definedName>
    <definedName name="aforma_15_26" localSheetId="0">#REF!</definedName>
    <definedName name="aforma_15_26">#REF!</definedName>
    <definedName name="aforma_15_33" localSheetId="1">#REF!</definedName>
    <definedName name="aforma_15_33" localSheetId="0">#REF!</definedName>
    <definedName name="aforma_15_33">#REF!</definedName>
    <definedName name="aforma_15_9" localSheetId="1">#REF!</definedName>
    <definedName name="aforma_15_9" localSheetId="0">#REF!</definedName>
    <definedName name="aforma_15_9">#REF!</definedName>
    <definedName name="aforma_19" localSheetId="1">#REF!</definedName>
    <definedName name="aforma_19" localSheetId="0">#REF!</definedName>
    <definedName name="aforma_19">#REF!</definedName>
    <definedName name="aforma_23" localSheetId="1">#REF!</definedName>
    <definedName name="aforma_23" localSheetId="0">#REF!</definedName>
    <definedName name="aforma_23">#REF!</definedName>
    <definedName name="aforma_24" localSheetId="1">#REF!</definedName>
    <definedName name="aforma_24" localSheetId="0">#REF!</definedName>
    <definedName name="aforma_24">#REF!</definedName>
    <definedName name="aforma_24_13" localSheetId="1">#REF!</definedName>
    <definedName name="aforma_24_13" localSheetId="0">#REF!</definedName>
    <definedName name="aforma_24_13">#REF!</definedName>
    <definedName name="aforma_24_13_19" localSheetId="1">#REF!</definedName>
    <definedName name="aforma_24_13_19" localSheetId="0">#REF!</definedName>
    <definedName name="aforma_24_13_19">#REF!</definedName>
    <definedName name="aforma_24_13_23" localSheetId="1">#REF!</definedName>
    <definedName name="aforma_24_13_23" localSheetId="0">#REF!</definedName>
    <definedName name="aforma_24_13_23">#REF!</definedName>
    <definedName name="aforma_24_13_25" localSheetId="1">#REF!</definedName>
    <definedName name="aforma_24_13_25" localSheetId="0">#REF!</definedName>
    <definedName name="aforma_24_13_25">#REF!</definedName>
    <definedName name="aforma_24_13_26" localSheetId="1">#REF!</definedName>
    <definedName name="aforma_24_13_26" localSheetId="0">#REF!</definedName>
    <definedName name="aforma_24_13_26">#REF!</definedName>
    <definedName name="aforma_24_13_33" localSheetId="1">#REF!</definedName>
    <definedName name="aforma_24_13_33" localSheetId="0">#REF!</definedName>
    <definedName name="aforma_24_13_33">#REF!</definedName>
    <definedName name="aforma_24_13_9" localSheetId="1">#REF!</definedName>
    <definedName name="aforma_24_13_9" localSheetId="0">#REF!</definedName>
    <definedName name="aforma_24_13_9">#REF!</definedName>
    <definedName name="aforma_24_19" localSheetId="1">#REF!</definedName>
    <definedName name="aforma_24_19" localSheetId="0">#REF!</definedName>
    <definedName name="aforma_24_19">#REF!</definedName>
    <definedName name="aforma_24_23" localSheetId="1">#REF!</definedName>
    <definedName name="aforma_24_23" localSheetId="0">#REF!</definedName>
    <definedName name="aforma_24_23">#REF!</definedName>
    <definedName name="aforma_24_25" localSheetId="1">#REF!</definedName>
    <definedName name="aforma_24_25" localSheetId="0">#REF!</definedName>
    <definedName name="aforma_24_25">#REF!</definedName>
    <definedName name="aforma_24_26" localSheetId="1">#REF!</definedName>
    <definedName name="aforma_24_26" localSheetId="0">#REF!</definedName>
    <definedName name="aforma_24_26">#REF!</definedName>
    <definedName name="aforma_24_33" localSheetId="1">#REF!</definedName>
    <definedName name="aforma_24_33" localSheetId="0">#REF!</definedName>
    <definedName name="aforma_24_33">#REF!</definedName>
    <definedName name="aforma_24_9" localSheetId="1">#REF!</definedName>
    <definedName name="aforma_24_9" localSheetId="0">#REF!</definedName>
    <definedName name="aforma_24_9">#REF!</definedName>
    <definedName name="aforma_25" localSheetId="1">#REF!</definedName>
    <definedName name="aforma_25" localSheetId="0">#REF!</definedName>
    <definedName name="aforma_25">#REF!</definedName>
    <definedName name="aforma_26" localSheetId="1">#REF!</definedName>
    <definedName name="aforma_26" localSheetId="0">#REF!</definedName>
    <definedName name="aforma_26">#REF!</definedName>
    <definedName name="aforma_33" localSheetId="1">#REF!</definedName>
    <definedName name="aforma_33" localSheetId="0">#REF!</definedName>
    <definedName name="aforma_33">#REF!</definedName>
    <definedName name="aforma_9" localSheetId="1">#REF!</definedName>
    <definedName name="aforma_9" localSheetId="0">#REF!</definedName>
    <definedName name="aforma_9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REGADO" localSheetId="1">#REF!</definedName>
    <definedName name="AGREGADO" localSheetId="0">#REF!</definedName>
    <definedName name="AGREGADO">#REF!</definedName>
    <definedName name="AGREGADO_10" localSheetId="1">#REF!</definedName>
    <definedName name="AGREGADO_10" localSheetId="0">#REF!</definedName>
    <definedName name="AGREGADO_10">#REF!</definedName>
    <definedName name="AGREGADO_10_19" localSheetId="1">#REF!</definedName>
    <definedName name="AGREGADO_10_19" localSheetId="0">#REF!</definedName>
    <definedName name="AGREGADO_10_19">#REF!</definedName>
    <definedName name="AGREGADO_17" localSheetId="1">#REF!</definedName>
    <definedName name="AGREGADO_17" localSheetId="0">#REF!</definedName>
    <definedName name="AGREGADO_17">#REF!</definedName>
    <definedName name="AGREGADO_17_19" localSheetId="1">#REF!</definedName>
    <definedName name="AGREGADO_17_19" localSheetId="0">#REF!</definedName>
    <definedName name="AGREGADO_17_19">#REF!</definedName>
    <definedName name="AGREGADO_19" localSheetId="1">#REF!</definedName>
    <definedName name="AGREGADO_19" localSheetId="0">#REF!</definedName>
    <definedName name="AGREGADO_19">#REF!</definedName>
    <definedName name="AGREGADO_6" localSheetId="1">#REF!</definedName>
    <definedName name="AGREGADO_6" localSheetId="0">#REF!</definedName>
    <definedName name="AGREGADO_6">#REF!</definedName>
    <definedName name="AGREGADO_6_19" localSheetId="1">#REF!</definedName>
    <definedName name="AGREGADO_6_19" localSheetId="0">#REF!</definedName>
    <definedName name="AGREGADO_6_19">#REF!</definedName>
    <definedName name="AGREGADO_7" localSheetId="1">#REF!</definedName>
    <definedName name="AGREGADO_7" localSheetId="0">#REF!</definedName>
    <definedName name="AGREGADO_7">#REF!</definedName>
    <definedName name="AGREGADO_7_19" localSheetId="1">#REF!</definedName>
    <definedName name="AGREGADO_7_19" localSheetId="0">#REF!</definedName>
    <definedName name="AGREGADO_7_19">#REF!</definedName>
    <definedName name="AGREGADO_8" localSheetId="1">#REF!</definedName>
    <definedName name="AGREGADO_8" localSheetId="0">#REF!</definedName>
    <definedName name="AGREGADO_8">#REF!</definedName>
    <definedName name="AGREGADO_8_19" localSheetId="1">#REF!</definedName>
    <definedName name="AGREGADO_8_19" localSheetId="0">#REF!</definedName>
    <definedName name="AGREGADO_8_19">#REF!</definedName>
    <definedName name="AGREGADO_9" localSheetId="1">#REF!</definedName>
    <definedName name="AGREGADO_9" localSheetId="0">#REF!</definedName>
    <definedName name="AGREGADO_9">#REF!</definedName>
    <definedName name="AGREGADO_9_19" localSheetId="1">#REF!</definedName>
    <definedName name="AGREGADO_9_19" localSheetId="0">#REF!</definedName>
    <definedName name="AGREGADO_9_19">#REF!</definedName>
    <definedName name="alamafina" localSheetId="1">#REF!</definedName>
    <definedName name="alamafina" localSheetId="0">#REF!</definedName>
    <definedName name="alamafina">#REF!</definedName>
    <definedName name="alamafina_13" localSheetId="1">#REF!</definedName>
    <definedName name="alamafina_13" localSheetId="0">#REF!</definedName>
    <definedName name="alamafina_13">#REF!</definedName>
    <definedName name="alamafina_13_19" localSheetId="1">#REF!</definedName>
    <definedName name="alamafina_13_19" localSheetId="0">#REF!</definedName>
    <definedName name="alamafina_13_19">#REF!</definedName>
    <definedName name="alamafina_13_23" localSheetId="1">#REF!</definedName>
    <definedName name="alamafina_13_23" localSheetId="0">#REF!</definedName>
    <definedName name="alamafina_13_23">#REF!</definedName>
    <definedName name="alamafina_13_25" localSheetId="1">#REF!</definedName>
    <definedName name="alamafina_13_25" localSheetId="0">#REF!</definedName>
    <definedName name="alamafina_13_25">#REF!</definedName>
    <definedName name="alamafina_13_26" localSheetId="1">#REF!</definedName>
    <definedName name="alamafina_13_26" localSheetId="0">#REF!</definedName>
    <definedName name="alamafina_13_26">#REF!</definedName>
    <definedName name="alamafina_13_33" localSheetId="1">#REF!</definedName>
    <definedName name="alamafina_13_33" localSheetId="0">#REF!</definedName>
    <definedName name="alamafina_13_33">#REF!</definedName>
    <definedName name="alamafina_13_9" localSheetId="1">#REF!</definedName>
    <definedName name="alamafina_13_9" localSheetId="0">#REF!</definedName>
    <definedName name="alamafina_13_9">#REF!</definedName>
    <definedName name="alamafina_15" localSheetId="1">#REF!</definedName>
    <definedName name="alamafina_15" localSheetId="0">#REF!</definedName>
    <definedName name="alamafina_15">#REF!</definedName>
    <definedName name="alamafina_15_13" localSheetId="1">#REF!</definedName>
    <definedName name="alamafina_15_13" localSheetId="0">#REF!</definedName>
    <definedName name="alamafina_15_13">#REF!</definedName>
    <definedName name="alamafina_15_13_19" localSheetId="1">#REF!</definedName>
    <definedName name="alamafina_15_13_19" localSheetId="0">#REF!</definedName>
    <definedName name="alamafina_15_13_19">#REF!</definedName>
    <definedName name="alamafina_15_13_23" localSheetId="1">#REF!</definedName>
    <definedName name="alamafina_15_13_23" localSheetId="0">#REF!</definedName>
    <definedName name="alamafina_15_13_23">#REF!</definedName>
    <definedName name="alamafina_15_13_25" localSheetId="1">#REF!</definedName>
    <definedName name="alamafina_15_13_25" localSheetId="0">#REF!</definedName>
    <definedName name="alamafina_15_13_25">#REF!</definedName>
    <definedName name="alamafina_15_13_26" localSheetId="1">#REF!</definedName>
    <definedName name="alamafina_15_13_26" localSheetId="0">#REF!</definedName>
    <definedName name="alamafina_15_13_26">#REF!</definedName>
    <definedName name="alamafina_15_13_33" localSheetId="1">#REF!</definedName>
    <definedName name="alamafina_15_13_33" localSheetId="0">#REF!</definedName>
    <definedName name="alamafina_15_13_33">#REF!</definedName>
    <definedName name="alamafina_15_13_9" localSheetId="1">#REF!</definedName>
    <definedName name="alamafina_15_13_9" localSheetId="0">#REF!</definedName>
    <definedName name="alamafina_15_13_9">#REF!</definedName>
    <definedName name="alamafina_15_19" localSheetId="1">#REF!</definedName>
    <definedName name="alamafina_15_19" localSheetId="0">#REF!</definedName>
    <definedName name="alamafina_15_19">#REF!</definedName>
    <definedName name="alamafina_15_23" localSheetId="1">#REF!</definedName>
    <definedName name="alamafina_15_23" localSheetId="0">#REF!</definedName>
    <definedName name="alamafina_15_23">#REF!</definedName>
    <definedName name="alamafina_15_25" localSheetId="1">#REF!</definedName>
    <definedName name="alamafina_15_25" localSheetId="0">#REF!</definedName>
    <definedName name="alamafina_15_25">#REF!</definedName>
    <definedName name="alamafina_15_26" localSheetId="1">#REF!</definedName>
    <definedName name="alamafina_15_26" localSheetId="0">#REF!</definedName>
    <definedName name="alamafina_15_26">#REF!</definedName>
    <definedName name="alamafina_15_33" localSheetId="1">#REF!</definedName>
    <definedName name="alamafina_15_33" localSheetId="0">#REF!</definedName>
    <definedName name="alamafina_15_33">#REF!</definedName>
    <definedName name="alamafina_15_9" localSheetId="1">#REF!</definedName>
    <definedName name="alamafina_15_9" localSheetId="0">#REF!</definedName>
    <definedName name="alamafina_15_9">#REF!</definedName>
    <definedName name="alamafina_19" localSheetId="1">#REF!</definedName>
    <definedName name="alamafina_19" localSheetId="0">#REF!</definedName>
    <definedName name="alamafina_19">#REF!</definedName>
    <definedName name="alamafina_23" localSheetId="1">#REF!</definedName>
    <definedName name="alamafina_23" localSheetId="0">#REF!</definedName>
    <definedName name="alamafina_23">#REF!</definedName>
    <definedName name="alamafina_24" localSheetId="1">#REF!</definedName>
    <definedName name="alamafina_24" localSheetId="0">#REF!</definedName>
    <definedName name="alamafina_24">#REF!</definedName>
    <definedName name="alamafina_24_13" localSheetId="1">#REF!</definedName>
    <definedName name="alamafina_24_13" localSheetId="0">#REF!</definedName>
    <definedName name="alamafina_24_13">#REF!</definedName>
    <definedName name="alamafina_24_13_19" localSheetId="1">#REF!</definedName>
    <definedName name="alamafina_24_13_19" localSheetId="0">#REF!</definedName>
    <definedName name="alamafina_24_13_19">#REF!</definedName>
    <definedName name="alamafina_24_13_23" localSheetId="1">#REF!</definedName>
    <definedName name="alamafina_24_13_23" localSheetId="0">#REF!</definedName>
    <definedName name="alamafina_24_13_23">#REF!</definedName>
    <definedName name="alamafina_24_13_25" localSheetId="1">#REF!</definedName>
    <definedName name="alamafina_24_13_25" localSheetId="0">#REF!</definedName>
    <definedName name="alamafina_24_13_25">#REF!</definedName>
    <definedName name="alamafina_24_13_26" localSheetId="1">#REF!</definedName>
    <definedName name="alamafina_24_13_26" localSheetId="0">#REF!</definedName>
    <definedName name="alamafina_24_13_26">#REF!</definedName>
    <definedName name="alamafina_24_13_33" localSheetId="1">#REF!</definedName>
    <definedName name="alamafina_24_13_33" localSheetId="0">#REF!</definedName>
    <definedName name="alamafina_24_13_33">#REF!</definedName>
    <definedName name="alamafina_24_13_9" localSheetId="1">#REF!</definedName>
    <definedName name="alamafina_24_13_9" localSheetId="0">#REF!</definedName>
    <definedName name="alamafina_24_13_9">#REF!</definedName>
    <definedName name="alamafina_24_19" localSheetId="1">#REF!</definedName>
    <definedName name="alamafina_24_19" localSheetId="0">#REF!</definedName>
    <definedName name="alamafina_24_19">#REF!</definedName>
    <definedName name="alamafina_24_23" localSheetId="1">#REF!</definedName>
    <definedName name="alamafina_24_23" localSheetId="0">#REF!</definedName>
    <definedName name="alamafina_24_23">#REF!</definedName>
    <definedName name="alamafina_24_25" localSheetId="1">#REF!</definedName>
    <definedName name="alamafina_24_25" localSheetId="0">#REF!</definedName>
    <definedName name="alamafina_24_25">#REF!</definedName>
    <definedName name="alamafina_24_26" localSheetId="1">#REF!</definedName>
    <definedName name="alamafina_24_26" localSheetId="0">#REF!</definedName>
    <definedName name="alamafina_24_26">#REF!</definedName>
    <definedName name="alamafina_24_33" localSheetId="1">#REF!</definedName>
    <definedName name="alamafina_24_33" localSheetId="0">#REF!</definedName>
    <definedName name="alamafina_24_33">#REF!</definedName>
    <definedName name="alamafina_24_9" localSheetId="1">#REF!</definedName>
    <definedName name="alamafina_24_9" localSheetId="0">#REF!</definedName>
    <definedName name="alamafina_24_9">#REF!</definedName>
    <definedName name="alamafina_25" localSheetId="1">#REF!</definedName>
    <definedName name="alamafina_25" localSheetId="0">#REF!</definedName>
    <definedName name="alamafina_25">#REF!</definedName>
    <definedName name="alamafina_26" localSheetId="1">#REF!</definedName>
    <definedName name="alamafina_26" localSheetId="0">#REF!</definedName>
    <definedName name="alamafina_26">#REF!</definedName>
    <definedName name="alamafina_33" localSheetId="1">#REF!</definedName>
    <definedName name="alamafina_33" localSheetId="0">#REF!</definedName>
    <definedName name="alamafina_33">#REF!</definedName>
    <definedName name="alamafina_9" localSheetId="1">#REF!</definedName>
    <definedName name="alamafina_9" localSheetId="0">#REF!</definedName>
    <definedName name="alamafina_9">#REF!</definedName>
    <definedName name="aleivas" localSheetId="1">#REF!</definedName>
    <definedName name="aleivas" localSheetId="0">#REF!</definedName>
    <definedName name="aleivas">#REF!</definedName>
    <definedName name="aleivas_13" localSheetId="1">#REF!</definedName>
    <definedName name="aleivas_13" localSheetId="0">#REF!</definedName>
    <definedName name="aleivas_13">#REF!</definedName>
    <definedName name="aleivas_13_19" localSheetId="1">#REF!</definedName>
    <definedName name="aleivas_13_19" localSheetId="0">#REF!</definedName>
    <definedName name="aleivas_13_19">#REF!</definedName>
    <definedName name="aleivas_13_23" localSheetId="1">#REF!</definedName>
    <definedName name="aleivas_13_23" localSheetId="0">#REF!</definedName>
    <definedName name="aleivas_13_23">#REF!</definedName>
    <definedName name="aleivas_13_25" localSheetId="1">#REF!</definedName>
    <definedName name="aleivas_13_25" localSheetId="0">#REF!</definedName>
    <definedName name="aleivas_13_25">#REF!</definedName>
    <definedName name="aleivas_13_26" localSheetId="1">#REF!</definedName>
    <definedName name="aleivas_13_26" localSheetId="0">#REF!</definedName>
    <definedName name="aleivas_13_26">#REF!</definedName>
    <definedName name="aleivas_13_33" localSheetId="1">#REF!</definedName>
    <definedName name="aleivas_13_33" localSheetId="0">#REF!</definedName>
    <definedName name="aleivas_13_33">#REF!</definedName>
    <definedName name="aleivas_13_9" localSheetId="1">#REF!</definedName>
    <definedName name="aleivas_13_9" localSheetId="0">#REF!</definedName>
    <definedName name="aleivas_13_9">#REF!</definedName>
    <definedName name="aleivas_15" localSheetId="1">#REF!</definedName>
    <definedName name="aleivas_15" localSheetId="0">#REF!</definedName>
    <definedName name="aleivas_15">#REF!</definedName>
    <definedName name="aleivas_15_13" localSheetId="1">#REF!</definedName>
    <definedName name="aleivas_15_13" localSheetId="0">#REF!</definedName>
    <definedName name="aleivas_15_13">#REF!</definedName>
    <definedName name="aleivas_15_13_19" localSheetId="1">#REF!</definedName>
    <definedName name="aleivas_15_13_19" localSheetId="0">#REF!</definedName>
    <definedName name="aleivas_15_13_19">#REF!</definedName>
    <definedName name="aleivas_15_13_23" localSheetId="1">#REF!</definedName>
    <definedName name="aleivas_15_13_23" localSheetId="0">#REF!</definedName>
    <definedName name="aleivas_15_13_23">#REF!</definedName>
    <definedName name="aleivas_15_13_25" localSheetId="1">#REF!</definedName>
    <definedName name="aleivas_15_13_25" localSheetId="0">#REF!</definedName>
    <definedName name="aleivas_15_13_25">#REF!</definedName>
    <definedName name="aleivas_15_13_26" localSheetId="1">#REF!</definedName>
    <definedName name="aleivas_15_13_26" localSheetId="0">#REF!</definedName>
    <definedName name="aleivas_15_13_26">#REF!</definedName>
    <definedName name="aleivas_15_13_33" localSheetId="1">#REF!</definedName>
    <definedName name="aleivas_15_13_33" localSheetId="0">#REF!</definedName>
    <definedName name="aleivas_15_13_33">#REF!</definedName>
    <definedName name="aleivas_15_13_9" localSheetId="1">#REF!</definedName>
    <definedName name="aleivas_15_13_9" localSheetId="0">#REF!</definedName>
    <definedName name="aleivas_15_13_9">#REF!</definedName>
    <definedName name="aleivas_15_19" localSheetId="1">#REF!</definedName>
    <definedName name="aleivas_15_19" localSheetId="0">#REF!</definedName>
    <definedName name="aleivas_15_19">#REF!</definedName>
    <definedName name="aleivas_15_23" localSheetId="1">#REF!</definedName>
    <definedName name="aleivas_15_23" localSheetId="0">#REF!</definedName>
    <definedName name="aleivas_15_23">#REF!</definedName>
    <definedName name="aleivas_15_25" localSheetId="1">#REF!</definedName>
    <definedName name="aleivas_15_25" localSheetId="0">#REF!</definedName>
    <definedName name="aleivas_15_25">#REF!</definedName>
    <definedName name="aleivas_15_26" localSheetId="1">#REF!</definedName>
    <definedName name="aleivas_15_26" localSheetId="0">#REF!</definedName>
    <definedName name="aleivas_15_26">#REF!</definedName>
    <definedName name="aleivas_15_33" localSheetId="1">#REF!</definedName>
    <definedName name="aleivas_15_33" localSheetId="0">#REF!</definedName>
    <definedName name="aleivas_15_33">#REF!</definedName>
    <definedName name="aleivas_15_9" localSheetId="1">#REF!</definedName>
    <definedName name="aleivas_15_9" localSheetId="0">#REF!</definedName>
    <definedName name="aleivas_15_9">#REF!</definedName>
    <definedName name="aleivas_19" localSheetId="1">#REF!</definedName>
    <definedName name="aleivas_19" localSheetId="0">#REF!</definedName>
    <definedName name="aleivas_19">#REF!</definedName>
    <definedName name="aleivas_23" localSheetId="1">#REF!</definedName>
    <definedName name="aleivas_23" localSheetId="0">#REF!</definedName>
    <definedName name="aleivas_23">#REF!</definedName>
    <definedName name="aleivas_24" localSheetId="1">#REF!</definedName>
    <definedName name="aleivas_24" localSheetId="0">#REF!</definedName>
    <definedName name="aleivas_24">#REF!</definedName>
    <definedName name="aleivas_24_13" localSheetId="1">#REF!</definedName>
    <definedName name="aleivas_24_13" localSheetId="0">#REF!</definedName>
    <definedName name="aleivas_24_13">#REF!</definedName>
    <definedName name="aleivas_24_13_19" localSheetId="1">#REF!</definedName>
    <definedName name="aleivas_24_13_19" localSheetId="0">#REF!</definedName>
    <definedName name="aleivas_24_13_19">#REF!</definedName>
    <definedName name="aleivas_24_13_23" localSheetId="1">#REF!</definedName>
    <definedName name="aleivas_24_13_23" localSheetId="0">#REF!</definedName>
    <definedName name="aleivas_24_13_23">#REF!</definedName>
    <definedName name="aleivas_24_13_25" localSheetId="1">#REF!</definedName>
    <definedName name="aleivas_24_13_25" localSheetId="0">#REF!</definedName>
    <definedName name="aleivas_24_13_25">#REF!</definedName>
    <definedName name="aleivas_24_13_26" localSheetId="1">#REF!</definedName>
    <definedName name="aleivas_24_13_26" localSheetId="0">#REF!</definedName>
    <definedName name="aleivas_24_13_26">#REF!</definedName>
    <definedName name="aleivas_24_13_33" localSheetId="1">#REF!</definedName>
    <definedName name="aleivas_24_13_33" localSheetId="0">#REF!</definedName>
    <definedName name="aleivas_24_13_33">#REF!</definedName>
    <definedName name="aleivas_24_13_9" localSheetId="1">#REF!</definedName>
    <definedName name="aleivas_24_13_9" localSheetId="0">#REF!</definedName>
    <definedName name="aleivas_24_13_9">#REF!</definedName>
    <definedName name="aleivas_24_19" localSheetId="1">#REF!</definedName>
    <definedName name="aleivas_24_19" localSheetId="0">#REF!</definedName>
    <definedName name="aleivas_24_19">#REF!</definedName>
    <definedName name="aleivas_24_23" localSheetId="1">#REF!</definedName>
    <definedName name="aleivas_24_23" localSheetId="0">#REF!</definedName>
    <definedName name="aleivas_24_23">#REF!</definedName>
    <definedName name="aleivas_24_25" localSheetId="1">#REF!</definedName>
    <definedName name="aleivas_24_25" localSheetId="0">#REF!</definedName>
    <definedName name="aleivas_24_25">#REF!</definedName>
    <definedName name="aleivas_24_26" localSheetId="1">#REF!</definedName>
    <definedName name="aleivas_24_26" localSheetId="0">#REF!</definedName>
    <definedName name="aleivas_24_26">#REF!</definedName>
    <definedName name="aleivas_24_33" localSheetId="1">#REF!</definedName>
    <definedName name="aleivas_24_33" localSheetId="0">#REF!</definedName>
    <definedName name="aleivas_24_33">#REF!</definedName>
    <definedName name="aleivas_24_9" localSheetId="1">#REF!</definedName>
    <definedName name="aleivas_24_9" localSheetId="0">#REF!</definedName>
    <definedName name="aleivas_24_9">#REF!</definedName>
    <definedName name="aleivas_25" localSheetId="1">#REF!</definedName>
    <definedName name="aleivas_25" localSheetId="0">#REF!</definedName>
    <definedName name="aleivas_25">#REF!</definedName>
    <definedName name="aleivas_26" localSheetId="1">#REF!</definedName>
    <definedName name="aleivas_26" localSheetId="0">#REF!</definedName>
    <definedName name="aleivas_26">#REF!</definedName>
    <definedName name="aleivas_33" localSheetId="1">#REF!</definedName>
    <definedName name="aleivas_33" localSheetId="0">#REF!</definedName>
    <definedName name="aleivas_33">#REF!</definedName>
    <definedName name="aleivas_9" localSheetId="1">#REF!</definedName>
    <definedName name="aleivas_9" localSheetId="0">#REF!</definedName>
    <definedName name="aleivas_9">#REF!</definedName>
    <definedName name="alex" hidden="1">{#N/A,#N/A,FALSE,"MO (2)"}</definedName>
    <definedName name="alex_1" hidden="1">{#N/A,#N/A,FALSE,"MO (2)"}</definedName>
    <definedName name="ALTA" localSheetId="3">'[7]PRO-08'!#REF!</definedName>
    <definedName name="ALTA" localSheetId="2">#REF!</definedName>
    <definedName name="ALTA" localSheetId="1">'[7]PRO-08'!#REF!</definedName>
    <definedName name="ALTA" localSheetId="0">'[7]PRO-08'!#REF!</definedName>
    <definedName name="ALTA">'[7]PRO-08'!#REF!</definedName>
    <definedName name="ALTA_24" localSheetId="1">#REF!</definedName>
    <definedName name="ALTA_24" localSheetId="0">#REF!</definedName>
    <definedName name="ALTA_24">#REF!</definedName>
    <definedName name="ALTA_26" localSheetId="1">#REF!</definedName>
    <definedName name="ALTA_26" localSheetId="0">#REF!</definedName>
    <definedName name="ALTA_26">#REF!</definedName>
    <definedName name="ALTA_27" localSheetId="1">#REF!</definedName>
    <definedName name="ALTA_27" localSheetId="0">#REF!</definedName>
    <definedName name="ALTA_27">#REF!</definedName>
    <definedName name="ALTA_9" localSheetId="1">#REF!</definedName>
    <definedName name="ALTA_9" localSheetId="0">#REF!</definedName>
    <definedName name="ALTA_9">#REF!</definedName>
    <definedName name="alvenaria" localSheetId="3">#REF!</definedName>
    <definedName name="alvenaria" localSheetId="1">#REF!</definedName>
    <definedName name="alvenaria" localSheetId="0">#REF!</definedName>
    <definedName name="alvenaria">#REF!</definedName>
    <definedName name="am" hidden="1">{#N/A,#N/A,FALSE,"MO (2)"}</definedName>
    <definedName name="amarela" localSheetId="3">#REF!</definedName>
    <definedName name="amarela" localSheetId="2">#REF!</definedName>
    <definedName name="amarela" localSheetId="1">#REF!</definedName>
    <definedName name="amarela" localSheetId="0">#REF!</definedName>
    <definedName name="amarela">#REF!</definedName>
    <definedName name="amarela_4" localSheetId="1">#REF!</definedName>
    <definedName name="amarela_4" localSheetId="0">#REF!</definedName>
    <definedName name="amarela_4">#REF!</definedName>
    <definedName name="amarelaa" localSheetId="1">#REF!</definedName>
    <definedName name="amarelaa" localSheetId="0">#REF!</definedName>
    <definedName name="amarelaa">#REF!</definedName>
    <definedName name="AMO" localSheetId="1">#REF!</definedName>
    <definedName name="AMO" localSheetId="0">#REF!</definedName>
    <definedName name="AMO">#REF!</definedName>
    <definedName name="andaime" localSheetId="3">#REF!</definedName>
    <definedName name="andaime" localSheetId="1">#REF!</definedName>
    <definedName name="andaime" localSheetId="0">#REF!</definedName>
    <definedName name="andaime">#REF!</definedName>
    <definedName name="Ano" localSheetId="1">#REF!</definedName>
    <definedName name="Ano" localSheetId="0">#REF!</definedName>
    <definedName name="Ano">#REF!</definedName>
    <definedName name="anos" localSheetId="1">#REF!</definedName>
    <definedName name="anos" localSheetId="0">#REF!</definedName>
    <definedName name="anos">#REF!</definedName>
    <definedName name="anscount" hidden="1">3</definedName>
    <definedName name="ant" hidden="1">{#N/A,#N/A,FALSE,"MO (2)"}</definedName>
    <definedName name="ant_1" hidden="1">{#N/A,#N/A,FALSE,"MO (2)"}</definedName>
    <definedName name="apinturalig" localSheetId="1">#REF!</definedName>
    <definedName name="apinturalig" localSheetId="0">#REF!</definedName>
    <definedName name="apinturalig">#REF!</definedName>
    <definedName name="apinturalig_13" localSheetId="1">#REF!</definedName>
    <definedName name="apinturalig_13" localSheetId="0">#REF!</definedName>
    <definedName name="apinturalig_13">#REF!</definedName>
    <definedName name="apinturalig_13_19" localSheetId="1">#REF!</definedName>
    <definedName name="apinturalig_13_19" localSheetId="0">#REF!</definedName>
    <definedName name="apinturalig_13_19">#REF!</definedName>
    <definedName name="apinturalig_13_23" localSheetId="1">#REF!</definedName>
    <definedName name="apinturalig_13_23" localSheetId="0">#REF!</definedName>
    <definedName name="apinturalig_13_23">#REF!</definedName>
    <definedName name="apinturalig_13_25" localSheetId="1">#REF!</definedName>
    <definedName name="apinturalig_13_25" localSheetId="0">#REF!</definedName>
    <definedName name="apinturalig_13_25">#REF!</definedName>
    <definedName name="apinturalig_13_26" localSheetId="1">#REF!</definedName>
    <definedName name="apinturalig_13_26" localSheetId="0">#REF!</definedName>
    <definedName name="apinturalig_13_26">#REF!</definedName>
    <definedName name="apinturalig_13_33" localSheetId="1">#REF!</definedName>
    <definedName name="apinturalig_13_33" localSheetId="0">#REF!</definedName>
    <definedName name="apinturalig_13_33">#REF!</definedName>
    <definedName name="apinturalig_13_9" localSheetId="1">#REF!</definedName>
    <definedName name="apinturalig_13_9" localSheetId="0">#REF!</definedName>
    <definedName name="apinturalig_13_9">#REF!</definedName>
    <definedName name="apinturalig_15" localSheetId="1">#REF!</definedName>
    <definedName name="apinturalig_15" localSheetId="0">#REF!</definedName>
    <definedName name="apinturalig_15">#REF!</definedName>
    <definedName name="apinturalig_15_13" localSheetId="1">#REF!</definedName>
    <definedName name="apinturalig_15_13" localSheetId="0">#REF!</definedName>
    <definedName name="apinturalig_15_13">#REF!</definedName>
    <definedName name="apinturalig_15_13_19" localSheetId="1">#REF!</definedName>
    <definedName name="apinturalig_15_13_19" localSheetId="0">#REF!</definedName>
    <definedName name="apinturalig_15_13_19">#REF!</definedName>
    <definedName name="apinturalig_15_13_23" localSheetId="1">#REF!</definedName>
    <definedName name="apinturalig_15_13_23" localSheetId="0">#REF!</definedName>
    <definedName name="apinturalig_15_13_23">#REF!</definedName>
    <definedName name="apinturalig_15_13_25" localSheetId="1">#REF!</definedName>
    <definedName name="apinturalig_15_13_25" localSheetId="0">#REF!</definedName>
    <definedName name="apinturalig_15_13_25">#REF!</definedName>
    <definedName name="apinturalig_15_13_26" localSheetId="1">#REF!</definedName>
    <definedName name="apinturalig_15_13_26" localSheetId="0">#REF!</definedName>
    <definedName name="apinturalig_15_13_26">#REF!</definedName>
    <definedName name="apinturalig_15_13_33" localSheetId="1">#REF!</definedName>
    <definedName name="apinturalig_15_13_33" localSheetId="0">#REF!</definedName>
    <definedName name="apinturalig_15_13_33">#REF!</definedName>
    <definedName name="apinturalig_15_13_9" localSheetId="1">#REF!</definedName>
    <definedName name="apinturalig_15_13_9" localSheetId="0">#REF!</definedName>
    <definedName name="apinturalig_15_13_9">#REF!</definedName>
    <definedName name="apinturalig_15_19" localSheetId="1">#REF!</definedName>
    <definedName name="apinturalig_15_19" localSheetId="0">#REF!</definedName>
    <definedName name="apinturalig_15_19">#REF!</definedName>
    <definedName name="apinturalig_15_23" localSheetId="1">#REF!</definedName>
    <definedName name="apinturalig_15_23" localSheetId="0">#REF!</definedName>
    <definedName name="apinturalig_15_23">#REF!</definedName>
    <definedName name="apinturalig_15_25" localSheetId="1">#REF!</definedName>
    <definedName name="apinturalig_15_25" localSheetId="0">#REF!</definedName>
    <definedName name="apinturalig_15_25">#REF!</definedName>
    <definedName name="apinturalig_15_26" localSheetId="1">#REF!</definedName>
    <definedName name="apinturalig_15_26" localSheetId="0">#REF!</definedName>
    <definedName name="apinturalig_15_26">#REF!</definedName>
    <definedName name="apinturalig_15_33" localSheetId="1">#REF!</definedName>
    <definedName name="apinturalig_15_33" localSheetId="0">#REF!</definedName>
    <definedName name="apinturalig_15_33">#REF!</definedName>
    <definedName name="apinturalig_15_9" localSheetId="1">#REF!</definedName>
    <definedName name="apinturalig_15_9" localSheetId="0">#REF!</definedName>
    <definedName name="apinturalig_15_9">#REF!</definedName>
    <definedName name="apinturalig_19" localSheetId="1">#REF!</definedName>
    <definedName name="apinturalig_19" localSheetId="0">#REF!</definedName>
    <definedName name="apinturalig_19">#REF!</definedName>
    <definedName name="apinturalig_23" localSheetId="1">#REF!</definedName>
    <definedName name="apinturalig_23" localSheetId="0">#REF!</definedName>
    <definedName name="apinturalig_23">#REF!</definedName>
    <definedName name="apinturalig_24" localSheetId="1">#REF!</definedName>
    <definedName name="apinturalig_24" localSheetId="0">#REF!</definedName>
    <definedName name="apinturalig_24">#REF!</definedName>
    <definedName name="apinturalig_24_13" localSheetId="1">#REF!</definedName>
    <definedName name="apinturalig_24_13" localSheetId="0">#REF!</definedName>
    <definedName name="apinturalig_24_13">#REF!</definedName>
    <definedName name="apinturalig_24_13_19" localSheetId="1">#REF!</definedName>
    <definedName name="apinturalig_24_13_19" localSheetId="0">#REF!</definedName>
    <definedName name="apinturalig_24_13_19">#REF!</definedName>
    <definedName name="apinturalig_24_13_23" localSheetId="1">#REF!</definedName>
    <definedName name="apinturalig_24_13_23" localSheetId="0">#REF!</definedName>
    <definedName name="apinturalig_24_13_23">#REF!</definedName>
    <definedName name="apinturalig_24_13_25" localSheetId="1">#REF!</definedName>
    <definedName name="apinturalig_24_13_25" localSheetId="0">#REF!</definedName>
    <definedName name="apinturalig_24_13_25">#REF!</definedName>
    <definedName name="apinturalig_24_13_26" localSheetId="1">#REF!</definedName>
    <definedName name="apinturalig_24_13_26" localSheetId="0">#REF!</definedName>
    <definedName name="apinturalig_24_13_26">#REF!</definedName>
    <definedName name="apinturalig_24_13_33" localSheetId="1">#REF!</definedName>
    <definedName name="apinturalig_24_13_33" localSheetId="0">#REF!</definedName>
    <definedName name="apinturalig_24_13_33">#REF!</definedName>
    <definedName name="apinturalig_24_13_9" localSheetId="1">#REF!</definedName>
    <definedName name="apinturalig_24_13_9" localSheetId="0">#REF!</definedName>
    <definedName name="apinturalig_24_13_9">#REF!</definedName>
    <definedName name="apinturalig_24_19" localSheetId="1">#REF!</definedName>
    <definedName name="apinturalig_24_19" localSheetId="0">#REF!</definedName>
    <definedName name="apinturalig_24_19">#REF!</definedName>
    <definedName name="apinturalig_24_23" localSheetId="1">#REF!</definedName>
    <definedName name="apinturalig_24_23" localSheetId="0">#REF!</definedName>
    <definedName name="apinturalig_24_23">#REF!</definedName>
    <definedName name="apinturalig_24_25" localSheetId="1">#REF!</definedName>
    <definedName name="apinturalig_24_25" localSheetId="0">#REF!</definedName>
    <definedName name="apinturalig_24_25">#REF!</definedName>
    <definedName name="apinturalig_24_26" localSheetId="1">#REF!</definedName>
    <definedName name="apinturalig_24_26" localSheetId="0">#REF!</definedName>
    <definedName name="apinturalig_24_26">#REF!</definedName>
    <definedName name="apinturalig_24_33" localSheetId="1">#REF!</definedName>
    <definedName name="apinturalig_24_33" localSheetId="0">#REF!</definedName>
    <definedName name="apinturalig_24_33">#REF!</definedName>
    <definedName name="apinturalig_24_9" localSheetId="1">#REF!</definedName>
    <definedName name="apinturalig_24_9" localSheetId="0">#REF!</definedName>
    <definedName name="apinturalig_24_9">#REF!</definedName>
    <definedName name="apinturalig_25" localSheetId="1">#REF!</definedName>
    <definedName name="apinturalig_25" localSheetId="0">#REF!</definedName>
    <definedName name="apinturalig_25">#REF!</definedName>
    <definedName name="apinturalig_26" localSheetId="1">#REF!</definedName>
    <definedName name="apinturalig_26" localSheetId="0">#REF!</definedName>
    <definedName name="apinturalig_26">#REF!</definedName>
    <definedName name="apinturalig_33" localSheetId="1">#REF!</definedName>
    <definedName name="apinturalig_33" localSheetId="0">#REF!</definedName>
    <definedName name="apinturalig_33">#REF!</definedName>
    <definedName name="apinturalig_9" localSheetId="1">#REF!</definedName>
    <definedName name="apinturalig_9" localSheetId="0">#REF!</definedName>
    <definedName name="apinturalig_9">#REF!</definedName>
    <definedName name="apontador" localSheetId="3">#REF!</definedName>
    <definedName name="apontador" localSheetId="1">#REF!</definedName>
    <definedName name="apontador" localSheetId="0">#REF!</definedName>
    <definedName name="apontador">#REF!</definedName>
    <definedName name="AQCAP20" localSheetId="1">#REF!</definedName>
    <definedName name="AQCAP20" localSheetId="0">#REF!</definedName>
    <definedName name="AQCAP20">#REF!</definedName>
    <definedName name="AQCM30" localSheetId="1">#REF!</definedName>
    <definedName name="AQCM30" localSheetId="0">#REF!</definedName>
    <definedName name="AQCM30">#REF!</definedName>
    <definedName name="AQRM1C" localSheetId="1">#REF!</definedName>
    <definedName name="AQRM1C" localSheetId="0">#REF!</definedName>
    <definedName name="AQRM1C">#REF!</definedName>
    <definedName name="AQRR1C" localSheetId="1">#REF!</definedName>
    <definedName name="AQRR1C" localSheetId="0">#REF!</definedName>
    <definedName name="AQRR1C">#REF!</definedName>
    <definedName name="ÀREA" localSheetId="1">#REF!</definedName>
    <definedName name="ÀREA" localSheetId="0">#REF!</definedName>
    <definedName name="ÀREA">#REF!</definedName>
    <definedName name="area_acamp" localSheetId="1">#REF!</definedName>
    <definedName name="area_acamp" localSheetId="0">#REF!</definedName>
    <definedName name="area_acamp">#REF!</definedName>
    <definedName name="area_acamp_19" localSheetId="1">#REF!</definedName>
    <definedName name="area_acamp_19" localSheetId="0">#REF!</definedName>
    <definedName name="area_acamp_19">#REF!</definedName>
    <definedName name="area_acamp_23" localSheetId="1">#REF!</definedName>
    <definedName name="area_acamp_23" localSheetId="0">#REF!</definedName>
    <definedName name="area_acamp_23">#REF!</definedName>
    <definedName name="area_acamp_25" localSheetId="1">#REF!</definedName>
    <definedName name="area_acamp_25" localSheetId="0">#REF!</definedName>
    <definedName name="area_acamp_25">#REF!</definedName>
    <definedName name="area_acamp_26" localSheetId="1">#REF!</definedName>
    <definedName name="area_acamp_26" localSheetId="0">#REF!</definedName>
    <definedName name="area_acamp_26">#REF!</definedName>
    <definedName name="area_acamp_33" localSheetId="1">#REF!</definedName>
    <definedName name="area_acamp_33" localSheetId="0">#REF!</definedName>
    <definedName name="area_acamp_33">#REF!</definedName>
    <definedName name="area_acamp_9" localSheetId="1">#REF!</definedName>
    <definedName name="area_acamp_9" localSheetId="0">#REF!</definedName>
    <definedName name="area_acamp_9">#REF!</definedName>
    <definedName name="ÀREA_ACUM" localSheetId="1">#REF!</definedName>
    <definedName name="ÀREA_ACUM" localSheetId="0">#REF!</definedName>
    <definedName name="ÀREA_ACUM">#REF!</definedName>
    <definedName name="Area_de_immpressao" localSheetId="1">#REF!</definedName>
    <definedName name="Area_de_immpressao" localSheetId="0">#REF!</definedName>
    <definedName name="Area_de_immpressao">#REF!</definedName>
    <definedName name="Area_de_Impreessao" localSheetId="1">#REF!</definedName>
    <definedName name="Area_de_Impreessao" localSheetId="0">#REF!</definedName>
    <definedName name="Area_de_Impreessao">#REF!</definedName>
    <definedName name="_xlnm.Print_Area" localSheetId="5">CanteiroUsina!$B$1:$I$50</definedName>
    <definedName name="_xlnm.Print_Area" localSheetId="8">CanteiroUsinaSolos!$B$1:$I$33</definedName>
    <definedName name="_xlnm.Print_Area" localSheetId="3">Cronograma!$A$1:$P$35</definedName>
    <definedName name="_xlnm.Print_Area" localSheetId="10">CustoEquip!$A$1:$K$565</definedName>
    <definedName name="_xlnm.Print_Area" localSheetId="4">FrentesServiço!$A$1:$G$63</definedName>
    <definedName name="_xlnm.Print_Area" localSheetId="2">'Planilha Orçamentaria'!$A$1:$J$134</definedName>
    <definedName name="_xlnm.Print_Area" localSheetId="1">'Planilha Quantidades'!$A$1:$G$130</definedName>
    <definedName name="_xlnm.Print_Area" localSheetId="0">'QUADRO ANTIGO'!$A$1:$G$181</definedName>
    <definedName name="_xlnm.Print_Area">#REF!</definedName>
    <definedName name="Area_de_impressaoo" localSheetId="1">#REF!</definedName>
    <definedName name="Area_de_impressaoo" localSheetId="0">#REF!</definedName>
    <definedName name="Area_de_impressaoo">#REF!</definedName>
    <definedName name="Area_de_impressaooo" localSheetId="1">#REF!</definedName>
    <definedName name="Area_de_impressaooo" localSheetId="0">#REF!</definedName>
    <definedName name="Area_de_impressaooo">#REF!</definedName>
    <definedName name="Area_de_impressaoooo" localSheetId="1">#REF!</definedName>
    <definedName name="Area_de_impressaoooo" localSheetId="0">#REF!</definedName>
    <definedName name="Area_de_impressaoooo">#REF!</definedName>
    <definedName name="Area_de_impressaooooo" localSheetId="1">#REF!</definedName>
    <definedName name="Area_de_impressaooooo" localSheetId="0">#REF!</definedName>
    <definedName name="Area_de_impressaooooo">#REF!</definedName>
    <definedName name="Area_de_impresssao" localSheetId="1">#REF!</definedName>
    <definedName name="Area_de_impresssao" localSheetId="0">#REF!</definedName>
    <definedName name="Area_de_impresssao">#REF!</definedName>
    <definedName name="Area_de_IMPRESSSAOO" localSheetId="1">#REF!</definedName>
    <definedName name="Area_de_IMPRESSSAOO" localSheetId="0">#REF!</definedName>
    <definedName name="Area_de_IMPRESSSAOO">#REF!</definedName>
    <definedName name="Area_de_Impressssao" localSheetId="1">#REF!</definedName>
    <definedName name="Area_de_Impressssao" localSheetId="0">#REF!</definedName>
    <definedName name="Area_de_Impressssao">#REF!</definedName>
    <definedName name="Area_de_impresssssao" localSheetId="1">#REF!</definedName>
    <definedName name="Area_de_impresssssao" localSheetId="0">#REF!</definedName>
    <definedName name="Area_de_impresssssao">#REF!</definedName>
    <definedName name="Área_impressão_IM" localSheetId="2">#REF!</definedName>
    <definedName name="Área_impressão_IM" localSheetId="1">#REF!</definedName>
    <definedName name="Área_impressão_IM" localSheetId="0">#REF!</definedName>
    <definedName name="Área_impressão_IM">#REF!</definedName>
    <definedName name="Área_impressão_IM_4" localSheetId="1">#REF!</definedName>
    <definedName name="Área_impressão_IM_4" localSheetId="0">#REF!</definedName>
    <definedName name="Área_impressão_IM_4">#REF!</definedName>
    <definedName name="ÁreaTotal" localSheetId="1">#REF!</definedName>
    <definedName name="ÁreaTotal" localSheetId="0">#REF!</definedName>
    <definedName name="ÁreaTotal">#REF!</definedName>
    <definedName name="AREC" localSheetId="1">#REF!</definedName>
    <definedName name="AREC" localSheetId="0">#REF!</definedName>
    <definedName name="AREC">#REF!</definedName>
    <definedName name="AREIA" localSheetId="1">#REF!</definedName>
    <definedName name="AREIA" localSheetId="0">#REF!</definedName>
    <definedName name="AREIA">#REF!</definedName>
    <definedName name="AREIACS" localSheetId="1">#REF!</definedName>
    <definedName name="AREIACS" localSheetId="0">#REF!</definedName>
    <definedName name="AREIACS">#REF!</definedName>
    <definedName name="ARG" localSheetId="1">#REF!</definedName>
    <definedName name="ARG" localSheetId="0">#REF!</definedName>
    <definedName name="ARG">#REF!</definedName>
    <definedName name="ARL1C" localSheetId="1">#REF!</definedName>
    <definedName name="ARL1C" localSheetId="0">#REF!</definedName>
    <definedName name="ARL1C">#REF!</definedName>
    <definedName name="arm" localSheetId="1">#REF!</definedName>
    <definedName name="arm" localSheetId="0">#REF!</definedName>
    <definedName name="arm">#REF!</definedName>
    <definedName name="ARM1C" localSheetId="1">#REF!</definedName>
    <definedName name="ARM1C" localSheetId="0">#REF!</definedName>
    <definedName name="ARM1C">#REF!</definedName>
    <definedName name="ARR1C" localSheetId="1">#REF!</definedName>
    <definedName name="ARR1C" localSheetId="0">#REF!</definedName>
    <definedName name="ARR1C">#REF!</definedName>
    <definedName name="ARR2C" localSheetId="1">#REF!</definedName>
    <definedName name="ARR2C" localSheetId="0">#REF!</definedName>
    <definedName name="ARR2C">#REF!</definedName>
    <definedName name="as" localSheetId="1">#REF!</definedName>
    <definedName name="as" localSheetId="0">#REF!</definedName>
    <definedName name="as">#REF!</definedName>
    <definedName name="asasa" hidden="1">{#N/A,#N/A,FALSE,"MO (2)"}</definedName>
    <definedName name="asasdadad" localSheetId="1">#REF!</definedName>
    <definedName name="asasdadad" localSheetId="0">#REF!</definedName>
    <definedName name="asasdadad">#REF!</definedName>
    <definedName name="ASDFG" hidden="1">{#N/A,#N/A,TRUE,"Serviços"}</definedName>
    <definedName name="ASFALTO" localSheetId="1">#REF!</definedName>
    <definedName name="ASFALTO" localSheetId="0">#REF!</definedName>
    <definedName name="ASFALTO">#REF!</definedName>
    <definedName name="ASFGG" hidden="1">{#N/A,#N/A,TRUE,"Serviços"}</definedName>
    <definedName name="Assina" localSheetId="1">#REF!</definedName>
    <definedName name="Assina" localSheetId="0">#REF!</definedName>
    <definedName name="Assina">#REF!</definedName>
    <definedName name="asss" hidden="1">{#N/A,#N/A,TRUE,"Serviços"}</definedName>
    <definedName name="atratamento" localSheetId="1">#REF!</definedName>
    <definedName name="atratamento" localSheetId="0">#REF!</definedName>
    <definedName name="atratamento">#REF!</definedName>
    <definedName name="atratamento_13" localSheetId="1">#REF!</definedName>
    <definedName name="atratamento_13" localSheetId="0">#REF!</definedName>
    <definedName name="atratamento_13">#REF!</definedName>
    <definedName name="atratamento_13_19" localSheetId="1">#REF!</definedName>
    <definedName name="atratamento_13_19" localSheetId="0">#REF!</definedName>
    <definedName name="atratamento_13_19">#REF!</definedName>
    <definedName name="atratamento_13_23" localSheetId="1">#REF!</definedName>
    <definedName name="atratamento_13_23" localSheetId="0">#REF!</definedName>
    <definedName name="atratamento_13_23">#REF!</definedName>
    <definedName name="atratamento_13_25" localSheetId="1">#REF!</definedName>
    <definedName name="atratamento_13_25" localSheetId="0">#REF!</definedName>
    <definedName name="atratamento_13_25">#REF!</definedName>
    <definedName name="atratamento_13_26" localSheetId="1">#REF!</definedName>
    <definedName name="atratamento_13_26" localSheetId="0">#REF!</definedName>
    <definedName name="atratamento_13_26">#REF!</definedName>
    <definedName name="atratamento_13_33" localSheetId="1">#REF!</definedName>
    <definedName name="atratamento_13_33" localSheetId="0">#REF!</definedName>
    <definedName name="atratamento_13_33">#REF!</definedName>
    <definedName name="atratamento_13_9" localSheetId="1">#REF!</definedName>
    <definedName name="atratamento_13_9" localSheetId="0">#REF!</definedName>
    <definedName name="atratamento_13_9">#REF!</definedName>
    <definedName name="atratamento_15" localSheetId="1">#REF!</definedName>
    <definedName name="atratamento_15" localSheetId="0">#REF!</definedName>
    <definedName name="atratamento_15">#REF!</definedName>
    <definedName name="atratamento_15_13" localSheetId="1">#REF!</definedName>
    <definedName name="atratamento_15_13" localSheetId="0">#REF!</definedName>
    <definedName name="atratamento_15_13">#REF!</definedName>
    <definedName name="atratamento_15_13_19" localSheetId="1">#REF!</definedName>
    <definedName name="atratamento_15_13_19" localSheetId="0">#REF!</definedName>
    <definedName name="atratamento_15_13_19">#REF!</definedName>
    <definedName name="atratamento_15_13_23" localSheetId="1">#REF!</definedName>
    <definedName name="atratamento_15_13_23" localSheetId="0">#REF!</definedName>
    <definedName name="atratamento_15_13_23">#REF!</definedName>
    <definedName name="atratamento_15_13_25" localSheetId="1">#REF!</definedName>
    <definedName name="atratamento_15_13_25" localSheetId="0">#REF!</definedName>
    <definedName name="atratamento_15_13_25">#REF!</definedName>
    <definedName name="atratamento_15_13_26" localSheetId="1">#REF!</definedName>
    <definedName name="atratamento_15_13_26" localSheetId="0">#REF!</definedName>
    <definedName name="atratamento_15_13_26">#REF!</definedName>
    <definedName name="atratamento_15_13_33" localSheetId="1">#REF!</definedName>
    <definedName name="atratamento_15_13_33" localSheetId="0">#REF!</definedName>
    <definedName name="atratamento_15_13_33">#REF!</definedName>
    <definedName name="atratamento_15_13_9" localSheetId="1">#REF!</definedName>
    <definedName name="atratamento_15_13_9" localSheetId="0">#REF!</definedName>
    <definedName name="atratamento_15_13_9">#REF!</definedName>
    <definedName name="atratamento_15_19" localSheetId="1">#REF!</definedName>
    <definedName name="atratamento_15_19" localSheetId="0">#REF!</definedName>
    <definedName name="atratamento_15_19">#REF!</definedName>
    <definedName name="atratamento_15_23" localSheetId="1">#REF!</definedName>
    <definedName name="atratamento_15_23" localSheetId="0">#REF!</definedName>
    <definedName name="atratamento_15_23">#REF!</definedName>
    <definedName name="atratamento_15_25" localSheetId="1">#REF!</definedName>
    <definedName name="atratamento_15_25" localSheetId="0">#REF!</definedName>
    <definedName name="atratamento_15_25">#REF!</definedName>
    <definedName name="atratamento_15_26" localSheetId="1">#REF!</definedName>
    <definedName name="atratamento_15_26" localSheetId="0">#REF!</definedName>
    <definedName name="atratamento_15_26">#REF!</definedName>
    <definedName name="atratamento_15_33" localSheetId="1">#REF!</definedName>
    <definedName name="atratamento_15_33" localSheetId="0">#REF!</definedName>
    <definedName name="atratamento_15_33">#REF!</definedName>
    <definedName name="atratamento_15_9" localSheetId="1">#REF!</definedName>
    <definedName name="atratamento_15_9" localSheetId="0">#REF!</definedName>
    <definedName name="atratamento_15_9">#REF!</definedName>
    <definedName name="atratamento_19" localSheetId="1">#REF!</definedName>
    <definedName name="atratamento_19" localSheetId="0">#REF!</definedName>
    <definedName name="atratamento_19">#REF!</definedName>
    <definedName name="atratamento_23" localSheetId="1">#REF!</definedName>
    <definedName name="atratamento_23" localSheetId="0">#REF!</definedName>
    <definedName name="atratamento_23">#REF!</definedName>
    <definedName name="atratamento_24" localSheetId="1">#REF!</definedName>
    <definedName name="atratamento_24" localSheetId="0">#REF!</definedName>
    <definedName name="atratamento_24">#REF!</definedName>
    <definedName name="atratamento_24_13" localSheetId="1">#REF!</definedName>
    <definedName name="atratamento_24_13" localSheetId="0">#REF!</definedName>
    <definedName name="atratamento_24_13">#REF!</definedName>
    <definedName name="atratamento_24_13_19" localSheetId="1">#REF!</definedName>
    <definedName name="atratamento_24_13_19" localSheetId="0">#REF!</definedName>
    <definedName name="atratamento_24_13_19">#REF!</definedName>
    <definedName name="atratamento_24_13_23" localSheetId="1">#REF!</definedName>
    <definedName name="atratamento_24_13_23" localSheetId="0">#REF!</definedName>
    <definedName name="atratamento_24_13_23">#REF!</definedName>
    <definedName name="atratamento_24_13_25" localSheetId="1">#REF!</definedName>
    <definedName name="atratamento_24_13_25" localSheetId="0">#REF!</definedName>
    <definedName name="atratamento_24_13_25">#REF!</definedName>
    <definedName name="atratamento_24_19" localSheetId="1">#REF!</definedName>
    <definedName name="atratamento_24_19" localSheetId="0">#REF!</definedName>
    <definedName name="atratamento_24_19">#REF!</definedName>
    <definedName name="atratamento_24_23" localSheetId="1">#REF!</definedName>
    <definedName name="atratamento_24_23" localSheetId="0">#REF!</definedName>
    <definedName name="atratamento_24_23">#REF!</definedName>
    <definedName name="atratamento_24_25" localSheetId="1">#REF!</definedName>
    <definedName name="atratamento_24_25" localSheetId="0">#REF!</definedName>
    <definedName name="atratamento_24_25">#REF!</definedName>
    <definedName name="atratamento_25" localSheetId="1">#REF!</definedName>
    <definedName name="atratamento_25" localSheetId="0">#REF!</definedName>
    <definedName name="atratamento_25">#REF!</definedName>
    <definedName name="atratamento_26" localSheetId="1">#REF!</definedName>
    <definedName name="atratamento_26" localSheetId="0">#REF!</definedName>
    <definedName name="atratamento_26">#REF!</definedName>
    <definedName name="atratamento_33" localSheetId="1">#REF!</definedName>
    <definedName name="atratamento_33" localSheetId="0">#REF!</definedName>
    <definedName name="atratamento_33">#REF!</definedName>
    <definedName name="atratamento_9" localSheetId="1">#REF!</definedName>
    <definedName name="atratamento_9" localSheetId="0">#REF!</definedName>
    <definedName name="atratamento_9">#REF!</definedName>
    <definedName name="ATUAL" localSheetId="1">#REF!</definedName>
    <definedName name="ATUAL" localSheetId="0">#REF!</definedName>
    <definedName name="ATUAL">#REF!</definedName>
    <definedName name="Aut_original" localSheetId="3">[8]PROJETO!#REF!</definedName>
    <definedName name="Aut_original" localSheetId="2">#REF!</definedName>
    <definedName name="Aut_original" localSheetId="1">[8]PROJETO!#REF!</definedName>
    <definedName name="Aut_original" localSheetId="0">[8]PROJETO!#REF!</definedName>
    <definedName name="Aut_original">[8]PROJETO!#REF!</definedName>
    <definedName name="Aut_original2" localSheetId="1">#REF!</definedName>
    <definedName name="Aut_original2" localSheetId="0">#REF!</definedName>
    <definedName name="Aut_original2">#REF!</definedName>
    <definedName name="Aut_r2" localSheetId="1">#REF!</definedName>
    <definedName name="Aut_r2" localSheetId="0">#REF!</definedName>
    <definedName name="Aut_r2">#REF!</definedName>
    <definedName name="Aut_resumo" localSheetId="3">[9]RESUMO_AUT1!#REF!</definedName>
    <definedName name="Aut_resumo" localSheetId="2">#REF!</definedName>
    <definedName name="Aut_resumo" localSheetId="1">[9]RESUMO_AUT1!#REF!</definedName>
    <definedName name="Aut_resumo" localSheetId="0">[9]RESUMO_AUT1!#REF!</definedName>
    <definedName name="Aut_resumo">[9]RESUMO_AUT1!#REF!</definedName>
    <definedName name="AUTO" localSheetId="1">#REF!</definedName>
    <definedName name="AUTO" localSheetId="0">#REF!</definedName>
    <definedName name="AUTO">#REF!</definedName>
    <definedName name="AUTOMOVEL" localSheetId="1">#REF!</definedName>
    <definedName name="AUTOMOVEL" localSheetId="0">#REF!</definedName>
    <definedName name="AUTOMOVEL">#REF!</definedName>
    <definedName name="automovel_13" localSheetId="1">#REF!</definedName>
    <definedName name="automovel_13" localSheetId="0">#REF!</definedName>
    <definedName name="automovel_13">#REF!</definedName>
    <definedName name="automovel_13_19" localSheetId="1">#REF!</definedName>
    <definedName name="automovel_13_19" localSheetId="0">#REF!</definedName>
    <definedName name="automovel_13_19">#REF!</definedName>
    <definedName name="automovel_13_23" localSheetId="1">#REF!</definedName>
    <definedName name="automovel_13_23" localSheetId="0">#REF!</definedName>
    <definedName name="automovel_13_23">#REF!</definedName>
    <definedName name="automovel_13_25" localSheetId="1">#REF!</definedName>
    <definedName name="automovel_13_25" localSheetId="0">#REF!</definedName>
    <definedName name="automovel_13_25">#REF!</definedName>
    <definedName name="automovel_15" localSheetId="1">#REF!</definedName>
    <definedName name="automovel_15" localSheetId="0">#REF!</definedName>
    <definedName name="automovel_15">#REF!</definedName>
    <definedName name="automovel_15_13" localSheetId="1">#REF!</definedName>
    <definedName name="automovel_15_13" localSheetId="0">#REF!</definedName>
    <definedName name="automovel_15_13">#REF!</definedName>
    <definedName name="automovel_15_13_19" localSheetId="1">#REF!</definedName>
    <definedName name="automovel_15_13_19" localSheetId="0">#REF!</definedName>
    <definedName name="automovel_15_13_19">#REF!</definedName>
    <definedName name="automovel_15_13_23" localSheetId="1">#REF!</definedName>
    <definedName name="automovel_15_13_23" localSheetId="0">#REF!</definedName>
    <definedName name="automovel_15_13_23">#REF!</definedName>
    <definedName name="automovel_15_13_25" localSheetId="1">#REF!</definedName>
    <definedName name="automovel_15_13_25" localSheetId="0">#REF!</definedName>
    <definedName name="automovel_15_13_25">#REF!</definedName>
    <definedName name="automovel_15_19" localSheetId="1">#REF!</definedName>
    <definedName name="automovel_15_19" localSheetId="0">#REF!</definedName>
    <definedName name="automovel_15_19">#REF!</definedName>
    <definedName name="automovel_15_23" localSheetId="1">#REF!</definedName>
    <definedName name="automovel_15_23" localSheetId="0">#REF!</definedName>
    <definedName name="automovel_15_23">#REF!</definedName>
    <definedName name="automovel_15_25" localSheetId="1">#REF!</definedName>
    <definedName name="automovel_15_25" localSheetId="0">#REF!</definedName>
    <definedName name="automovel_15_25">#REF!</definedName>
    <definedName name="automovel_19" localSheetId="1">#REF!</definedName>
    <definedName name="automovel_19" localSheetId="0">#REF!</definedName>
    <definedName name="automovel_19">#REF!</definedName>
    <definedName name="automovel_23" localSheetId="1">#REF!</definedName>
    <definedName name="automovel_23" localSheetId="0">#REF!</definedName>
    <definedName name="automovel_23">#REF!</definedName>
    <definedName name="automovel_24" localSheetId="1">#REF!</definedName>
    <definedName name="automovel_24" localSheetId="0">#REF!</definedName>
    <definedName name="automovel_24">#REF!</definedName>
    <definedName name="automovel_24_13" localSheetId="1">#REF!</definedName>
    <definedName name="automovel_24_13" localSheetId="0">#REF!</definedName>
    <definedName name="automovel_24_13">#REF!</definedName>
    <definedName name="automovel_24_13_19" localSheetId="1">#REF!</definedName>
    <definedName name="automovel_24_13_19" localSheetId="0">#REF!</definedName>
    <definedName name="automovel_24_13_19">#REF!</definedName>
    <definedName name="automovel_24_13_23" localSheetId="1">#REF!</definedName>
    <definedName name="automovel_24_13_23" localSheetId="0">#REF!</definedName>
    <definedName name="automovel_24_13_23">#REF!</definedName>
    <definedName name="automovel_24_13_25" localSheetId="1">#REF!</definedName>
    <definedName name="automovel_24_13_25" localSheetId="0">#REF!</definedName>
    <definedName name="automovel_24_13_25">#REF!</definedName>
    <definedName name="automovel_24_19" localSheetId="1">#REF!</definedName>
    <definedName name="automovel_24_19" localSheetId="0">#REF!</definedName>
    <definedName name="automovel_24_19">#REF!</definedName>
    <definedName name="automovel_24_23" localSheetId="1">#REF!</definedName>
    <definedName name="automovel_24_23" localSheetId="0">#REF!</definedName>
    <definedName name="automovel_24_23">#REF!</definedName>
    <definedName name="automovel_24_25" localSheetId="1">#REF!</definedName>
    <definedName name="automovel_24_25" localSheetId="0">#REF!</definedName>
    <definedName name="automovel_24_25">#REF!</definedName>
    <definedName name="automovel_25" localSheetId="1">#REF!</definedName>
    <definedName name="automovel_25" localSheetId="0">#REF!</definedName>
    <definedName name="automovel_25">#REF!</definedName>
    <definedName name="AUX." localSheetId="1">#REF!</definedName>
    <definedName name="AUX." localSheetId="0">#REF!</definedName>
    <definedName name="AUX.">#REF!</definedName>
    <definedName name="auxiliar" localSheetId="3">#REF!</definedName>
    <definedName name="auxiliar" localSheetId="1">#REF!</definedName>
    <definedName name="auxiliar" localSheetId="0">#REF!</definedName>
    <definedName name="auxiliar">#REF!</definedName>
    <definedName name="AUXILIARES" localSheetId="1">#REF!</definedName>
    <definedName name="AUXILIARES" localSheetId="0">#REF!</definedName>
    <definedName name="AUXILIARES">#REF!</definedName>
    <definedName name="AUXILIO" localSheetId="1">#REF!</definedName>
    <definedName name="AUXILIO" localSheetId="0">#REF!</definedName>
    <definedName name="AUXILIO">#REF!</definedName>
    <definedName name="Av.Fis.">#N/A</definedName>
    <definedName name="Avanco" localSheetId="1">#REF!</definedName>
    <definedName name="Avanco" localSheetId="0">#REF!</definedName>
    <definedName name="Avanco">#REF!</definedName>
    <definedName name="avanço">#N/A</definedName>
    <definedName name="AVANCOFINANCEIRO" localSheetId="1">#REF!</definedName>
    <definedName name="AVANCOFINANCEIRO" localSheetId="0">#REF!</definedName>
    <definedName name="AVANCOFINANCEIRO">#REF!</definedName>
    <definedName name="azul" localSheetId="3">#REF!</definedName>
    <definedName name="azul" localSheetId="2">#REF!</definedName>
    <definedName name="azul" localSheetId="1">#REF!</definedName>
    <definedName name="azul" localSheetId="0">#REF!</definedName>
    <definedName name="azul">#REF!</definedName>
    <definedName name="azul_4" localSheetId="1">#REF!</definedName>
    <definedName name="azul_4" localSheetId="0">#REF!</definedName>
    <definedName name="azul_4">#REF!</definedName>
    <definedName name="azull" localSheetId="1">#REF!</definedName>
    <definedName name="azull" localSheetId="0">#REF!</definedName>
    <definedName name="azull">#REF!</definedName>
    <definedName name="AZULLSINAL" localSheetId="1">#REF!</definedName>
    <definedName name="AZULLSINAL" localSheetId="0">#REF!</definedName>
    <definedName name="AZULLSINAL">#REF!</definedName>
    <definedName name="AZULSINAL" localSheetId="3">#REF!</definedName>
    <definedName name="AZULSINAL" localSheetId="2">#REF!</definedName>
    <definedName name="AZULSINAL" localSheetId="1">#REF!</definedName>
    <definedName name="AZULSINAL" localSheetId="0">#REF!</definedName>
    <definedName name="AZULSINAL">#REF!</definedName>
    <definedName name="AZULSINAL_4" localSheetId="1">#REF!</definedName>
    <definedName name="AZULSINAL_4" localSheetId="0">#REF!</definedName>
    <definedName name="AZULSINAL_4">#REF!</definedName>
    <definedName name="azulsinall" localSheetId="1">#REF!</definedName>
    <definedName name="azulsinall" localSheetId="0">#REF!</definedName>
    <definedName name="azulsinall">#REF!</definedName>
    <definedName name="b" localSheetId="1">#REF!</definedName>
    <definedName name="b" localSheetId="0">#REF!</definedName>
    <definedName name="b">#REF!</definedName>
    <definedName name="bababa" localSheetId="1">#REF!</definedName>
    <definedName name="bababa" localSheetId="0">#REF!</definedName>
    <definedName name="bababa">#REF!</definedName>
    <definedName name="balizador" localSheetId="1">#REF!</definedName>
    <definedName name="balizador" localSheetId="0">#REF!</definedName>
    <definedName name="balizador">#REF!</definedName>
    <definedName name="balizador_13" localSheetId="1">#REF!</definedName>
    <definedName name="balizador_13" localSheetId="0">#REF!</definedName>
    <definedName name="balizador_13">#REF!</definedName>
    <definedName name="balizador_13_19" localSheetId="1">#REF!</definedName>
    <definedName name="balizador_13_19" localSheetId="0">#REF!</definedName>
    <definedName name="balizador_13_19">#REF!</definedName>
    <definedName name="balizador_13_23" localSheetId="1">#REF!</definedName>
    <definedName name="balizador_13_23" localSheetId="0">#REF!</definedName>
    <definedName name="balizador_13_23">#REF!</definedName>
    <definedName name="balizador_13_25" localSheetId="1">#REF!</definedName>
    <definedName name="balizador_13_25" localSheetId="0">#REF!</definedName>
    <definedName name="balizador_13_25">#REF!</definedName>
    <definedName name="balizador_15" localSheetId="1">#REF!</definedName>
    <definedName name="balizador_15" localSheetId="0">#REF!</definedName>
    <definedName name="balizador_15">#REF!</definedName>
    <definedName name="balizador_15_13" localSheetId="1">#REF!</definedName>
    <definedName name="balizador_15_13" localSheetId="0">#REF!</definedName>
    <definedName name="balizador_15_13">#REF!</definedName>
    <definedName name="balizador_15_13_19" localSheetId="1">#REF!</definedName>
    <definedName name="balizador_15_13_19" localSheetId="0">#REF!</definedName>
    <definedName name="balizador_15_13_19">#REF!</definedName>
    <definedName name="balizador_15_13_23" localSheetId="1">#REF!</definedName>
    <definedName name="balizador_15_13_23" localSheetId="0">#REF!</definedName>
    <definedName name="balizador_15_13_23">#REF!</definedName>
    <definedName name="balizador_15_13_25" localSheetId="1">#REF!</definedName>
    <definedName name="balizador_15_13_25" localSheetId="0">#REF!</definedName>
    <definedName name="balizador_15_13_25">#REF!</definedName>
    <definedName name="balizador_15_19" localSheetId="1">#REF!</definedName>
    <definedName name="balizador_15_19" localSheetId="0">#REF!</definedName>
    <definedName name="balizador_15_19">#REF!</definedName>
    <definedName name="balizador_15_23" localSheetId="1">#REF!</definedName>
    <definedName name="balizador_15_23" localSheetId="0">#REF!</definedName>
    <definedName name="balizador_15_23">#REF!</definedName>
    <definedName name="balizador_15_25" localSheetId="1">#REF!</definedName>
    <definedName name="balizador_15_25" localSheetId="0">#REF!</definedName>
    <definedName name="balizador_15_25">#REF!</definedName>
    <definedName name="balizador_19" localSheetId="1">#REF!</definedName>
    <definedName name="balizador_19" localSheetId="0">#REF!</definedName>
    <definedName name="balizador_19">#REF!</definedName>
    <definedName name="balizador_23" localSheetId="1">#REF!</definedName>
    <definedName name="balizador_23" localSheetId="0">#REF!</definedName>
    <definedName name="balizador_23">#REF!</definedName>
    <definedName name="balizador_24" localSheetId="1">#REF!</definedName>
    <definedName name="balizador_24" localSheetId="0">#REF!</definedName>
    <definedName name="balizador_24">#REF!</definedName>
    <definedName name="balizador_24_13" localSheetId="1">#REF!</definedName>
    <definedName name="balizador_24_13" localSheetId="0">#REF!</definedName>
    <definedName name="balizador_24_13">#REF!</definedName>
    <definedName name="balizador_24_13_19" localSheetId="1">#REF!</definedName>
    <definedName name="balizador_24_13_19" localSheetId="0">#REF!</definedName>
    <definedName name="balizador_24_13_19">#REF!</definedName>
    <definedName name="balizador_24_13_23" localSheetId="1">#REF!</definedName>
    <definedName name="balizador_24_13_23" localSheetId="0">#REF!</definedName>
    <definedName name="balizador_24_13_23">#REF!</definedName>
    <definedName name="balizador_24_13_25" localSheetId="1">#REF!</definedName>
    <definedName name="balizador_24_13_25" localSheetId="0">#REF!</definedName>
    <definedName name="balizador_24_13_25">#REF!</definedName>
    <definedName name="balizador_24_19" localSheetId="1">#REF!</definedName>
    <definedName name="balizador_24_19" localSheetId="0">#REF!</definedName>
    <definedName name="balizador_24_19">#REF!</definedName>
    <definedName name="balizador_24_23" localSheetId="1">#REF!</definedName>
    <definedName name="balizador_24_23" localSheetId="0">#REF!</definedName>
    <definedName name="balizador_24_23">#REF!</definedName>
    <definedName name="balizador_24_25" localSheetId="1">#REF!</definedName>
    <definedName name="balizador_24_25" localSheetId="0">#REF!</definedName>
    <definedName name="balizador_24_25">#REF!</definedName>
    <definedName name="balizador_25" localSheetId="1">#REF!</definedName>
    <definedName name="balizador_25" localSheetId="0">#REF!</definedName>
    <definedName name="balizador_25">#REF!</definedName>
    <definedName name="BANCO" localSheetId="1">#REF!</definedName>
    <definedName name="BANCO" localSheetId="0">#REF!</definedName>
    <definedName name="BANCO">#REF!</definedName>
    <definedName name="_xlnm.Database" localSheetId="2">#REF!</definedName>
    <definedName name="_xlnm.Database" localSheetId="1">#REF!</definedName>
    <definedName name="_xlnm.Database" localSheetId="0">#REF!</definedName>
    <definedName name="_xlnm.Database">#REF!</definedName>
    <definedName name="Banco_de_dadoss" localSheetId="1">#REF!</definedName>
    <definedName name="Banco_de_dadoss" localSheetId="0">#REF!</definedName>
    <definedName name="Banco_de_dadoss">#REF!</definedName>
    <definedName name="banco0" localSheetId="1">#REF!</definedName>
    <definedName name="banco0" localSheetId="0">#REF!</definedName>
    <definedName name="banco0">#REF!</definedName>
    <definedName name="banco2" localSheetId="1">#REF!</definedName>
    <definedName name="banco2" localSheetId="0">#REF!</definedName>
    <definedName name="banco2">#REF!</definedName>
    <definedName name="banco2_19" localSheetId="1">#REF!</definedName>
    <definedName name="banco2_19" localSheetId="0">#REF!</definedName>
    <definedName name="banco2_19">#REF!</definedName>
    <definedName name="BANCODADOS1" localSheetId="1">#REF!</definedName>
    <definedName name="BANCODADOS1" localSheetId="0">#REF!</definedName>
    <definedName name="BANCODADOS1">#REF!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#N/A</definedName>
    <definedName name="bbb">#N/A</definedName>
    <definedName name="bbbb" hidden="1">{#N/A,#N/A,FALSE,"MO (2)"}</definedName>
    <definedName name="bbbb_1" hidden="1">{#N/A,#N/A,FALSE,"MO (2)"}</definedName>
    <definedName name="BBBBBB" localSheetId="1">#REF!</definedName>
    <definedName name="BBBBBB" localSheetId="0">#REF!</definedName>
    <definedName name="BBBBBB">#REF!</definedName>
    <definedName name="bbbbbbb" hidden="1">{#N/A,#N/A,FALSE,"MO (2)"}</definedName>
    <definedName name="bdi" localSheetId="3">'[5]mão de obra,leis e bdi'!$C$25</definedName>
    <definedName name="bdi" localSheetId="11">'[4]mão de obra,leis e bdi'!$C$25</definedName>
    <definedName name="BDI" localSheetId="2">#REF!</definedName>
    <definedName name="bdi">'[6]mão de obra,leis e bdi'!$C$25</definedName>
    <definedName name="BDI_24" localSheetId="1">#REF!</definedName>
    <definedName name="BDI_24" localSheetId="0">#REF!</definedName>
    <definedName name="BDI_24">#REF!</definedName>
    <definedName name="BDI_26" localSheetId="1">#REF!</definedName>
    <definedName name="BDI_26" localSheetId="0">#REF!</definedName>
    <definedName name="BDI_26">#REF!</definedName>
    <definedName name="BDI_27" localSheetId="1">#REF!</definedName>
    <definedName name="BDI_27" localSheetId="0">#REF!</definedName>
    <definedName name="BDI_27">#REF!</definedName>
    <definedName name="BDI_3" localSheetId="1">#REF!</definedName>
    <definedName name="BDI_3" localSheetId="0">#REF!</definedName>
    <definedName name="BDI_3">#REF!</definedName>
    <definedName name="BDI_4" localSheetId="1">#REF!</definedName>
    <definedName name="BDI_4" localSheetId="0">#REF!</definedName>
    <definedName name="BDI_4">#REF!</definedName>
    <definedName name="BDI_5" localSheetId="1">#REF!</definedName>
    <definedName name="BDI_5" localSheetId="0">#REF!</definedName>
    <definedName name="BDI_5">#REF!</definedName>
    <definedName name="BDI_9" localSheetId="1">#REF!</definedName>
    <definedName name="BDI_9" localSheetId="0">#REF!</definedName>
    <definedName name="BDI_9">#REF!</definedName>
    <definedName name="BDIBET" localSheetId="1">#REF!</definedName>
    <definedName name="BDIBET" localSheetId="0">#REF!</definedName>
    <definedName name="BDIBET">#REF!</definedName>
    <definedName name="BG" localSheetId="3">#REF!</definedName>
    <definedName name="BG" localSheetId="2">#REF!</definedName>
    <definedName name="BG" localSheetId="1">#REF!</definedName>
    <definedName name="BG" localSheetId="0">#REF!</definedName>
    <definedName name="BG">#REF!</definedName>
    <definedName name="BG_4" localSheetId="1">#REF!</definedName>
    <definedName name="BG_4" localSheetId="0">#REF!</definedName>
    <definedName name="BG_4">#REF!</definedName>
    <definedName name="bgg" localSheetId="1">#REF!</definedName>
    <definedName name="bgg" localSheetId="0">#REF!</definedName>
    <definedName name="bgg">#REF!</definedName>
    <definedName name="bgh" localSheetId="1">#REF!</definedName>
    <definedName name="bgh" localSheetId="0">#REF!</definedName>
    <definedName name="bgh">#REF!</definedName>
    <definedName name="Bgraduada" localSheetId="1">#REF!</definedName>
    <definedName name="Bgraduada" localSheetId="0">#REF!</definedName>
    <definedName name="Bgraduada">#REF!</definedName>
    <definedName name="BGU" localSheetId="3">#REF!</definedName>
    <definedName name="BGU" localSheetId="2">#REF!</definedName>
    <definedName name="BGU" localSheetId="1">#REF!</definedName>
    <definedName name="BGU" localSheetId="0">#REF!</definedName>
    <definedName name="BGU">#REF!</definedName>
    <definedName name="BGU_4" localSheetId="1">#REF!</definedName>
    <definedName name="BGU_4" localSheetId="0">#REF!</definedName>
    <definedName name="BGU_4">#REF!</definedName>
    <definedName name="BGUU" localSheetId="1">#REF!</definedName>
    <definedName name="BGUU" localSheetId="0">#REF!</definedName>
    <definedName name="BGUU">#REF!</definedName>
    <definedName name="BI" localSheetId="2">#REF!</definedName>
    <definedName name="BI">[10]Teor!$A$3:$G$7</definedName>
    <definedName name="BII" localSheetId="2">#REF!</definedName>
    <definedName name="BII">'[11]Página 16'!$A$3:$G$7</definedName>
    <definedName name="Bloco" localSheetId="1" hidden="1">#REF!</definedName>
    <definedName name="Bloco" localSheetId="0" hidden="1">#REF!</definedName>
    <definedName name="Bloco" hidden="1">#REF!</definedName>
    <definedName name="Bloco2" localSheetId="1">#REF!</definedName>
    <definedName name="Bloco2" localSheetId="0">#REF!</definedName>
    <definedName name="Bloco2">#REF!</definedName>
    <definedName name="bonificação" localSheetId="1">#REF!</definedName>
    <definedName name="bonificação" localSheetId="0">#REF!</definedName>
    <definedName name="bonificação">#REF!</definedName>
    <definedName name="bonificaçãoo" localSheetId="1">#REF!</definedName>
    <definedName name="bonificaçãoo" localSheetId="0">#REF!</definedName>
    <definedName name="bonificaçãoo">#REF!</definedName>
    <definedName name="BR" localSheetId="3">#REF!</definedName>
    <definedName name="BR" localSheetId="2">#REF!</definedName>
    <definedName name="BR" localSheetId="1">#REF!</definedName>
    <definedName name="BR" localSheetId="0">#REF!</definedName>
    <definedName name="BR">#REF!</definedName>
    <definedName name="bribasrempro" localSheetId="1">#REF!</definedName>
    <definedName name="bribasrempro" localSheetId="0">#REF!</definedName>
    <definedName name="bribasrempro">#REF!</definedName>
    <definedName name="bribasrempro_13" localSheetId="1">#REF!</definedName>
    <definedName name="bribasrempro_13" localSheetId="0">#REF!</definedName>
    <definedName name="bribasrempro_13">#REF!</definedName>
    <definedName name="bribasrempro_13_19" localSheetId="1">#REF!</definedName>
    <definedName name="bribasrempro_13_19" localSheetId="0">#REF!</definedName>
    <definedName name="bribasrempro_13_19">#REF!</definedName>
    <definedName name="bribasrempro_13_23" localSheetId="1">#REF!</definedName>
    <definedName name="bribasrempro_13_23" localSheetId="0">#REF!</definedName>
    <definedName name="bribasrempro_13_23">#REF!</definedName>
    <definedName name="bribasrempro_13_25" localSheetId="1">#REF!</definedName>
    <definedName name="bribasrempro_13_25" localSheetId="0">#REF!</definedName>
    <definedName name="bribasrempro_13_25">#REF!</definedName>
    <definedName name="bribasrempro_15" localSheetId="1">#REF!</definedName>
    <definedName name="bribasrempro_15" localSheetId="0">#REF!</definedName>
    <definedName name="bribasrempro_15">#REF!</definedName>
    <definedName name="bribasrempro_15_13" localSheetId="1">#REF!</definedName>
    <definedName name="bribasrempro_15_13" localSheetId="0">#REF!</definedName>
    <definedName name="bribasrempro_15_13">#REF!</definedName>
    <definedName name="bribasrempro_15_13_19" localSheetId="1">#REF!</definedName>
    <definedName name="bribasrempro_15_13_19" localSheetId="0">#REF!</definedName>
    <definedName name="bribasrempro_15_13_19">#REF!</definedName>
    <definedName name="bribasrempro_15_13_23" localSheetId="1">#REF!</definedName>
    <definedName name="bribasrempro_15_13_23" localSheetId="0">#REF!</definedName>
    <definedName name="bribasrempro_15_13_23">#REF!</definedName>
    <definedName name="bribasrempro_15_13_25" localSheetId="1">#REF!</definedName>
    <definedName name="bribasrempro_15_13_25" localSheetId="0">#REF!</definedName>
    <definedName name="bribasrempro_15_13_25">#REF!</definedName>
    <definedName name="bribasrempro_15_19" localSheetId="1">#REF!</definedName>
    <definedName name="bribasrempro_15_19" localSheetId="0">#REF!</definedName>
    <definedName name="bribasrempro_15_19">#REF!</definedName>
    <definedName name="bribasrempro_15_23" localSheetId="1">#REF!</definedName>
    <definedName name="bribasrempro_15_23" localSheetId="0">#REF!</definedName>
    <definedName name="bribasrempro_15_23">#REF!</definedName>
    <definedName name="bribasrempro_15_25" localSheetId="1">#REF!</definedName>
    <definedName name="bribasrempro_15_25" localSheetId="0">#REF!</definedName>
    <definedName name="bribasrempro_15_25">#REF!</definedName>
    <definedName name="bribasrempro_19" localSheetId="1">#REF!</definedName>
    <definedName name="bribasrempro_19" localSheetId="0">#REF!</definedName>
    <definedName name="bribasrempro_19">#REF!</definedName>
    <definedName name="bribasrempro_23" localSheetId="1">#REF!</definedName>
    <definedName name="bribasrempro_23" localSheetId="0">#REF!</definedName>
    <definedName name="bribasrempro_23">#REF!</definedName>
    <definedName name="bribasrempro_24" localSheetId="1">#REF!</definedName>
    <definedName name="bribasrempro_24" localSheetId="0">#REF!</definedName>
    <definedName name="bribasrempro_24">#REF!</definedName>
    <definedName name="bribasrempro_24_13" localSheetId="1">#REF!</definedName>
    <definedName name="bribasrempro_24_13" localSheetId="0">#REF!</definedName>
    <definedName name="bribasrempro_24_13">#REF!</definedName>
    <definedName name="bribasrempro_24_13_19" localSheetId="1">#REF!</definedName>
    <definedName name="bribasrempro_24_13_19" localSheetId="0">#REF!</definedName>
    <definedName name="bribasrempro_24_13_19">#REF!</definedName>
    <definedName name="bribasrempro_24_13_23" localSheetId="1">#REF!</definedName>
    <definedName name="bribasrempro_24_13_23" localSheetId="0">#REF!</definedName>
    <definedName name="bribasrempro_24_13_23">#REF!</definedName>
    <definedName name="bribasrempro_24_13_25" localSheetId="1">#REF!</definedName>
    <definedName name="bribasrempro_24_13_25" localSheetId="0">#REF!</definedName>
    <definedName name="bribasrempro_24_13_25">#REF!</definedName>
    <definedName name="bribasrempro_24_19" localSheetId="1">#REF!</definedName>
    <definedName name="bribasrempro_24_19" localSheetId="0">#REF!</definedName>
    <definedName name="bribasrempro_24_19">#REF!</definedName>
    <definedName name="bribasrempro_24_23" localSheetId="1">#REF!</definedName>
    <definedName name="bribasrempro_24_23" localSheetId="0">#REF!</definedName>
    <definedName name="bribasrempro_24_23">#REF!</definedName>
    <definedName name="bribasrempro_24_25" localSheetId="1">#REF!</definedName>
    <definedName name="bribasrempro_24_25" localSheetId="0">#REF!</definedName>
    <definedName name="bribasrempro_24_25">#REF!</definedName>
    <definedName name="bribasrempro_25" localSheetId="1">#REF!</definedName>
    <definedName name="bribasrempro_25" localSheetId="0">#REF!</definedName>
    <definedName name="bribasrempro_25">#REF!</definedName>
    <definedName name="BRITA" localSheetId="1">#REF!</definedName>
    <definedName name="BRITA" localSheetId="0">#REF!</definedName>
    <definedName name="BRITA">#REF!</definedName>
    <definedName name="BRITAS" localSheetId="1">#REF!</definedName>
    <definedName name="BRITAS" localSheetId="0">#REF!</definedName>
    <definedName name="BRITAS">#REF!</definedName>
    <definedName name="BU" localSheetId="1">#REF!</definedName>
    <definedName name="BU" localSheetId="0">#REF!</definedName>
    <definedName name="BU">#REF!</definedName>
    <definedName name="bueirodetalhado" localSheetId="1">#REF!</definedName>
    <definedName name="bueirodetalhado" localSheetId="0">#REF!</definedName>
    <definedName name="bueirodetalhado">#REF!</definedName>
    <definedName name="BuiltIn_Print_Area" localSheetId="1">#REF!</definedName>
    <definedName name="BuiltIn_Print_Area" localSheetId="0">#REF!</definedName>
    <definedName name="BuiltIn_Print_Area">#REF!</definedName>
    <definedName name="BuiltIn_Print_Area_2" localSheetId="1">#REF!</definedName>
    <definedName name="BuiltIn_Print_Area_2" localSheetId="0">#REF!</definedName>
    <definedName name="BuiltIn_Print_Area_2">#REF!</definedName>
    <definedName name="BuiltIn_Print_Area_4" localSheetId="1">#REF!</definedName>
    <definedName name="BuiltIn_Print_Area_4" localSheetId="0">#REF!</definedName>
    <definedName name="BuiltIn_Print_Area_4">#REF!</definedName>
    <definedName name="Ç" hidden="1">{#N/A,#N/A,FALSE,"MO (2)"}</definedName>
    <definedName name="C_Univ">#N/A</definedName>
    <definedName name="CABEÇA">#N/A</definedName>
    <definedName name="cadeira" hidden="1">{#N/A,#N/A,TRUE,"Serviços"}</definedName>
    <definedName name="CadIns" localSheetId="1">#REF!</definedName>
    <definedName name="CadIns" localSheetId="0">#REF!</definedName>
    <definedName name="CadIns">#REF!</definedName>
    <definedName name="CadSrv" localSheetId="1">#REF!</definedName>
    <definedName name="CadSrv" localSheetId="0">#REF!</definedName>
    <definedName name="CadSrv">#REF!</definedName>
    <definedName name="CAI" localSheetId="1">#REF!</definedName>
    <definedName name="CAI" localSheetId="0">#REF!</definedName>
    <definedName name="CAI">#REF!</definedName>
    <definedName name="caiacao" localSheetId="1">#REF!</definedName>
    <definedName name="caiacao" localSheetId="0">#REF!</definedName>
    <definedName name="caiacao">#REF!</definedName>
    <definedName name="caiação" localSheetId="1">#REF!</definedName>
    <definedName name="caiação" localSheetId="0">#REF!</definedName>
    <definedName name="caiação">#REF!</definedName>
    <definedName name="caiação_13" localSheetId="1">#REF!</definedName>
    <definedName name="caiação_13" localSheetId="0">#REF!</definedName>
    <definedName name="caiação_13">#REF!</definedName>
    <definedName name="caiação_13_19" localSheetId="1">#REF!</definedName>
    <definedName name="caiação_13_19" localSheetId="0">#REF!</definedName>
    <definedName name="caiação_13_19">#REF!</definedName>
    <definedName name="caiação_13_23" localSheetId="1">#REF!</definedName>
    <definedName name="caiação_13_23" localSheetId="0">#REF!</definedName>
    <definedName name="caiação_13_23">#REF!</definedName>
    <definedName name="caiação_13_25" localSheetId="1">#REF!</definedName>
    <definedName name="caiação_13_25" localSheetId="0">#REF!</definedName>
    <definedName name="caiação_13_25">#REF!</definedName>
    <definedName name="caiação_15" localSheetId="1">#REF!</definedName>
    <definedName name="caiação_15" localSheetId="0">#REF!</definedName>
    <definedName name="caiação_15">#REF!</definedName>
    <definedName name="caiação_15_13" localSheetId="1">#REF!</definedName>
    <definedName name="caiação_15_13" localSheetId="0">#REF!</definedName>
    <definedName name="caiação_15_13">#REF!</definedName>
    <definedName name="caiação_15_13_19" localSheetId="1">#REF!</definedName>
    <definedName name="caiação_15_13_19" localSheetId="0">#REF!</definedName>
    <definedName name="caiação_15_13_19">#REF!</definedName>
    <definedName name="caiação_15_13_23" localSheetId="1">#REF!</definedName>
    <definedName name="caiação_15_13_23" localSheetId="0">#REF!</definedName>
    <definedName name="caiação_15_13_23">#REF!</definedName>
    <definedName name="caiação_15_13_25" localSheetId="1">#REF!</definedName>
    <definedName name="caiação_15_13_25" localSheetId="0">#REF!</definedName>
    <definedName name="caiação_15_13_25">#REF!</definedName>
    <definedName name="caiação_15_19" localSheetId="1">#REF!</definedName>
    <definedName name="caiação_15_19" localSheetId="0">#REF!</definedName>
    <definedName name="caiação_15_19">#REF!</definedName>
    <definedName name="caiação_15_23" localSheetId="1">#REF!</definedName>
    <definedName name="caiação_15_23" localSheetId="0">#REF!</definedName>
    <definedName name="caiação_15_23">#REF!</definedName>
    <definedName name="caiação_15_25" localSheetId="1">#REF!</definedName>
    <definedName name="caiação_15_25" localSheetId="0">#REF!</definedName>
    <definedName name="caiação_15_25">#REF!</definedName>
    <definedName name="caiação_19" localSheetId="1">#REF!</definedName>
    <definedName name="caiação_19" localSheetId="0">#REF!</definedName>
    <definedName name="caiação_19">#REF!</definedName>
    <definedName name="caiação_23" localSheetId="1">#REF!</definedName>
    <definedName name="caiação_23" localSheetId="0">#REF!</definedName>
    <definedName name="caiação_23">#REF!</definedName>
    <definedName name="caiação_24" localSheetId="1">#REF!</definedName>
    <definedName name="caiação_24" localSheetId="0">#REF!</definedName>
    <definedName name="caiação_24">#REF!</definedName>
    <definedName name="caiação_24_13" localSheetId="1">#REF!</definedName>
    <definedName name="caiação_24_13" localSheetId="0">#REF!</definedName>
    <definedName name="caiação_24_13">#REF!</definedName>
    <definedName name="caiação_24_13_19" localSheetId="1">#REF!</definedName>
    <definedName name="caiação_24_13_19" localSheetId="0">#REF!</definedName>
    <definedName name="caiação_24_13_19">#REF!</definedName>
    <definedName name="caiação_24_13_23" localSheetId="1">#REF!</definedName>
    <definedName name="caiação_24_13_23" localSheetId="0">#REF!</definedName>
    <definedName name="caiação_24_13_23">#REF!</definedName>
    <definedName name="caiação_24_13_25" localSheetId="1">#REF!</definedName>
    <definedName name="caiação_24_13_25" localSheetId="0">#REF!</definedName>
    <definedName name="caiação_24_13_25">#REF!</definedName>
    <definedName name="caiação_24_19" localSheetId="1">#REF!</definedName>
    <definedName name="caiação_24_19" localSheetId="0">#REF!</definedName>
    <definedName name="caiação_24_19">#REF!</definedName>
    <definedName name="caiação_24_23" localSheetId="1">#REF!</definedName>
    <definedName name="caiação_24_23" localSheetId="0">#REF!</definedName>
    <definedName name="caiação_24_23">#REF!</definedName>
    <definedName name="caiação_24_25" localSheetId="1">#REF!</definedName>
    <definedName name="caiação_24_25" localSheetId="0">#REF!</definedName>
    <definedName name="caiação_24_25">#REF!</definedName>
    <definedName name="caiação_25" localSheetId="1">#REF!</definedName>
    <definedName name="caiação_25" localSheetId="0">#REF!</definedName>
    <definedName name="caiação_25">#REF!</definedName>
    <definedName name="CAIB" localSheetId="1">#REF!</definedName>
    <definedName name="CAIB" localSheetId="0">#REF!</definedName>
    <definedName name="CAIB">#REF!</definedName>
    <definedName name="caibro" localSheetId="1">#REF!</definedName>
    <definedName name="caibro" localSheetId="0">#REF!</definedName>
    <definedName name="caibro">#REF!</definedName>
    <definedName name="caibro_13" localSheetId="1">#REF!</definedName>
    <definedName name="caibro_13" localSheetId="0">#REF!</definedName>
    <definedName name="caibro_13">#REF!</definedName>
    <definedName name="caibro_13_19" localSheetId="1">#REF!</definedName>
    <definedName name="caibro_13_19" localSheetId="0">#REF!</definedName>
    <definedName name="caibro_13_19">#REF!</definedName>
    <definedName name="caibro_13_23" localSheetId="1">#REF!</definedName>
    <definedName name="caibro_13_23" localSheetId="0">#REF!</definedName>
    <definedName name="caibro_13_23">#REF!</definedName>
    <definedName name="caibro_13_25" localSheetId="1">#REF!</definedName>
    <definedName name="caibro_13_25" localSheetId="0">#REF!</definedName>
    <definedName name="caibro_13_25">#REF!</definedName>
    <definedName name="caibro_15" localSheetId="1">#REF!</definedName>
    <definedName name="caibro_15" localSheetId="0">#REF!</definedName>
    <definedName name="caibro_15">#REF!</definedName>
    <definedName name="caibro_15_13" localSheetId="1">#REF!</definedName>
    <definedName name="caibro_15_13" localSheetId="0">#REF!</definedName>
    <definedName name="caibro_15_13">#REF!</definedName>
    <definedName name="caibro_15_13_19" localSheetId="1">#REF!</definedName>
    <definedName name="caibro_15_13_19" localSheetId="0">#REF!</definedName>
    <definedName name="caibro_15_13_19">#REF!</definedName>
    <definedName name="caibro_15_13_23" localSheetId="1">#REF!</definedName>
    <definedName name="caibro_15_13_23" localSheetId="0">#REF!</definedName>
    <definedName name="caibro_15_13_23">#REF!</definedName>
    <definedName name="caibro_15_13_25" localSheetId="1">#REF!</definedName>
    <definedName name="caibro_15_13_25" localSheetId="0">#REF!</definedName>
    <definedName name="caibro_15_13_25">#REF!</definedName>
    <definedName name="caibro_15_19" localSheetId="1">#REF!</definedName>
    <definedName name="caibro_15_19" localSheetId="0">#REF!</definedName>
    <definedName name="caibro_15_19">#REF!</definedName>
    <definedName name="caibro_15_23" localSheetId="1">#REF!</definedName>
    <definedName name="caibro_15_23" localSheetId="0">#REF!</definedName>
    <definedName name="caibro_15_23">#REF!</definedName>
    <definedName name="caibro_15_25" localSheetId="1">#REF!</definedName>
    <definedName name="caibro_15_25" localSheetId="0">#REF!</definedName>
    <definedName name="caibro_15_25">#REF!</definedName>
    <definedName name="caibro_19" localSheetId="1">#REF!</definedName>
    <definedName name="caibro_19" localSheetId="0">#REF!</definedName>
    <definedName name="caibro_19">#REF!</definedName>
    <definedName name="caibro_23" localSheetId="1">#REF!</definedName>
    <definedName name="caibro_23" localSheetId="0">#REF!</definedName>
    <definedName name="caibro_23">#REF!</definedName>
    <definedName name="caibro_24" localSheetId="1">#REF!</definedName>
    <definedName name="caibro_24" localSheetId="0">#REF!</definedName>
    <definedName name="caibro_24">#REF!</definedName>
    <definedName name="caibro_24_13" localSheetId="1">#REF!</definedName>
    <definedName name="caibro_24_13" localSheetId="0">#REF!</definedName>
    <definedName name="caibro_24_13">#REF!</definedName>
    <definedName name="caibro_24_13_19" localSheetId="1">#REF!</definedName>
    <definedName name="caibro_24_13_19" localSheetId="0">#REF!</definedName>
    <definedName name="caibro_24_13_19">#REF!</definedName>
    <definedName name="caibro_24_13_23" localSheetId="1">#REF!</definedName>
    <definedName name="caibro_24_13_23" localSheetId="0">#REF!</definedName>
    <definedName name="caibro_24_13_23">#REF!</definedName>
    <definedName name="caibro_24_13_25" localSheetId="1">#REF!</definedName>
    <definedName name="caibro_24_13_25" localSheetId="0">#REF!</definedName>
    <definedName name="caibro_24_13_25">#REF!</definedName>
    <definedName name="caibro_24_19" localSheetId="1">#REF!</definedName>
    <definedName name="caibro_24_19" localSheetId="0">#REF!</definedName>
    <definedName name="caibro_24_19">#REF!</definedName>
    <definedName name="caibro_24_23" localSheetId="1">#REF!</definedName>
    <definedName name="caibro_24_23" localSheetId="0">#REF!</definedName>
    <definedName name="caibro_24_23">#REF!</definedName>
    <definedName name="caibro_24_25" localSheetId="1">#REF!</definedName>
    <definedName name="caibro_24_25" localSheetId="0">#REF!</definedName>
    <definedName name="caibro_24_25">#REF!</definedName>
    <definedName name="caibro_25" localSheetId="1">#REF!</definedName>
    <definedName name="caibro_25" localSheetId="0">#REF!</definedName>
    <definedName name="caibro_25">#REF!</definedName>
    <definedName name="CAL" localSheetId="1">#REF!</definedName>
    <definedName name="CAL" localSheetId="0">#REF!</definedName>
    <definedName name="CAL">#REF!</definedName>
    <definedName name="calcinsumos" localSheetId="1">[12]Pontes!#REF!</definedName>
    <definedName name="calcinsumos" localSheetId="0">[12]Pontes!#REF!</definedName>
    <definedName name="calcinsumos">[12]Pontes!#REF!</definedName>
    <definedName name="calcpunit" localSheetId="1">[13]Pontes!#REF!</definedName>
    <definedName name="calcpunit" localSheetId="0">[13]Pontes!#REF!</definedName>
    <definedName name="calcpunit">[13]Pontes!#REF!</definedName>
    <definedName name="calinsumos" localSheetId="1">[12]Pontes!#REF!</definedName>
    <definedName name="calinsumos" localSheetId="0">[12]Pontes!#REF!</definedName>
    <definedName name="calinsumos">[12]Pontes!#REF!</definedName>
    <definedName name="calpunit" localSheetId="1">[13]Pontes!#REF!</definedName>
    <definedName name="calpunit" localSheetId="0">[13]Pontes!#REF!</definedName>
    <definedName name="calpunit">[13]Pontes!#REF!</definedName>
    <definedName name="CAMI" localSheetId="1">#REF!</definedName>
    <definedName name="CAMI" localSheetId="0">#REF!</definedName>
    <definedName name="CAMI">#REF!</definedName>
    <definedName name="cantoneira" localSheetId="3">[5]composições!$E$468</definedName>
    <definedName name="cantoneira" localSheetId="11">[4]composições!$E$468</definedName>
    <definedName name="cantoneira">[6]composições!$E$468</definedName>
    <definedName name="CAP_20" localSheetId="1">#REF!</definedName>
    <definedName name="CAP_20" localSheetId="0">#REF!</definedName>
    <definedName name="CAP_20">#REF!</definedName>
    <definedName name="CAP20ROO" localSheetId="1">#REF!</definedName>
    <definedName name="CAP20ROO" localSheetId="0">#REF!</definedName>
    <definedName name="CAP20ROO">#REF!</definedName>
    <definedName name="CAP20W" localSheetId="1">#REF!</definedName>
    <definedName name="CAP20W" localSheetId="0">#REF!</definedName>
    <definedName name="CAP20W">#REF!</definedName>
    <definedName name="CAP20WA" localSheetId="1">#REF!</definedName>
    <definedName name="CAP20WA" localSheetId="0">#REF!</definedName>
    <definedName name="CAP20WA">#REF!</definedName>
    <definedName name="CAPA" localSheetId="3" hidden="1">{#N/A,#N/A,TRUE,"Serviços"}</definedName>
    <definedName name="CAPA" localSheetId="11" hidden="1">{#N/A,#N/A,TRUE,"Serviços"}</definedName>
    <definedName name="CAPA" localSheetId="2" hidden="1">{#N/A,#N/A,TRUE,"Serviços"}</definedName>
    <definedName name="CAPA" hidden="1">{#N/A,#N/A,TRUE,"Serviços"}</definedName>
    <definedName name="CAPA_1" localSheetId="11" hidden="1">{#N/A,#N/A,TRUE,"Serviços"}</definedName>
    <definedName name="CAPA_1" hidden="1">{#N/A,#N/A,TRUE,"Serviços"}</definedName>
    <definedName name="capa1" localSheetId="3" hidden="1">{#N/A,#N/A,TRUE,"Serviços"}</definedName>
    <definedName name="capa1" localSheetId="11" hidden="1">{#N/A,#N/A,TRUE,"Serviços"}</definedName>
    <definedName name="capa1" localSheetId="2" hidden="1">{#N/A,#N/A,TRUE,"Serviços"}</definedName>
    <definedName name="capa1" hidden="1">{#N/A,#N/A,TRUE,"Serviços"}</definedName>
    <definedName name="capa1_1" localSheetId="11" hidden="1">{#N/A,#N/A,TRUE,"Serviços"}</definedName>
    <definedName name="capa1_1" hidden="1">{#N/A,#N/A,TRUE,"Serviços"}</definedName>
    <definedName name="capa11" hidden="1">{#N/A,#N/A,TRUE,"Serviços"}</definedName>
    <definedName name="capa2" localSheetId="3" hidden="1">{#N/A,#N/A,TRUE,"Serviços"}</definedName>
    <definedName name="capa2" localSheetId="11" hidden="1">{#N/A,#N/A,TRUE,"Serviços"}</definedName>
    <definedName name="CAPA2" localSheetId="2">#REF!</definedName>
    <definedName name="capa2" hidden="1">{#N/A,#N/A,TRUE,"Serviços"}</definedName>
    <definedName name="capa2_1" localSheetId="11" hidden="1">{#N/A,#N/A,TRUE,"Serviços"}</definedName>
    <definedName name="capa2_1" hidden="1">{#N/A,#N/A,TRUE,"Serviços"}</definedName>
    <definedName name="capa22" hidden="1">{#N/A,#N/A,TRUE,"Serviços"}</definedName>
    <definedName name="CAPAA" hidden="1">{#N/A,#N/A,TRUE,"Serviços"}</definedName>
    <definedName name="capataz" localSheetId="3">#REF!</definedName>
    <definedName name="capataz" localSheetId="1">#REF!</definedName>
    <definedName name="capataz" localSheetId="0">#REF!</definedName>
    <definedName name="capataz">#REF!</definedName>
    <definedName name="capimcolonião" localSheetId="1">#REF!</definedName>
    <definedName name="capimcolonião" localSheetId="0">#REF!</definedName>
    <definedName name="capimcolonião">#REF!</definedName>
    <definedName name="capimcolonião_13" localSheetId="1">#REF!</definedName>
    <definedName name="capimcolonião_13" localSheetId="0">#REF!</definedName>
    <definedName name="capimcolonião_13">#REF!</definedName>
    <definedName name="capimcolonião_13_19" localSheetId="1">#REF!</definedName>
    <definedName name="capimcolonião_13_19" localSheetId="0">#REF!</definedName>
    <definedName name="capimcolonião_13_19">#REF!</definedName>
    <definedName name="capimcolonião_13_23" localSheetId="1">#REF!</definedName>
    <definedName name="capimcolonião_13_23" localSheetId="0">#REF!</definedName>
    <definedName name="capimcolonião_13_23">#REF!</definedName>
    <definedName name="capimcolonião_13_25" localSheetId="1">#REF!</definedName>
    <definedName name="capimcolonião_13_25" localSheetId="0">#REF!</definedName>
    <definedName name="capimcolonião_13_25">#REF!</definedName>
    <definedName name="capimcolonião_15" localSheetId="1">#REF!</definedName>
    <definedName name="capimcolonião_15" localSheetId="0">#REF!</definedName>
    <definedName name="capimcolonião_15">#REF!</definedName>
    <definedName name="capimcolonião_15_13" localSheetId="1">#REF!</definedName>
    <definedName name="capimcolonião_15_13" localSheetId="0">#REF!</definedName>
    <definedName name="capimcolonião_15_13">#REF!</definedName>
    <definedName name="capimcolonião_15_13_19" localSheetId="1">#REF!</definedName>
    <definedName name="capimcolonião_15_13_19" localSheetId="0">#REF!</definedName>
    <definedName name="capimcolonião_15_13_19">#REF!</definedName>
    <definedName name="capimcolonião_15_13_23" localSheetId="1">#REF!</definedName>
    <definedName name="capimcolonião_15_13_23" localSheetId="0">#REF!</definedName>
    <definedName name="capimcolonião_15_13_23">#REF!</definedName>
    <definedName name="capimcolonião_15_13_25" localSheetId="1">#REF!</definedName>
    <definedName name="capimcolonião_15_13_25" localSheetId="0">#REF!</definedName>
    <definedName name="capimcolonião_15_13_25">#REF!</definedName>
    <definedName name="capimcolonião_15_19" localSheetId="1">#REF!</definedName>
    <definedName name="capimcolonião_15_19" localSheetId="0">#REF!</definedName>
    <definedName name="capimcolonião_15_19">#REF!</definedName>
    <definedName name="capimcolonião_15_23" localSheetId="1">#REF!</definedName>
    <definedName name="capimcolonião_15_23" localSheetId="0">#REF!</definedName>
    <definedName name="capimcolonião_15_23">#REF!</definedName>
    <definedName name="capimcolonião_15_25" localSheetId="1">#REF!</definedName>
    <definedName name="capimcolonião_15_25" localSheetId="0">#REF!</definedName>
    <definedName name="capimcolonião_15_25">#REF!</definedName>
    <definedName name="capimcolonião_19" localSheetId="1">#REF!</definedName>
    <definedName name="capimcolonião_19" localSheetId="0">#REF!</definedName>
    <definedName name="capimcolonião_19">#REF!</definedName>
    <definedName name="capimcolonião_23" localSheetId="1">#REF!</definedName>
    <definedName name="capimcolonião_23" localSheetId="0">#REF!</definedName>
    <definedName name="capimcolonião_23">#REF!</definedName>
    <definedName name="capimcolonião_24" localSheetId="1">#REF!</definedName>
    <definedName name="capimcolonião_24" localSheetId="0">#REF!</definedName>
    <definedName name="capimcolonião_24">#REF!</definedName>
    <definedName name="capimcolonião_24_13" localSheetId="1">#REF!</definedName>
    <definedName name="capimcolonião_24_13" localSheetId="0">#REF!</definedName>
    <definedName name="capimcolonião_24_13">#REF!</definedName>
    <definedName name="capimcolonião_24_13_19" localSheetId="1">#REF!</definedName>
    <definedName name="capimcolonião_24_13_19" localSheetId="0">#REF!</definedName>
    <definedName name="capimcolonião_24_13_19">#REF!</definedName>
    <definedName name="capimcolonião_24_13_23" localSheetId="1">#REF!</definedName>
    <definedName name="capimcolonião_24_13_23" localSheetId="0">#REF!</definedName>
    <definedName name="capimcolonião_24_13_23">#REF!</definedName>
    <definedName name="capimcolonião_24_13_25" localSheetId="1">#REF!</definedName>
    <definedName name="capimcolonião_24_13_25" localSheetId="0">#REF!</definedName>
    <definedName name="capimcolonião_24_13_25">#REF!</definedName>
    <definedName name="capimcolonião_24_19" localSheetId="1">#REF!</definedName>
    <definedName name="capimcolonião_24_19" localSheetId="0">#REF!</definedName>
    <definedName name="capimcolonião_24_19">#REF!</definedName>
    <definedName name="capimcolonião_24_23" localSheetId="1">#REF!</definedName>
    <definedName name="capimcolonião_24_23" localSheetId="0">#REF!</definedName>
    <definedName name="capimcolonião_24_23">#REF!</definedName>
    <definedName name="capimcolonião_24_25" localSheetId="1">#REF!</definedName>
    <definedName name="capimcolonião_24_25" localSheetId="0">#REF!</definedName>
    <definedName name="capimcolonião_24_25">#REF!</definedName>
    <definedName name="capimcolonião_25" localSheetId="1">#REF!</definedName>
    <definedName name="capimcolonião_25" localSheetId="0">#REF!</definedName>
    <definedName name="capimcolonião_25">#REF!</definedName>
    <definedName name="capina" localSheetId="1">#REF!</definedName>
    <definedName name="capina" localSheetId="0">#REF!</definedName>
    <definedName name="capina">#REF!</definedName>
    <definedName name="capina_13" localSheetId="1">#REF!</definedName>
    <definedName name="capina_13" localSheetId="0">#REF!</definedName>
    <definedName name="capina_13">#REF!</definedName>
    <definedName name="capina_13_19" localSheetId="1">#REF!</definedName>
    <definedName name="capina_13_19" localSheetId="0">#REF!</definedName>
    <definedName name="capina_13_19">#REF!</definedName>
    <definedName name="capina_13_23" localSheetId="1">#REF!</definedName>
    <definedName name="capina_13_23" localSheetId="0">#REF!</definedName>
    <definedName name="capina_13_23">#REF!</definedName>
    <definedName name="capina_13_25" localSheetId="1">#REF!</definedName>
    <definedName name="capina_13_25" localSheetId="0">#REF!</definedName>
    <definedName name="capina_13_25">#REF!</definedName>
    <definedName name="capina_15" localSheetId="1">#REF!</definedName>
    <definedName name="capina_15" localSheetId="0">#REF!</definedName>
    <definedName name="capina_15">#REF!</definedName>
    <definedName name="capina_15_13" localSheetId="1">#REF!</definedName>
    <definedName name="capina_15_13" localSheetId="0">#REF!</definedName>
    <definedName name="capina_15_13">#REF!</definedName>
    <definedName name="capina_15_13_19" localSheetId="1">#REF!</definedName>
    <definedName name="capina_15_13_19" localSheetId="0">#REF!</definedName>
    <definedName name="capina_15_13_19">#REF!</definedName>
    <definedName name="capina_15_13_23" localSheetId="1">#REF!</definedName>
    <definedName name="capina_15_13_23" localSheetId="0">#REF!</definedName>
    <definedName name="capina_15_13_23">#REF!</definedName>
    <definedName name="capina_15_13_25" localSheetId="1">#REF!</definedName>
    <definedName name="capina_15_13_25" localSheetId="0">#REF!</definedName>
    <definedName name="capina_15_13_25">#REF!</definedName>
    <definedName name="capina_15_19" localSheetId="1">#REF!</definedName>
    <definedName name="capina_15_19" localSheetId="0">#REF!</definedName>
    <definedName name="capina_15_19">#REF!</definedName>
    <definedName name="capina_15_23" localSheetId="1">#REF!</definedName>
    <definedName name="capina_15_23" localSheetId="0">#REF!</definedName>
    <definedName name="capina_15_23">#REF!</definedName>
    <definedName name="capina_15_25" localSheetId="1">#REF!</definedName>
    <definedName name="capina_15_25" localSheetId="0">#REF!</definedName>
    <definedName name="capina_15_25">#REF!</definedName>
    <definedName name="capina_19" localSheetId="1">#REF!</definedName>
    <definedName name="capina_19" localSheetId="0">#REF!</definedName>
    <definedName name="capina_19">#REF!</definedName>
    <definedName name="capina_23" localSheetId="1">#REF!</definedName>
    <definedName name="capina_23" localSheetId="0">#REF!</definedName>
    <definedName name="capina_23">#REF!</definedName>
    <definedName name="capina_24" localSheetId="1">#REF!</definedName>
    <definedName name="capina_24" localSheetId="0">#REF!</definedName>
    <definedName name="capina_24">#REF!</definedName>
    <definedName name="capina_24_13" localSheetId="1">#REF!</definedName>
    <definedName name="capina_24_13" localSheetId="0">#REF!</definedName>
    <definedName name="capina_24_13">#REF!</definedName>
    <definedName name="capina_24_13_19" localSheetId="1">#REF!</definedName>
    <definedName name="capina_24_13_19" localSheetId="0">#REF!</definedName>
    <definedName name="capina_24_13_19">#REF!</definedName>
    <definedName name="capina_24_13_23" localSheetId="1">#REF!</definedName>
    <definedName name="capina_24_13_23" localSheetId="0">#REF!</definedName>
    <definedName name="capina_24_13_23">#REF!</definedName>
    <definedName name="capina_24_13_25" localSheetId="1">#REF!</definedName>
    <definedName name="capina_24_13_25" localSheetId="0">#REF!</definedName>
    <definedName name="capina_24_13_25">#REF!</definedName>
    <definedName name="capina_24_19" localSheetId="1">#REF!</definedName>
    <definedName name="capina_24_19" localSheetId="0">#REF!</definedName>
    <definedName name="capina_24_19">#REF!</definedName>
    <definedName name="capina_24_23" localSheetId="1">#REF!</definedName>
    <definedName name="capina_24_23" localSheetId="0">#REF!</definedName>
    <definedName name="capina_24_23">#REF!</definedName>
    <definedName name="capina_24_25" localSheetId="1">#REF!</definedName>
    <definedName name="capina_24_25" localSheetId="0">#REF!</definedName>
    <definedName name="capina_24_25">#REF!</definedName>
    <definedName name="capina_25" localSheetId="1">#REF!</definedName>
    <definedName name="capina_25" localSheetId="0">#REF!</definedName>
    <definedName name="capina_25">#REF!</definedName>
    <definedName name="capselare" localSheetId="1">#REF!</definedName>
    <definedName name="capselare" localSheetId="0">#REF!</definedName>
    <definedName name="capselare">#REF!</definedName>
    <definedName name="capselare_13" localSheetId="1">#REF!</definedName>
    <definedName name="capselare_13" localSheetId="0">#REF!</definedName>
    <definedName name="capselare_13">#REF!</definedName>
    <definedName name="capselare_13_19" localSheetId="1">#REF!</definedName>
    <definedName name="capselare_13_19" localSheetId="0">#REF!</definedName>
    <definedName name="capselare_13_19">#REF!</definedName>
    <definedName name="capselare_13_23" localSheetId="1">#REF!</definedName>
    <definedName name="capselare_13_23" localSheetId="0">#REF!</definedName>
    <definedName name="capselare_13_23">#REF!</definedName>
    <definedName name="capselare_13_25" localSheetId="1">#REF!</definedName>
    <definedName name="capselare_13_25" localSheetId="0">#REF!</definedName>
    <definedName name="capselare_13_25">#REF!</definedName>
    <definedName name="capselare_15" localSheetId="1">#REF!</definedName>
    <definedName name="capselare_15" localSheetId="0">#REF!</definedName>
    <definedName name="capselare_15">#REF!</definedName>
    <definedName name="capselare_15_13" localSheetId="1">#REF!</definedName>
    <definedName name="capselare_15_13" localSheetId="0">#REF!</definedName>
    <definedName name="capselare_15_13">#REF!</definedName>
    <definedName name="capselare_15_13_19" localSheetId="1">#REF!</definedName>
    <definedName name="capselare_15_13_19" localSheetId="0">#REF!</definedName>
    <definedName name="capselare_15_13_19">#REF!</definedName>
    <definedName name="capselare_15_13_23" localSheetId="1">#REF!</definedName>
    <definedName name="capselare_15_13_23" localSheetId="0">#REF!</definedName>
    <definedName name="capselare_15_13_23">#REF!</definedName>
    <definedName name="capselare_15_13_25" localSheetId="1">#REF!</definedName>
    <definedName name="capselare_15_13_25" localSheetId="0">#REF!</definedName>
    <definedName name="capselare_15_13_25">#REF!</definedName>
    <definedName name="capselare_15_19" localSheetId="1">#REF!</definedName>
    <definedName name="capselare_15_19" localSheetId="0">#REF!</definedName>
    <definedName name="capselare_15_19">#REF!</definedName>
    <definedName name="capselare_15_23" localSheetId="1">#REF!</definedName>
    <definedName name="capselare_15_23" localSheetId="0">#REF!</definedName>
    <definedName name="capselare_15_23">#REF!</definedName>
    <definedName name="capselare_15_25" localSheetId="1">#REF!</definedName>
    <definedName name="capselare_15_25" localSheetId="0">#REF!</definedName>
    <definedName name="capselare_15_25">#REF!</definedName>
    <definedName name="capselare_19" localSheetId="1">#REF!</definedName>
    <definedName name="capselare_19" localSheetId="0">#REF!</definedName>
    <definedName name="capselare_19">#REF!</definedName>
    <definedName name="capselare_23" localSheetId="1">#REF!</definedName>
    <definedName name="capselare_23" localSheetId="0">#REF!</definedName>
    <definedName name="capselare_23">#REF!</definedName>
    <definedName name="capselare_24" localSheetId="1">#REF!</definedName>
    <definedName name="capselare_24" localSheetId="0">#REF!</definedName>
    <definedName name="capselare_24">#REF!</definedName>
    <definedName name="capselare_24_13" localSheetId="1">#REF!</definedName>
    <definedName name="capselare_24_13" localSheetId="0">#REF!</definedName>
    <definedName name="capselare_24_13">#REF!</definedName>
    <definedName name="capselare_24_13_19" localSheetId="1">#REF!</definedName>
    <definedName name="capselare_24_13_19" localSheetId="0">#REF!</definedName>
    <definedName name="capselare_24_13_19">#REF!</definedName>
    <definedName name="capselare_24_13_23" localSheetId="1">#REF!</definedName>
    <definedName name="capselare_24_13_23" localSheetId="0">#REF!</definedName>
    <definedName name="capselare_24_13_23">#REF!</definedName>
    <definedName name="capselare_24_13_25" localSheetId="1">#REF!</definedName>
    <definedName name="capselare_24_13_25" localSheetId="0">#REF!</definedName>
    <definedName name="capselare_24_13_25">#REF!</definedName>
    <definedName name="capselare_24_19" localSheetId="1">#REF!</definedName>
    <definedName name="capselare_24_19" localSheetId="0">#REF!</definedName>
    <definedName name="capselare_24_19">#REF!</definedName>
    <definedName name="capselare_24_23" localSheetId="1">#REF!</definedName>
    <definedName name="capselare_24_23" localSheetId="0">#REF!</definedName>
    <definedName name="capselare_24_23">#REF!</definedName>
    <definedName name="capselare_24_25" localSheetId="1">#REF!</definedName>
    <definedName name="capselare_24_25" localSheetId="0">#REF!</definedName>
    <definedName name="capselare_24_25">#REF!</definedName>
    <definedName name="capselare_25" localSheetId="1">#REF!</definedName>
    <definedName name="capselare_25" localSheetId="0">#REF!</definedName>
    <definedName name="capselare_25">#REF!</definedName>
    <definedName name="CAPTOTAL" localSheetId="1">#REF!</definedName>
    <definedName name="CAPTOTAL" localSheetId="0">#REF!</definedName>
    <definedName name="CAPTOTAL">#REF!</definedName>
    <definedName name="car" localSheetId="1">#REF!</definedName>
    <definedName name="car" localSheetId="0">#REF!</definedName>
    <definedName name="car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os">#N/A</definedName>
    <definedName name="carpinteiro" localSheetId="3">#REF!</definedName>
    <definedName name="carpinteiro" localSheetId="1">#REF!</definedName>
    <definedName name="carpinteiro" localSheetId="0">#REF!</definedName>
    <definedName name="carpinteiro">#REF!</definedName>
    <definedName name="CAS" localSheetId="1">#REF!</definedName>
    <definedName name="CAS" localSheetId="0">#REF!</definedName>
    <definedName name="CAS">#REF!</definedName>
    <definedName name="CBU" localSheetId="3">#REF!</definedName>
    <definedName name="CBU" localSheetId="2">#REF!</definedName>
    <definedName name="CBU" localSheetId="1">#REF!</definedName>
    <definedName name="CBU" localSheetId="0">#REF!</definedName>
    <definedName name="CBU">#REF!</definedName>
    <definedName name="CBU_4" localSheetId="1">#REF!</definedName>
    <definedName name="CBU_4" localSheetId="0">#REF!</definedName>
    <definedName name="CBU_4">#REF!</definedName>
    <definedName name="CBUII" localSheetId="3">#REF!</definedName>
    <definedName name="CBUII" localSheetId="2">#REF!</definedName>
    <definedName name="CBUII" localSheetId="1">#REF!</definedName>
    <definedName name="CBUII" localSheetId="0">#REF!</definedName>
    <definedName name="CBUII">#REF!</definedName>
    <definedName name="CBUII_4" localSheetId="1">#REF!</definedName>
    <definedName name="CBUII_4" localSheetId="0">#REF!</definedName>
    <definedName name="CBUII_4">#REF!</definedName>
    <definedName name="CBUIII" localSheetId="1">#REF!</definedName>
    <definedName name="CBUIII" localSheetId="0">#REF!</definedName>
    <definedName name="CBUIII">#REF!</definedName>
    <definedName name="CBUQ" localSheetId="1">#REF!</definedName>
    <definedName name="CBUQ" localSheetId="0">#REF!</definedName>
    <definedName name="CBUQ">#REF!</definedName>
    <definedName name="CBUQB" localSheetId="3">#REF!</definedName>
    <definedName name="CBUQB" localSheetId="2">#REF!</definedName>
    <definedName name="CBUQB" localSheetId="1">#REF!</definedName>
    <definedName name="CBUQB" localSheetId="0">#REF!</definedName>
    <definedName name="CBUQB">#REF!</definedName>
    <definedName name="CBUQB_4" localSheetId="1">#REF!</definedName>
    <definedName name="CBUQB_4" localSheetId="0">#REF!</definedName>
    <definedName name="CBUQB_4">#REF!</definedName>
    <definedName name="CBUQBB" localSheetId="1">#REF!</definedName>
    <definedName name="CBUQBB" localSheetId="0">#REF!</definedName>
    <definedName name="CBUQBB">#REF!</definedName>
    <definedName name="CBUQc" localSheetId="3">#REF!</definedName>
    <definedName name="CBUQc" localSheetId="2">#REF!</definedName>
    <definedName name="CBUQc" localSheetId="1">#REF!</definedName>
    <definedName name="CBUQc" localSheetId="0">#REF!</definedName>
    <definedName name="CBUQc">#REF!</definedName>
    <definedName name="CBUQc_4" localSheetId="1">#REF!</definedName>
    <definedName name="CBUQc_4" localSheetId="0">#REF!</definedName>
    <definedName name="CBUQc_4">#REF!</definedName>
    <definedName name="CBUQcc" localSheetId="1">#REF!</definedName>
    <definedName name="CBUQcc" localSheetId="0">#REF!</definedName>
    <definedName name="CBUQcc">#REF!</definedName>
    <definedName name="CBUU" localSheetId="1">#REF!</definedName>
    <definedName name="CBUU" localSheetId="0">#REF!</definedName>
    <definedName name="CBUU">#REF!</definedName>
    <definedName name="CC" localSheetId="3">#REF!</definedName>
    <definedName name="CC" localSheetId="2">#REF!</definedName>
    <definedName name="CC" localSheetId="1">#REF!</definedName>
    <definedName name="CC" localSheetId="0">#REF!</definedName>
    <definedName name="CC">#REF!</definedName>
    <definedName name="CCARR" localSheetId="1">#REF!</definedName>
    <definedName name="CCARR" localSheetId="0">#REF!</definedName>
    <definedName name="CCARR">#REF!</definedName>
    <definedName name="CCCCCCCCCCC" localSheetId="1">#REF!</definedName>
    <definedName name="CCCCCCCCCCC" localSheetId="0">#REF!</definedName>
    <definedName name="CCCCCCCCCCC">#REF!</definedName>
    <definedName name="CCCCCCCCCCC_2">CCCCCCCCCCC_2</definedName>
    <definedName name="CCCCCCCCCCC_4">CCCCCCCCCCC_4</definedName>
    <definedName name="cccusto" localSheetId="3">[15]Sheet6!$F$54</definedName>
    <definedName name="cccusto" localSheetId="11">[14]Sheet6!$F$54</definedName>
    <definedName name="cccusto">[16]Sheet6!$F$54</definedName>
    <definedName name="cch" localSheetId="1">#REF!</definedName>
    <definedName name="cch" localSheetId="0">#REF!</definedName>
    <definedName name="cch">#REF!</definedName>
    <definedName name="CCIC" localSheetId="1">#REF!</definedName>
    <definedName name="CCIC" localSheetId="0">#REF!</definedName>
    <definedName name="CCIC">#REF!</definedName>
    <definedName name="CCP" localSheetId="1">#REF!</definedName>
    <definedName name="CCP" localSheetId="0">#REF!</definedName>
    <definedName name="CCP">#REF!</definedName>
    <definedName name="CCPW" localSheetId="1">#REF!</definedName>
    <definedName name="CCPW" localSheetId="0">#REF!</definedName>
    <definedName name="CCPW">#REF!</definedName>
    <definedName name="CCPWA" localSheetId="1">#REF!</definedName>
    <definedName name="CCPWA" localSheetId="0">#REF!</definedName>
    <definedName name="CCPWA">#REF!</definedName>
    <definedName name="ccusto" localSheetId="3">[15]Sheet6!$F$54</definedName>
    <definedName name="ccusto" localSheetId="11">[14]Sheet6!$F$54</definedName>
    <definedName name="ccusto">[16]Sheet6!$F$54</definedName>
    <definedName name="CD" localSheetId="1">#REF!</definedName>
    <definedName name="CD" localSheetId="0">#REF!</definedName>
    <definedName name="CD">#REF!</definedName>
    <definedName name="CD97A" localSheetId="1">#REF!</definedName>
    <definedName name="CD97A" localSheetId="0">#REF!</definedName>
    <definedName name="CD97A">#REF!</definedName>
    <definedName name="CD97AW" localSheetId="1">#REF!</definedName>
    <definedName name="CD97AW" localSheetId="0">#REF!</definedName>
    <definedName name="CD97AW">#REF!</definedName>
    <definedName name="CDF" localSheetId="1">#REF!</definedName>
    <definedName name="CDF" localSheetId="0">#REF!</definedName>
    <definedName name="CDF">#REF!</definedName>
    <definedName name="CDP" localSheetId="1">#REF!</definedName>
    <definedName name="CDP" localSheetId="0">#REF!</definedName>
    <definedName name="CDP">#REF!</definedName>
    <definedName name="CDPP" localSheetId="1">#REF!</definedName>
    <definedName name="CDPP" localSheetId="0">#REF!</definedName>
    <definedName name="CDPP">#REF!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DW" localSheetId="1">#REF!</definedName>
    <definedName name="CDW" localSheetId="0">#REF!</definedName>
    <definedName name="CDW">#REF!</definedName>
    <definedName name="CDWA" localSheetId="1">#REF!</definedName>
    <definedName name="CDWA" localSheetId="0">#REF!</definedName>
    <definedName name="CDWA">#REF!</definedName>
    <definedName name="CELSO" localSheetId="1">#REF!</definedName>
    <definedName name="CELSO" localSheetId="0">#REF!</definedName>
    <definedName name="CELSO">#REF!</definedName>
    <definedName name="CELSO_2">CELSO_2</definedName>
    <definedName name="CELSO_4">CELSO_4</definedName>
    <definedName name="cerca" localSheetId="1">#REF!</definedName>
    <definedName name="cerca" localSheetId="0">#REF!</definedName>
    <definedName name="cerca">#REF!</definedName>
    <definedName name="cerca_13" localSheetId="1">#REF!</definedName>
    <definedName name="cerca_13" localSheetId="0">#REF!</definedName>
    <definedName name="cerca_13">#REF!</definedName>
    <definedName name="cerca_13_19" localSheetId="1">#REF!</definedName>
    <definedName name="cerca_13_19" localSheetId="0">#REF!</definedName>
    <definedName name="cerca_13_19">#REF!</definedName>
    <definedName name="cerca_13_23" localSheetId="1">#REF!</definedName>
    <definedName name="cerca_13_23" localSheetId="0">#REF!</definedName>
    <definedName name="cerca_13_23">#REF!</definedName>
    <definedName name="cerca_13_25" localSheetId="1">#REF!</definedName>
    <definedName name="cerca_13_25" localSheetId="0">#REF!</definedName>
    <definedName name="cerca_13_25">#REF!</definedName>
    <definedName name="cerca_15" localSheetId="1">#REF!</definedName>
    <definedName name="cerca_15" localSheetId="0">#REF!</definedName>
    <definedName name="cerca_15">#REF!</definedName>
    <definedName name="cerca_15_13" localSheetId="1">#REF!</definedName>
    <definedName name="cerca_15_13" localSheetId="0">#REF!</definedName>
    <definedName name="cerca_15_13">#REF!</definedName>
    <definedName name="cerca_15_13_19" localSheetId="1">#REF!</definedName>
    <definedName name="cerca_15_13_19" localSheetId="0">#REF!</definedName>
    <definedName name="cerca_15_13_19">#REF!</definedName>
    <definedName name="cerca_15_13_23" localSheetId="1">#REF!</definedName>
    <definedName name="cerca_15_13_23" localSheetId="0">#REF!</definedName>
    <definedName name="cerca_15_13_23">#REF!</definedName>
    <definedName name="cerca_15_13_25" localSheetId="1">#REF!</definedName>
    <definedName name="cerca_15_13_25" localSheetId="0">#REF!</definedName>
    <definedName name="cerca_15_13_25">#REF!</definedName>
    <definedName name="cerca_15_19" localSheetId="1">#REF!</definedName>
    <definedName name="cerca_15_19" localSheetId="0">#REF!</definedName>
    <definedName name="cerca_15_19">#REF!</definedName>
    <definedName name="cerca_15_23" localSheetId="1">#REF!</definedName>
    <definedName name="cerca_15_23" localSheetId="0">#REF!</definedName>
    <definedName name="cerca_15_23">#REF!</definedName>
    <definedName name="cerca_15_25" localSheetId="1">#REF!</definedName>
    <definedName name="cerca_15_25" localSheetId="0">#REF!</definedName>
    <definedName name="cerca_15_25">#REF!</definedName>
    <definedName name="cerca_19" localSheetId="1">#REF!</definedName>
    <definedName name="cerca_19" localSheetId="0">#REF!</definedName>
    <definedName name="cerca_19">#REF!</definedName>
    <definedName name="cerca_23" localSheetId="1">#REF!</definedName>
    <definedName name="cerca_23" localSheetId="0">#REF!</definedName>
    <definedName name="cerca_23">#REF!</definedName>
    <definedName name="cerca_24" localSheetId="1">#REF!</definedName>
    <definedName name="cerca_24" localSheetId="0">#REF!</definedName>
    <definedName name="cerca_24">#REF!</definedName>
    <definedName name="cerca_24_13" localSheetId="1">#REF!</definedName>
    <definedName name="cerca_24_13" localSheetId="0">#REF!</definedName>
    <definedName name="cerca_24_13">#REF!</definedName>
    <definedName name="cerca_24_13_19" localSheetId="1">#REF!</definedName>
    <definedName name="cerca_24_13_19" localSheetId="0">#REF!</definedName>
    <definedName name="cerca_24_13_19">#REF!</definedName>
    <definedName name="cerca_24_13_23" localSheetId="1">#REF!</definedName>
    <definedName name="cerca_24_13_23" localSheetId="0">#REF!</definedName>
    <definedName name="cerca_24_13_23">#REF!</definedName>
    <definedName name="cerca_24_13_25" localSheetId="1">#REF!</definedName>
    <definedName name="cerca_24_13_25" localSheetId="0">#REF!</definedName>
    <definedName name="cerca_24_13_25">#REF!</definedName>
    <definedName name="cerca_24_19" localSheetId="1">#REF!</definedName>
    <definedName name="cerca_24_19" localSheetId="0">#REF!</definedName>
    <definedName name="cerca_24_19">#REF!</definedName>
    <definedName name="cerca_24_23" localSheetId="1">#REF!</definedName>
    <definedName name="cerca_24_23" localSheetId="0">#REF!</definedName>
    <definedName name="cerca_24_23">#REF!</definedName>
    <definedName name="cerca_24_25" localSheetId="1">#REF!</definedName>
    <definedName name="cerca_24_25" localSheetId="0">#REF!</definedName>
    <definedName name="cerca_24_25">#REF!</definedName>
    <definedName name="cerca_25" localSheetId="1">#REF!</definedName>
    <definedName name="cerca_25" localSheetId="0">#REF!</definedName>
    <definedName name="cerca_25">#REF!</definedName>
    <definedName name="chapa" localSheetId="1">#REF!</definedName>
    <definedName name="chapa" localSheetId="0">#REF!</definedName>
    <definedName name="chapa">#REF!</definedName>
    <definedName name="chapa_13" localSheetId="1">#REF!</definedName>
    <definedName name="chapa_13" localSheetId="0">#REF!</definedName>
    <definedName name="chapa_13">#REF!</definedName>
    <definedName name="chapa_13_19" localSheetId="1">#REF!</definedName>
    <definedName name="chapa_13_19" localSheetId="0">#REF!</definedName>
    <definedName name="chapa_13_19">#REF!</definedName>
    <definedName name="chapa_13_23" localSheetId="1">#REF!</definedName>
    <definedName name="chapa_13_23" localSheetId="0">#REF!</definedName>
    <definedName name="chapa_13_23">#REF!</definedName>
    <definedName name="chapa_13_25" localSheetId="1">#REF!</definedName>
    <definedName name="chapa_13_25" localSheetId="0">#REF!</definedName>
    <definedName name="chapa_13_25">#REF!</definedName>
    <definedName name="chapa_15" localSheetId="1">#REF!</definedName>
    <definedName name="chapa_15" localSheetId="0">#REF!</definedName>
    <definedName name="chapa_15">#REF!</definedName>
    <definedName name="chapa_15_13" localSheetId="1">#REF!</definedName>
    <definedName name="chapa_15_13" localSheetId="0">#REF!</definedName>
    <definedName name="chapa_15_13">#REF!</definedName>
    <definedName name="chapa_15_13_19" localSheetId="1">#REF!</definedName>
    <definedName name="chapa_15_13_19" localSheetId="0">#REF!</definedName>
    <definedName name="chapa_15_13_19">#REF!</definedName>
    <definedName name="chapa_15_13_23" localSheetId="1">#REF!</definedName>
    <definedName name="chapa_15_13_23" localSheetId="0">#REF!</definedName>
    <definedName name="chapa_15_13_23">#REF!</definedName>
    <definedName name="chapa_15_13_25" localSheetId="1">#REF!</definedName>
    <definedName name="chapa_15_13_25" localSheetId="0">#REF!</definedName>
    <definedName name="chapa_15_13_25">#REF!</definedName>
    <definedName name="chapa_15_19" localSheetId="1">#REF!</definedName>
    <definedName name="chapa_15_19" localSheetId="0">#REF!</definedName>
    <definedName name="chapa_15_19">#REF!</definedName>
    <definedName name="chapa_15_23" localSheetId="1">#REF!</definedName>
    <definedName name="chapa_15_23" localSheetId="0">#REF!</definedName>
    <definedName name="chapa_15_23">#REF!</definedName>
    <definedName name="chapa_15_25" localSheetId="1">#REF!</definedName>
    <definedName name="chapa_15_25" localSheetId="0">#REF!</definedName>
    <definedName name="chapa_15_25">#REF!</definedName>
    <definedName name="chapa_19" localSheetId="1">#REF!</definedName>
    <definedName name="chapa_19" localSheetId="0">#REF!</definedName>
    <definedName name="chapa_19">#REF!</definedName>
    <definedName name="chapa_23" localSheetId="1">#REF!</definedName>
    <definedName name="chapa_23" localSheetId="0">#REF!</definedName>
    <definedName name="chapa_23">#REF!</definedName>
    <definedName name="chapa_24" localSheetId="1">#REF!</definedName>
    <definedName name="chapa_24" localSheetId="0">#REF!</definedName>
    <definedName name="chapa_24">#REF!</definedName>
    <definedName name="chapa_24_13" localSheetId="1">#REF!</definedName>
    <definedName name="chapa_24_13" localSheetId="0">#REF!</definedName>
    <definedName name="chapa_24_13">#REF!</definedName>
    <definedName name="chapa_24_13_19" localSheetId="1">#REF!</definedName>
    <definedName name="chapa_24_13_19" localSheetId="0">#REF!</definedName>
    <definedName name="chapa_24_13_19">#REF!</definedName>
    <definedName name="chapa_24_13_23" localSheetId="1">#REF!</definedName>
    <definedName name="chapa_24_13_23" localSheetId="0">#REF!</definedName>
    <definedName name="chapa_24_13_23">#REF!</definedName>
    <definedName name="chapa_24_13_25" localSheetId="1">#REF!</definedName>
    <definedName name="chapa_24_13_25" localSheetId="0">#REF!</definedName>
    <definedName name="chapa_24_13_25">#REF!</definedName>
    <definedName name="chapa_24_19" localSheetId="1">#REF!</definedName>
    <definedName name="chapa_24_19" localSheetId="0">#REF!</definedName>
    <definedName name="chapa_24_19">#REF!</definedName>
    <definedName name="chapa_24_23" localSheetId="1">#REF!</definedName>
    <definedName name="chapa_24_23" localSheetId="0">#REF!</definedName>
    <definedName name="chapa_24_23">#REF!</definedName>
    <definedName name="chapa_24_25" localSheetId="1">#REF!</definedName>
    <definedName name="chapa_24_25" localSheetId="0">#REF!</definedName>
    <definedName name="chapa_24_25">#REF!</definedName>
    <definedName name="chapa_25" localSheetId="1">#REF!</definedName>
    <definedName name="chapa_25" localSheetId="0">#REF!</definedName>
    <definedName name="chapa_25">#REF!</definedName>
    <definedName name="Chave" localSheetId="1">#REF!</definedName>
    <definedName name="Chave" localSheetId="0">#REF!</definedName>
    <definedName name="Chave">#REF!</definedName>
    <definedName name="Chave1" localSheetId="1">#REF!</definedName>
    <definedName name="Chave1" localSheetId="0">#REF!</definedName>
    <definedName name="Chave1">#REF!</definedName>
    <definedName name="CIM" localSheetId="1">#REF!</definedName>
    <definedName name="CIM" localSheetId="0">#REF!</definedName>
    <definedName name="CIM">#REF!</definedName>
    <definedName name="CINSMG" localSheetId="1">[17]Pontes!#REF!</definedName>
    <definedName name="CINSMG" localSheetId="0">[17]Pontes!#REF!</definedName>
    <definedName name="CINSMG">[17]Pontes!#REF!</definedName>
    <definedName name="cinsumg" localSheetId="1">[18]Pontes!#REF!</definedName>
    <definedName name="cinsumg" localSheetId="0">[18]Pontes!#REF!</definedName>
    <definedName name="cinsumg">[18]Pontes!#REF!</definedName>
    <definedName name="Clas" localSheetId="1">#REF!</definedName>
    <definedName name="Clas" localSheetId="0">#REF!</definedName>
    <definedName name="Clas">#REF!</definedName>
    <definedName name="Clas_1" localSheetId="1" hidden="1">MAX(LEN(#REF!))</definedName>
    <definedName name="Clas_1" localSheetId="0" hidden="1">MAX(LEN(#REF!))</definedName>
    <definedName name="Clas_1" hidden="1">MAX(LEN(#REF!))</definedName>
    <definedName name="Cliente" hidden="1">""</definedName>
    <definedName name="Cls" localSheetId="1">#REF!</definedName>
    <definedName name="Cls" localSheetId="0">#REF!</definedName>
    <definedName name="Cls">#REF!</definedName>
    <definedName name="CM" localSheetId="1">#REF!</definedName>
    <definedName name="CM" localSheetId="0">#REF!</definedName>
    <definedName name="CM">#REF!</definedName>
    <definedName name="CM_30" localSheetId="1">#REF!</definedName>
    <definedName name="CM_30" localSheetId="0">#REF!</definedName>
    <definedName name="CM_30">#REF!</definedName>
    <definedName name="CM30ROO" localSheetId="1">#REF!</definedName>
    <definedName name="CM30ROO" localSheetId="0">#REF!</definedName>
    <definedName name="CM30ROO">#REF!</definedName>
    <definedName name="CM30W" localSheetId="1">#REF!</definedName>
    <definedName name="CM30W" localSheetId="0">#REF!</definedName>
    <definedName name="CM30W">#REF!</definedName>
    <definedName name="CM30WA" localSheetId="1">#REF!</definedName>
    <definedName name="CM30WA" localSheetId="0">#REF!</definedName>
    <definedName name="CM30WA">#REF!</definedName>
    <definedName name="CMN" localSheetId="1">#REF!</definedName>
    <definedName name="CMN" localSheetId="0">#REF!</definedName>
    <definedName name="CMN">#REF!</definedName>
    <definedName name="CMTOTAL" localSheetId="1">#REF!</definedName>
    <definedName name="CMTOTAL" localSheetId="0">#REF!</definedName>
    <definedName name="CMTOTAL">#REF!</definedName>
    <definedName name="CMW" localSheetId="1">#REF!</definedName>
    <definedName name="CMW" localSheetId="0">#REF!</definedName>
    <definedName name="CMW">#REF!</definedName>
    <definedName name="CMWA" localSheetId="1">#REF!</definedName>
    <definedName name="CMWA" localSheetId="0">#REF!</definedName>
    <definedName name="CMWA">#REF!</definedName>
    <definedName name="cod" localSheetId="1">#REF!</definedName>
    <definedName name="cod" localSheetId="0">#REF!</definedName>
    <definedName name="cod">#REF!</definedName>
    <definedName name="CODIGO" localSheetId="3">#REF!</definedName>
    <definedName name="CODIGO" localSheetId="2">#REF!</definedName>
    <definedName name="CODIGO" localSheetId="1">#REF!</definedName>
    <definedName name="CODIGO" localSheetId="0">#REF!</definedName>
    <definedName name="CODIGO">#REF!</definedName>
    <definedName name="Código" localSheetId="3">#REF!</definedName>
    <definedName name="Código" localSheetId="2">#REF!</definedName>
    <definedName name="Código" localSheetId="1">#REF!</definedName>
    <definedName name="Código" localSheetId="0">#REF!</definedName>
    <definedName name="Código">#REF!</definedName>
    <definedName name="CODOR1" localSheetId="1">#REF!</definedName>
    <definedName name="CODOR1" localSheetId="0">#REF!</definedName>
    <definedName name="CODOR1">#REF!</definedName>
    <definedName name="CODOR15" localSheetId="1">#REF!</definedName>
    <definedName name="CODOR15" localSheetId="0">#REF!</definedName>
    <definedName name="CODOR15">#REF!</definedName>
    <definedName name="CODOR17" localSheetId="1">#REF!</definedName>
    <definedName name="CODOR17" localSheetId="0">#REF!</definedName>
    <definedName name="CODOR17">#REF!</definedName>
    <definedName name="CODOR18" localSheetId="1">#REF!</definedName>
    <definedName name="CODOR18" localSheetId="0">#REF!</definedName>
    <definedName name="CODOR18">#REF!</definedName>
    <definedName name="CODOR19" localSheetId="1">#REF!</definedName>
    <definedName name="CODOR19" localSheetId="0">#REF!</definedName>
    <definedName name="CODOR19">#REF!</definedName>
    <definedName name="CODOR2" localSheetId="1">#REF!</definedName>
    <definedName name="CODOR2" localSheetId="0">#REF!</definedName>
    <definedName name="CODOR2">#REF!</definedName>
    <definedName name="CODOR3" localSheetId="1">#REF!</definedName>
    <definedName name="CODOR3" localSheetId="0">#REF!</definedName>
    <definedName name="CODOR3">#REF!</definedName>
    <definedName name="CODOR4" localSheetId="1">#REF!</definedName>
    <definedName name="CODOR4" localSheetId="0">#REF!</definedName>
    <definedName name="CODOR4">#REF!</definedName>
    <definedName name="CODOR5" localSheetId="1">#REF!</definedName>
    <definedName name="CODOR5" localSheetId="0">#REF!</definedName>
    <definedName name="CODOR5">#REF!</definedName>
    <definedName name="CODOR6" localSheetId="1">#REF!</definedName>
    <definedName name="CODOR6" localSheetId="0">#REF!</definedName>
    <definedName name="CODOR6">#REF!</definedName>
    <definedName name="CODOR7" localSheetId="1">#REF!</definedName>
    <definedName name="CODOR7" localSheetId="0">#REF!</definedName>
    <definedName name="CODOR7">#REF!</definedName>
    <definedName name="CODOR8" localSheetId="1">#REF!</definedName>
    <definedName name="CODOR8" localSheetId="0">#REF!</definedName>
    <definedName name="CODOR8">#REF!</definedName>
    <definedName name="CODOR9" localSheetId="1">#REF!</definedName>
    <definedName name="CODOR9" localSheetId="0">#REF!</definedName>
    <definedName name="CODOR9">#REF!</definedName>
    <definedName name="Col" localSheetId="1">#REF!</definedName>
    <definedName name="Col" localSheetId="0">#REF!</definedName>
    <definedName name="Col">#REF!</definedName>
    <definedName name="Coluna" localSheetId="1">#REF!</definedName>
    <definedName name="Coluna" localSheetId="0">#REF!</definedName>
    <definedName name="Coluna">#REF!</definedName>
    <definedName name="Comp" localSheetId="2">#REF!</definedName>
    <definedName name="COMP">'[19]COMPOSIÇOES-ORDEM NÚMERICA'!$A$8:$D$98</definedName>
    <definedName name="composiçoes" localSheetId="1">#REF!</definedName>
    <definedName name="composiçoes" localSheetId="0">#REF!</definedName>
    <definedName name="composiçoes">#REF!</definedName>
    <definedName name="con" localSheetId="1">#REF!</definedName>
    <definedName name="con" localSheetId="0">#REF!</definedName>
    <definedName name="con">#REF!</definedName>
    <definedName name="concreto15" localSheetId="3">#REF!</definedName>
    <definedName name="concreto15" localSheetId="1">#REF!</definedName>
    <definedName name="concreto15" localSheetId="0">#REF!</definedName>
    <definedName name="concreto15">#REF!</definedName>
    <definedName name="concreto25" localSheetId="3">[5]composições!$E$347</definedName>
    <definedName name="concreto25" localSheetId="11">[4]composições!$E$347</definedName>
    <definedName name="concreto25">[6]composições!$E$347</definedName>
    <definedName name="concreto30" localSheetId="3">[5]composições!$E$371</definedName>
    <definedName name="concreto30" localSheetId="11">[4]composições!$E$371</definedName>
    <definedName name="concreto30">[6]composições!$E$371</definedName>
    <definedName name="cons_açogc" localSheetId="1">#REF!</definedName>
    <definedName name="cons_açogc" localSheetId="0">#REF!</definedName>
    <definedName name="cons_açogc">#REF!</definedName>
    <definedName name="cons_arame" localSheetId="1">#REF!</definedName>
    <definedName name="cons_arame" localSheetId="0">#REF!</definedName>
    <definedName name="cons_arame">#REF!</definedName>
    <definedName name="cons_areia_mbuf" localSheetId="1">#REF!</definedName>
    <definedName name="cons_areia_mbuf" localSheetId="0">#REF!</definedName>
    <definedName name="cons_areia_mbuf">#REF!</definedName>
    <definedName name="cons_areia_mbuq" localSheetId="1">#REF!</definedName>
    <definedName name="cons_areia_mbuq" localSheetId="0">#REF!</definedName>
    <definedName name="cons_areia_mbuq">#REF!</definedName>
    <definedName name="cons_areiaarg16" localSheetId="1">#REF!</definedName>
    <definedName name="cons_areiaarg16" localSheetId="0">#REF!</definedName>
    <definedName name="cons_areiaarg16">#REF!</definedName>
    <definedName name="cons_areiab" localSheetId="1">#REF!</definedName>
    <definedName name="cons_areiab" localSheetId="0">#REF!</definedName>
    <definedName name="cons_areiab">#REF!</definedName>
    <definedName name="cons_areiacc" localSheetId="1">#REF!</definedName>
    <definedName name="cons_areiacc" localSheetId="0">#REF!</definedName>
    <definedName name="cons_areiacc">#REF!</definedName>
    <definedName name="cons_areiaccim" localSheetId="1">#REF!</definedName>
    <definedName name="cons_areiaccim" localSheetId="0">#REF!</definedName>
    <definedName name="cons_areiaccim">#REF!</definedName>
    <definedName name="cons_areiacs" localSheetId="1">#REF!</definedName>
    <definedName name="cons_areiacs" localSheetId="0">#REF!</definedName>
    <definedName name="cons_areiacs">#REF!</definedName>
    <definedName name="cons_areiagc" localSheetId="1">#REF!</definedName>
    <definedName name="cons_areiagc" localSheetId="0">#REF!</definedName>
    <definedName name="cons_areiagc">#REF!</definedName>
    <definedName name="cons_areiala34" localSheetId="1">#REF!</definedName>
    <definedName name="cons_areiala34" localSheetId="0">#REF!</definedName>
    <definedName name="cons_areiala34">#REF!</definedName>
    <definedName name="cons_areialf" localSheetId="1">#REF!</definedName>
    <definedName name="cons_areialf" localSheetId="0">#REF!</definedName>
    <definedName name="cons_areialf">#REF!</definedName>
    <definedName name="cons_areiambb" localSheetId="1">#REF!</definedName>
    <definedName name="cons_areiambb" localSheetId="0">#REF!</definedName>
    <definedName name="cons_areiambb">#REF!</definedName>
    <definedName name="cons_areiat080" localSheetId="1">#REF!</definedName>
    <definedName name="cons_areiat080" localSheetId="0">#REF!</definedName>
    <definedName name="cons_areiat080">#REF!</definedName>
    <definedName name="cons_areiat1" localSheetId="1">#REF!</definedName>
    <definedName name="cons_areiat1" localSheetId="0">#REF!</definedName>
    <definedName name="cons_areiat1">#REF!</definedName>
    <definedName name="cons_at080" localSheetId="1">#REF!</definedName>
    <definedName name="cons_at080" localSheetId="0">#REF!</definedName>
    <definedName name="cons_at080">#REF!</definedName>
    <definedName name="cons_at1" localSheetId="1">#REF!</definedName>
    <definedName name="cons_at1" localSheetId="0">#REF!</definedName>
    <definedName name="cons_at1">#REF!</definedName>
    <definedName name="cons_brita_mbuf" localSheetId="1">#REF!</definedName>
    <definedName name="cons_brita_mbuf" localSheetId="0">#REF!</definedName>
    <definedName name="cons_brita_mbuf">#REF!</definedName>
    <definedName name="cons_brita_mbuq" localSheetId="1">#REF!</definedName>
    <definedName name="cons_brita_mbuq" localSheetId="0">#REF!</definedName>
    <definedName name="cons_brita_mbuq">#REF!</definedName>
    <definedName name="cons_britab" localSheetId="1">#REF!</definedName>
    <definedName name="cons_britab" localSheetId="0">#REF!</definedName>
    <definedName name="cons_britab">#REF!</definedName>
    <definedName name="cons_britacc" localSheetId="1">#REF!</definedName>
    <definedName name="cons_britacc" localSheetId="0">#REF!</definedName>
    <definedName name="cons_britacc">#REF!</definedName>
    <definedName name="cons_britaccim" localSheetId="1">#REF!</definedName>
    <definedName name="cons_britaccim" localSheetId="0">#REF!</definedName>
    <definedName name="cons_britaccim">#REF!</definedName>
    <definedName name="cons_britagc" localSheetId="1">#REF!</definedName>
    <definedName name="cons_britagc" localSheetId="0">#REF!</definedName>
    <definedName name="cons_britagc">#REF!</definedName>
    <definedName name="cons_britala34" localSheetId="1">#REF!</definedName>
    <definedName name="cons_britala34" localSheetId="0">#REF!</definedName>
    <definedName name="cons_britala34">#REF!</definedName>
    <definedName name="cons_britalf" localSheetId="1">#REF!</definedName>
    <definedName name="cons_britalf" localSheetId="0">#REF!</definedName>
    <definedName name="cons_britalf">#REF!</definedName>
    <definedName name="cons_britambb" localSheetId="1">#REF!</definedName>
    <definedName name="cons_britambb" localSheetId="0">#REF!</definedName>
    <definedName name="cons_britambb">#REF!</definedName>
    <definedName name="cons_britat080" localSheetId="1">#REF!</definedName>
    <definedName name="cons_britat080" localSheetId="0">#REF!</definedName>
    <definedName name="cons_britat080">#REF!</definedName>
    <definedName name="cons_britat1" localSheetId="1">#REF!</definedName>
    <definedName name="cons_britat1" localSheetId="0">#REF!</definedName>
    <definedName name="cons_britat1">#REF!</definedName>
    <definedName name="cons_britatsd" localSheetId="1">#REF!</definedName>
    <definedName name="cons_britatsd" localSheetId="0">#REF!</definedName>
    <definedName name="cons_britatsd">#REF!</definedName>
    <definedName name="cons_britatss" localSheetId="1">#REF!</definedName>
    <definedName name="cons_britatss" localSheetId="0">#REF!</definedName>
    <definedName name="cons_britatss">#REF!</definedName>
    <definedName name="cons_caibro" localSheetId="1">#REF!</definedName>
    <definedName name="cons_caibro" localSheetId="0">#REF!</definedName>
    <definedName name="cons_caibro">#REF!</definedName>
    <definedName name="cons_caibro_13" localSheetId="1">#REF!</definedName>
    <definedName name="cons_caibro_13" localSheetId="0">#REF!</definedName>
    <definedName name="cons_caibro_13">#REF!</definedName>
    <definedName name="cons_caibro_26" localSheetId="1">#REF!</definedName>
    <definedName name="cons_caibro_26" localSheetId="0">#REF!</definedName>
    <definedName name="cons_caibro_26">#REF!</definedName>
    <definedName name="cons_caibro_33" localSheetId="1">#REF!</definedName>
    <definedName name="cons_caibro_33" localSheetId="0">#REF!</definedName>
    <definedName name="cons_caibro_33">#REF!</definedName>
    <definedName name="cons_caibro_5" localSheetId="1">#REF!</definedName>
    <definedName name="cons_caibro_5" localSheetId="0">#REF!</definedName>
    <definedName name="cons_caibro_5">#REF!</definedName>
    <definedName name="cons_caibro_6" localSheetId="1">#REF!</definedName>
    <definedName name="cons_caibro_6" localSheetId="0">#REF!</definedName>
    <definedName name="cons_caibro_6">#REF!</definedName>
    <definedName name="cons_caibro_7" localSheetId="1">#REF!</definedName>
    <definedName name="cons_caibro_7" localSheetId="0">#REF!</definedName>
    <definedName name="cons_caibro_7">#REF!</definedName>
    <definedName name="cons_caibro_8" localSheetId="1">#REF!</definedName>
    <definedName name="cons_caibro_8" localSheetId="0">#REF!</definedName>
    <definedName name="cons_caibro_8">#REF!</definedName>
    <definedName name="cons_caibro_9" localSheetId="1">#REF!</definedName>
    <definedName name="cons_caibro_9" localSheetId="0">#REF!</definedName>
    <definedName name="cons_caibro_9">#REF!</definedName>
    <definedName name="cons_chapa16" localSheetId="1">#REF!</definedName>
    <definedName name="cons_chapa16" localSheetId="0">#REF!</definedName>
    <definedName name="cons_chapa16">#REF!</definedName>
    <definedName name="cons_chapa16_13" localSheetId="1">#REF!</definedName>
    <definedName name="cons_chapa16_13" localSheetId="0">#REF!</definedName>
    <definedName name="cons_chapa16_13">#REF!</definedName>
    <definedName name="cons_chapa16_26" localSheetId="1">#REF!</definedName>
    <definedName name="cons_chapa16_26" localSheetId="0">#REF!</definedName>
    <definedName name="cons_chapa16_26">#REF!</definedName>
    <definedName name="cons_chapa16_33" localSheetId="1">#REF!</definedName>
    <definedName name="cons_chapa16_33" localSheetId="0">#REF!</definedName>
    <definedName name="cons_chapa16_33">#REF!</definedName>
    <definedName name="cons_chapa16_5" localSheetId="1">#REF!</definedName>
    <definedName name="cons_chapa16_5" localSheetId="0">#REF!</definedName>
    <definedName name="cons_chapa16_5">#REF!</definedName>
    <definedName name="cons_chapa16_6" localSheetId="1">#REF!</definedName>
    <definedName name="cons_chapa16_6" localSheetId="0">#REF!</definedName>
    <definedName name="cons_chapa16_6">#REF!</definedName>
    <definedName name="cons_chapa16_7" localSheetId="1">#REF!</definedName>
    <definedName name="cons_chapa16_7" localSheetId="0">#REF!</definedName>
    <definedName name="cons_chapa16_7">#REF!</definedName>
    <definedName name="cons_chapa16_8" localSheetId="1">#REF!</definedName>
    <definedName name="cons_chapa16_8" localSheetId="0">#REF!</definedName>
    <definedName name="cons_chapa16_8">#REF!</definedName>
    <definedName name="cons_chapa16_9" localSheetId="1">#REF!</definedName>
    <definedName name="cons_chapa16_9" localSheetId="0">#REF!</definedName>
    <definedName name="cons_chapa16_9">#REF!</definedName>
    <definedName name="cons_cimentoarg16" localSheetId="1">#REF!</definedName>
    <definedName name="cons_cimentoarg16" localSheetId="0">#REF!</definedName>
    <definedName name="cons_cimentoarg16">#REF!</definedName>
    <definedName name="cons_cimentocc" localSheetId="1">#REF!</definedName>
    <definedName name="cons_cimentocc" localSheetId="0">#REF!</definedName>
    <definedName name="cons_cimentocc">#REF!</definedName>
    <definedName name="cons_cimentoccim" localSheetId="1">#REF!</definedName>
    <definedName name="cons_cimentoccim" localSheetId="0">#REF!</definedName>
    <definedName name="cons_cimentoccim">#REF!</definedName>
    <definedName name="cons_cimgc" localSheetId="1">#REF!</definedName>
    <definedName name="cons_cimgc" localSheetId="0">#REF!</definedName>
    <definedName name="cons_cimgc">#REF!</definedName>
    <definedName name="cons_cs_rr2c" localSheetId="1">#REF!</definedName>
    <definedName name="cons_cs_rr2c" localSheetId="0">#REF!</definedName>
    <definedName name="cons_cs_rr2c">#REF!</definedName>
    <definedName name="cons_cs_rr2cp" localSheetId="1">#REF!</definedName>
    <definedName name="cons_cs_rr2cp" localSheetId="0">#REF!</definedName>
    <definedName name="cons_cs_rr2cp">#REF!</definedName>
    <definedName name="cons_ct080" localSheetId="1">#REF!</definedName>
    <definedName name="cons_ct080" localSheetId="0">#REF!</definedName>
    <definedName name="cons_ct080">#REF!</definedName>
    <definedName name="cons_ct1" localSheetId="1">#REF!</definedName>
    <definedName name="cons_ct1" localSheetId="0">#REF!</definedName>
    <definedName name="cons_ct1">#REF!</definedName>
    <definedName name="cons_ferrod" localSheetId="1">#REF!</definedName>
    <definedName name="cons_ferrod" localSheetId="0">#REF!</definedName>
    <definedName name="cons_ferrod">#REF!</definedName>
    <definedName name="cons_filler_mbuq" localSheetId="1">#REF!</definedName>
    <definedName name="cons_filler_mbuq" localSheetId="0">#REF!</definedName>
    <definedName name="cons_filler_mbuq">#REF!</definedName>
    <definedName name="cons_formac" localSheetId="1">#REF!</definedName>
    <definedName name="cons_formac" localSheetId="0">#REF!</definedName>
    <definedName name="cons_formac">#REF!</definedName>
    <definedName name="cons_formag" localSheetId="1">#REF!</definedName>
    <definedName name="cons_formag" localSheetId="0">#REF!</definedName>
    <definedName name="cons_formag">#REF!</definedName>
    <definedName name="cons_format" localSheetId="1">#REF!</definedName>
    <definedName name="cons_format" localSheetId="0">#REF!</definedName>
    <definedName name="cons_format">#REF!</definedName>
    <definedName name="cons_gast" localSheetId="1">#REF!</definedName>
    <definedName name="cons_gast" localSheetId="0">#REF!</definedName>
    <definedName name="cons_gast">#REF!</definedName>
    <definedName name="cons_gast_13" localSheetId="1">#REF!</definedName>
    <definedName name="cons_gast_13" localSheetId="0">#REF!</definedName>
    <definedName name="cons_gast_13">#REF!</definedName>
    <definedName name="cons_gast_26" localSheetId="1">#REF!</definedName>
    <definedName name="cons_gast_26" localSheetId="0">#REF!</definedName>
    <definedName name="cons_gast_26">#REF!</definedName>
    <definedName name="cons_gast_33" localSheetId="1">#REF!</definedName>
    <definedName name="cons_gast_33" localSheetId="0">#REF!</definedName>
    <definedName name="cons_gast_33">#REF!</definedName>
    <definedName name="cons_gast_5" localSheetId="1">#REF!</definedName>
    <definedName name="cons_gast_5" localSheetId="0">#REF!</definedName>
    <definedName name="cons_gast_5">#REF!</definedName>
    <definedName name="cons_gast_6" localSheetId="1">#REF!</definedName>
    <definedName name="cons_gast_6" localSheetId="0">#REF!</definedName>
    <definedName name="cons_gast_6">#REF!</definedName>
    <definedName name="cons_gast_7" localSheetId="1">#REF!</definedName>
    <definedName name="cons_gast_7" localSheetId="0">#REF!</definedName>
    <definedName name="cons_gast_7">#REF!</definedName>
    <definedName name="cons_gast_8" localSheetId="1">#REF!</definedName>
    <definedName name="cons_gast_8" localSheetId="0">#REF!</definedName>
    <definedName name="cons_gast_8">#REF!</definedName>
    <definedName name="cons_gast_9" localSheetId="1">#REF!</definedName>
    <definedName name="cons_gast_9" localSheetId="0">#REF!</definedName>
    <definedName name="cons_gast_9">#REF!</definedName>
    <definedName name="cons_imp_cm30" localSheetId="1">#REF!</definedName>
    <definedName name="cons_imp_cm30" localSheetId="0">#REF!</definedName>
    <definedName name="cons_imp_cm30">#REF!</definedName>
    <definedName name="cons_imp_cm30_13" localSheetId="1">#REF!</definedName>
    <definedName name="cons_imp_cm30_13" localSheetId="0">#REF!</definedName>
    <definedName name="cons_imp_cm30_13">#REF!</definedName>
    <definedName name="cons_imp_cm30_26" localSheetId="1">#REF!</definedName>
    <definedName name="cons_imp_cm30_26" localSheetId="0">#REF!</definedName>
    <definedName name="cons_imp_cm30_26">#REF!</definedName>
    <definedName name="cons_imp_cm30_33" localSheetId="1">#REF!</definedName>
    <definedName name="cons_imp_cm30_33" localSheetId="0">#REF!</definedName>
    <definedName name="cons_imp_cm30_33">#REF!</definedName>
    <definedName name="cons_imp_cm30_5" localSheetId="1">#REF!</definedName>
    <definedName name="cons_imp_cm30_5" localSheetId="0">#REF!</definedName>
    <definedName name="cons_imp_cm30_5">#REF!</definedName>
    <definedName name="cons_imp_cm30_6" localSheetId="1">#REF!</definedName>
    <definedName name="cons_imp_cm30_6" localSheetId="0">#REF!</definedName>
    <definedName name="cons_imp_cm30_6">#REF!</definedName>
    <definedName name="cons_imp_cm30_7" localSheetId="1">#REF!</definedName>
    <definedName name="cons_imp_cm30_7" localSheetId="0">#REF!</definedName>
    <definedName name="cons_imp_cm30_7">#REF!</definedName>
    <definedName name="cons_imp_cm30_8" localSheetId="1">#REF!</definedName>
    <definedName name="cons_imp_cm30_8" localSheetId="0">#REF!</definedName>
    <definedName name="cons_imp_cm30_8">#REF!</definedName>
    <definedName name="cons_imp_cm30_9" localSheetId="1">#REF!</definedName>
    <definedName name="cons_imp_cm30_9" localSheetId="0">#REF!</definedName>
    <definedName name="cons_imp_cm30_9">#REF!</definedName>
    <definedName name="cons_la34_rl1c" localSheetId="1">#REF!</definedName>
    <definedName name="cons_la34_rl1c" localSheetId="0">#REF!</definedName>
    <definedName name="cons_la34_rl1c">#REF!</definedName>
    <definedName name="cons_laf_rl1c" localSheetId="1">#REF!</definedName>
    <definedName name="cons_laf_rl1c" localSheetId="0">#REF!</definedName>
    <definedName name="cons_laf_rl1c">#REF!</definedName>
    <definedName name="cons_leivas" localSheetId="1">#REF!</definedName>
    <definedName name="cons_leivas" localSheetId="0">#REF!</definedName>
    <definedName name="cons_leivas">#REF!</definedName>
    <definedName name="cons_mb_rm1c" localSheetId="1">#REF!</definedName>
    <definedName name="cons_mb_rm1c" localSheetId="0">#REF!</definedName>
    <definedName name="cons_mb_rm1c">#REF!</definedName>
    <definedName name="cons_mb_rm1c_13" localSheetId="1">#REF!</definedName>
    <definedName name="cons_mb_rm1c_13" localSheetId="0">#REF!</definedName>
    <definedName name="cons_mb_rm1c_13">#REF!</definedName>
    <definedName name="cons_mb_rm1c_26" localSheetId="1">#REF!</definedName>
    <definedName name="cons_mb_rm1c_26" localSheetId="0">#REF!</definedName>
    <definedName name="cons_mb_rm1c_26">#REF!</definedName>
    <definedName name="cons_mb_rm1c_33" localSheetId="1">#REF!</definedName>
    <definedName name="cons_mb_rm1c_33" localSheetId="0">#REF!</definedName>
    <definedName name="cons_mb_rm1c_33">#REF!</definedName>
    <definedName name="cons_mb_rm1c_5" localSheetId="1">#REF!</definedName>
    <definedName name="cons_mb_rm1c_5" localSheetId="0">#REF!</definedName>
    <definedName name="cons_mb_rm1c_5">#REF!</definedName>
    <definedName name="cons_mb_rm1c_6" localSheetId="1">#REF!</definedName>
    <definedName name="cons_mb_rm1c_6" localSheetId="0">#REF!</definedName>
    <definedName name="cons_mb_rm1c_6">#REF!</definedName>
    <definedName name="cons_mb_rm1c_7" localSheetId="1">#REF!</definedName>
    <definedName name="cons_mb_rm1c_7" localSheetId="0">#REF!</definedName>
    <definedName name="cons_mb_rm1c_7">#REF!</definedName>
    <definedName name="cons_mb_rm1c_8" localSheetId="1">#REF!</definedName>
    <definedName name="cons_mb_rm1c_8" localSheetId="0">#REF!</definedName>
    <definedName name="cons_mb_rm1c_8">#REF!</definedName>
    <definedName name="cons_mb_rm1c_9" localSheetId="1">#REF!</definedName>
    <definedName name="cons_mb_rm1c_9" localSheetId="0">#REF!</definedName>
    <definedName name="cons_mb_rm1c_9">#REF!</definedName>
    <definedName name="cons_mf_rm1c" localSheetId="1">#REF!</definedName>
    <definedName name="cons_mf_rm1c" localSheetId="0">#REF!</definedName>
    <definedName name="cons_mf_rm1c">#REF!</definedName>
    <definedName name="cons_mouraod12" localSheetId="1">#REF!</definedName>
    <definedName name="cons_mouraod12" localSheetId="0">#REF!</definedName>
    <definedName name="cons_mouraod12">#REF!</definedName>
    <definedName name="cons_mouraod9" localSheetId="1">#REF!</definedName>
    <definedName name="cons_mouraod9" localSheetId="0">#REF!</definedName>
    <definedName name="cons_mouraod9">#REF!</definedName>
    <definedName name="cons_mq_cap20" localSheetId="1">#REF!</definedName>
    <definedName name="cons_mq_cap20" localSheetId="0">#REF!</definedName>
    <definedName name="cons_mq_cap20">#REF!</definedName>
    <definedName name="cons_mq_cap20_13" localSheetId="1">#REF!</definedName>
    <definedName name="cons_mq_cap20_13" localSheetId="0">#REF!</definedName>
    <definedName name="cons_mq_cap20_13">#REF!</definedName>
    <definedName name="cons_mq_cap20_26" localSheetId="1">#REF!</definedName>
    <definedName name="cons_mq_cap20_26" localSheetId="0">#REF!</definedName>
    <definedName name="cons_mq_cap20_26">#REF!</definedName>
    <definedName name="cons_mq_cap20_33" localSheetId="1">#REF!</definedName>
    <definedName name="cons_mq_cap20_33" localSheetId="0">#REF!</definedName>
    <definedName name="cons_mq_cap20_33">#REF!</definedName>
    <definedName name="cons_mq_cap20_5" localSheetId="1">#REF!</definedName>
    <definedName name="cons_mq_cap20_5" localSheetId="0">#REF!</definedName>
    <definedName name="cons_mq_cap20_5">#REF!</definedName>
    <definedName name="cons_mq_cap20_6" localSheetId="1">#REF!</definedName>
    <definedName name="cons_mq_cap20_6" localSheetId="0">#REF!</definedName>
    <definedName name="cons_mq_cap20_6">#REF!</definedName>
    <definedName name="cons_mq_cap20_7" localSheetId="1">#REF!</definedName>
    <definedName name="cons_mq_cap20_7" localSheetId="0">#REF!</definedName>
    <definedName name="cons_mq_cap20_7">#REF!</definedName>
    <definedName name="cons_mq_cap20_8" localSheetId="1">#REF!</definedName>
    <definedName name="cons_mq_cap20_8" localSheetId="0">#REF!</definedName>
    <definedName name="cons_mq_cap20_8">#REF!</definedName>
    <definedName name="cons_mq_cap20_9" localSheetId="1">#REF!</definedName>
    <definedName name="cons_mq_cap20_9" localSheetId="0">#REF!</definedName>
    <definedName name="cons_mq_cap20_9">#REF!</definedName>
    <definedName name="cons_mq_cap5070" localSheetId="1">#REF!</definedName>
    <definedName name="cons_mq_cap5070" localSheetId="0">#REF!</definedName>
    <definedName name="cons_mq_cap5070">#REF!</definedName>
    <definedName name="cons_paraf15" localSheetId="1">#REF!</definedName>
    <definedName name="cons_paraf15" localSheetId="0">#REF!</definedName>
    <definedName name="cons_paraf15">#REF!</definedName>
    <definedName name="cons_paraf15_13" localSheetId="1">#REF!</definedName>
    <definedName name="cons_paraf15_13" localSheetId="0">#REF!</definedName>
    <definedName name="cons_paraf15_13">#REF!</definedName>
    <definedName name="cons_paraf15_26" localSheetId="1">#REF!</definedName>
    <definedName name="cons_paraf15_26" localSheetId="0">#REF!</definedName>
    <definedName name="cons_paraf15_26">#REF!</definedName>
    <definedName name="cons_paraf15_33" localSheetId="1">#REF!</definedName>
    <definedName name="cons_paraf15_33" localSheetId="0">#REF!</definedName>
    <definedName name="cons_paraf15_33">#REF!</definedName>
    <definedName name="cons_paraf15_5" localSheetId="1">#REF!</definedName>
    <definedName name="cons_paraf15_5" localSheetId="0">#REF!</definedName>
    <definedName name="cons_paraf15_5">#REF!</definedName>
    <definedName name="cons_paraf15_6" localSheetId="1">#REF!</definedName>
    <definedName name="cons_paraf15_6" localSheetId="0">#REF!</definedName>
    <definedName name="cons_paraf15_6">#REF!</definedName>
    <definedName name="cons_paraf15_7" localSheetId="1">#REF!</definedName>
    <definedName name="cons_paraf15_7" localSheetId="0">#REF!</definedName>
    <definedName name="cons_paraf15_7">#REF!</definedName>
    <definedName name="cons_paraf15_8" localSheetId="1">#REF!</definedName>
    <definedName name="cons_paraf15_8" localSheetId="0">#REF!</definedName>
    <definedName name="cons_paraf15_8">#REF!</definedName>
    <definedName name="cons_paraf15_9" localSheetId="1">#REF!</definedName>
    <definedName name="cons_paraf15_9" localSheetId="0">#REF!</definedName>
    <definedName name="cons_paraf15_9">#REF!</definedName>
    <definedName name="cons_paraf4" localSheetId="1">#REF!</definedName>
    <definedName name="cons_paraf4" localSheetId="0">#REF!</definedName>
    <definedName name="cons_paraf4">#REF!</definedName>
    <definedName name="cons_paraf4_13" localSheetId="1">#REF!</definedName>
    <definedName name="cons_paraf4_13" localSheetId="0">#REF!</definedName>
    <definedName name="cons_paraf4_13">#REF!</definedName>
    <definedName name="cons_paraf4_26" localSheetId="1">#REF!</definedName>
    <definedName name="cons_paraf4_26" localSheetId="0">#REF!</definedName>
    <definedName name="cons_paraf4_26">#REF!</definedName>
    <definedName name="cons_paraf4_33" localSheetId="1">#REF!</definedName>
    <definedName name="cons_paraf4_33" localSheetId="0">#REF!</definedName>
    <definedName name="cons_paraf4_33">#REF!</definedName>
    <definedName name="cons_paraf4_5" localSheetId="1">#REF!</definedName>
    <definedName name="cons_paraf4_5" localSheetId="0">#REF!</definedName>
    <definedName name="cons_paraf4_5">#REF!</definedName>
    <definedName name="cons_paraf4_6" localSheetId="1">#REF!</definedName>
    <definedName name="cons_paraf4_6" localSheetId="0">#REF!</definedName>
    <definedName name="cons_paraf4_6">#REF!</definedName>
    <definedName name="cons_paraf4_7" localSheetId="1">#REF!</definedName>
    <definedName name="cons_paraf4_7" localSheetId="0">#REF!</definedName>
    <definedName name="cons_paraf4_7">#REF!</definedName>
    <definedName name="cons_paraf4_8" localSheetId="1">#REF!</definedName>
    <definedName name="cons_paraf4_8" localSheetId="0">#REF!</definedName>
    <definedName name="cons_paraf4_8">#REF!</definedName>
    <definedName name="cons_paraf4_9" localSheetId="1">#REF!</definedName>
    <definedName name="cons_paraf4_9" localSheetId="0">#REF!</definedName>
    <definedName name="cons_paraf4_9">#REF!</definedName>
    <definedName name="cons_pedraarrumada" localSheetId="1">#REF!</definedName>
    <definedName name="cons_pedraarrumada" localSheetId="0">#REF!</definedName>
    <definedName name="cons_pedraarrumada">#REF!</definedName>
    <definedName name="cons_pedrajogada" localSheetId="1">#REF!</definedName>
    <definedName name="cons_pedrajogada" localSheetId="0">#REF!</definedName>
    <definedName name="cons_pedrajogada">#REF!</definedName>
    <definedName name="cons_pedramcc" localSheetId="1">#REF!</definedName>
    <definedName name="cons_pedramcc" localSheetId="0">#REF!</definedName>
    <definedName name="cons_pedramcc">#REF!</definedName>
    <definedName name="cons_pedriscocs" localSheetId="1">#REF!</definedName>
    <definedName name="cons_pedriscocs" localSheetId="0">#REF!</definedName>
    <definedName name="cons_pedriscocs">#REF!</definedName>
    <definedName name="cons_plcd_rr1c" localSheetId="1">#REF!</definedName>
    <definedName name="cons_plcd_rr1c" localSheetId="0">#REF!</definedName>
    <definedName name="cons_plcd_rr1c">#REF!</definedName>
    <definedName name="cons_plcd_rr1c_13" localSheetId="1">#REF!</definedName>
    <definedName name="cons_plcd_rr1c_13" localSheetId="0">#REF!</definedName>
    <definedName name="cons_plcd_rr1c_13">#REF!</definedName>
    <definedName name="cons_plcd_rr1c_26" localSheetId="1">#REF!</definedName>
    <definedName name="cons_plcd_rr1c_26" localSheetId="0">#REF!</definedName>
    <definedName name="cons_plcd_rr1c_26">#REF!</definedName>
    <definedName name="cons_plcd_rr1c_33" localSheetId="1">#REF!</definedName>
    <definedName name="cons_plcd_rr1c_33" localSheetId="0">#REF!</definedName>
    <definedName name="cons_plcd_rr1c_33">#REF!</definedName>
    <definedName name="cons_plcd_rr1c_5" localSheetId="1">#REF!</definedName>
    <definedName name="cons_plcd_rr1c_5" localSheetId="0">#REF!</definedName>
    <definedName name="cons_plcd_rr1c_5">#REF!</definedName>
    <definedName name="cons_plcd_rr1c_6" localSheetId="1">#REF!</definedName>
    <definedName name="cons_plcd_rr1c_6" localSheetId="0">#REF!</definedName>
    <definedName name="cons_plcd_rr1c_6">#REF!</definedName>
    <definedName name="cons_plcd_rr1c_7" localSheetId="1">#REF!</definedName>
    <definedName name="cons_plcd_rr1c_7" localSheetId="0">#REF!</definedName>
    <definedName name="cons_plcd_rr1c_7">#REF!</definedName>
    <definedName name="cons_plcd_rr1c_8" localSheetId="1">#REF!</definedName>
    <definedName name="cons_plcd_rr1c_8" localSheetId="0">#REF!</definedName>
    <definedName name="cons_plcd_rr1c_8">#REF!</definedName>
    <definedName name="cons_plcd_rr1c_9" localSheetId="1">#REF!</definedName>
    <definedName name="cons_plcd_rr1c_9" localSheetId="0">#REF!</definedName>
    <definedName name="cons_plcd_rr1c_9">#REF!</definedName>
    <definedName name="cons_plmf_rr1c" localSheetId="1">#REF!</definedName>
    <definedName name="cons_plmf_rr1c" localSheetId="0">#REF!</definedName>
    <definedName name="cons_plmf_rr1c">#REF!</definedName>
    <definedName name="cons_plmq_rr1c" localSheetId="1">#REF!</definedName>
    <definedName name="cons_plmq_rr1c" localSheetId="0">#REF!</definedName>
    <definedName name="cons_plmq_rr1c">#REF!</definedName>
    <definedName name="cons_plmq_rr1c_13" localSheetId="1">#REF!</definedName>
    <definedName name="cons_plmq_rr1c_13" localSheetId="0">#REF!</definedName>
    <definedName name="cons_plmq_rr1c_13">#REF!</definedName>
    <definedName name="cons_plmq_rr1c_26" localSheetId="1">#REF!</definedName>
    <definedName name="cons_plmq_rr1c_26" localSheetId="0">#REF!</definedName>
    <definedName name="cons_plmq_rr1c_26">#REF!</definedName>
    <definedName name="cons_plmq_rr1c_33" localSheetId="1">#REF!</definedName>
    <definedName name="cons_plmq_rr1c_33" localSheetId="0">#REF!</definedName>
    <definedName name="cons_plmq_rr1c_33">#REF!</definedName>
    <definedName name="cons_plmq_rr1c_5" localSheetId="1">#REF!</definedName>
    <definedName name="cons_plmq_rr1c_5" localSheetId="0">#REF!</definedName>
    <definedName name="cons_plmq_rr1c_5">#REF!</definedName>
    <definedName name="cons_plmq_rr1c_6" localSheetId="1">#REF!</definedName>
    <definedName name="cons_plmq_rr1c_6" localSheetId="0">#REF!</definedName>
    <definedName name="cons_plmq_rr1c_6">#REF!</definedName>
    <definedName name="cons_plmq_rr1c_7" localSheetId="1">#REF!</definedName>
    <definedName name="cons_plmq_rr1c_7" localSheetId="0">#REF!</definedName>
    <definedName name="cons_plmq_rr1c_7">#REF!</definedName>
    <definedName name="cons_plmq_rr1c_8" localSheetId="1">#REF!</definedName>
    <definedName name="cons_plmq_rr1c_8" localSheetId="0">#REF!</definedName>
    <definedName name="cons_plmq_rr1c_8">#REF!</definedName>
    <definedName name="cons_plmq_rr1c_9" localSheetId="1">#REF!</definedName>
    <definedName name="cons_plmq_rr1c_9" localSheetId="0">#REF!</definedName>
    <definedName name="cons_plmq_rr1c_9">#REF!</definedName>
    <definedName name="cons_pltb_rr1c" localSheetId="1">#REF!</definedName>
    <definedName name="cons_pltb_rr1c" localSheetId="0">#REF!</definedName>
    <definedName name="cons_pltb_rr1c">#REF!</definedName>
    <definedName name="cons_pltb_rr1c_13" localSheetId="1">#REF!</definedName>
    <definedName name="cons_pltb_rr1c_13" localSheetId="0">#REF!</definedName>
    <definedName name="cons_pltb_rr1c_13">#REF!</definedName>
    <definedName name="cons_pltb_rr1c_26" localSheetId="1">#REF!</definedName>
    <definedName name="cons_pltb_rr1c_26" localSheetId="0">#REF!</definedName>
    <definedName name="cons_pltb_rr1c_26">#REF!</definedName>
    <definedName name="cons_pltb_rr1c_33" localSheetId="1">#REF!</definedName>
    <definedName name="cons_pltb_rr1c_33" localSheetId="0">#REF!</definedName>
    <definedName name="cons_pltb_rr1c_33">#REF!</definedName>
    <definedName name="cons_pltb_rr1c_5" localSheetId="1">#REF!</definedName>
    <definedName name="cons_pltb_rr1c_5" localSheetId="0">#REF!</definedName>
    <definedName name="cons_pltb_rr1c_5">#REF!</definedName>
    <definedName name="cons_pltb_rr1c_6" localSheetId="1">#REF!</definedName>
    <definedName name="cons_pltb_rr1c_6" localSheetId="0">#REF!</definedName>
    <definedName name="cons_pltb_rr1c_6">#REF!</definedName>
    <definedName name="cons_pltb_rr1c_7" localSheetId="1">#REF!</definedName>
    <definedName name="cons_pltb_rr1c_7" localSheetId="0">#REF!</definedName>
    <definedName name="cons_pltb_rr1c_7">#REF!</definedName>
    <definedName name="cons_pltb_rr1c_8" localSheetId="1">#REF!</definedName>
    <definedName name="cons_pltb_rr1c_8" localSheetId="0">#REF!</definedName>
    <definedName name="cons_pltb_rr1c_8">#REF!</definedName>
    <definedName name="cons_pltb_rr1c_9" localSheetId="1">#REF!</definedName>
    <definedName name="cons_pltb_rr1c_9" localSheetId="0">#REF!</definedName>
    <definedName name="cons_pltb_rr1c_9">#REF!</definedName>
    <definedName name="cons_prle" localSheetId="1">#REF!</definedName>
    <definedName name="cons_prle" localSheetId="0">#REF!</definedName>
    <definedName name="cons_prle">#REF!</definedName>
    <definedName name="cons_prle_13" localSheetId="1">#REF!</definedName>
    <definedName name="cons_prle_13" localSheetId="0">#REF!</definedName>
    <definedName name="cons_prle_13">#REF!</definedName>
    <definedName name="cons_prle_26" localSheetId="1">#REF!</definedName>
    <definedName name="cons_prle_26" localSheetId="0">#REF!</definedName>
    <definedName name="cons_prle_26">#REF!</definedName>
    <definedName name="cons_prle_33" localSheetId="1">#REF!</definedName>
    <definedName name="cons_prle_33" localSheetId="0">#REF!</definedName>
    <definedName name="cons_prle_33">#REF!</definedName>
    <definedName name="cons_prle_5" localSheetId="1">#REF!</definedName>
    <definedName name="cons_prle_5" localSheetId="0">#REF!</definedName>
    <definedName name="cons_prle_5">#REF!</definedName>
    <definedName name="cons_prle_6" localSheetId="1">#REF!</definedName>
    <definedName name="cons_prle_6" localSheetId="0">#REF!</definedName>
    <definedName name="cons_prle_6">#REF!</definedName>
    <definedName name="cons_prle_7" localSheetId="1">#REF!</definedName>
    <definedName name="cons_prle_7" localSheetId="0">#REF!</definedName>
    <definedName name="cons_prle_7">#REF!</definedName>
    <definedName name="cons_prle_8" localSheetId="1">#REF!</definedName>
    <definedName name="cons_prle_8" localSheetId="0">#REF!</definedName>
    <definedName name="cons_prle_8">#REF!</definedName>
    <definedName name="cons_prle_9" localSheetId="1">#REF!</definedName>
    <definedName name="cons_prle_9" localSheetId="0">#REF!</definedName>
    <definedName name="cons_prle_9">#REF!</definedName>
    <definedName name="cons_prli" localSheetId="1">#REF!</definedName>
    <definedName name="cons_prli" localSheetId="0">#REF!</definedName>
    <definedName name="cons_prli">#REF!</definedName>
    <definedName name="cons_prli_13" localSheetId="1">#REF!</definedName>
    <definedName name="cons_prli_13" localSheetId="0">#REF!</definedName>
    <definedName name="cons_prli_13">#REF!</definedName>
    <definedName name="cons_prli_26" localSheetId="1">#REF!</definedName>
    <definedName name="cons_prli_26" localSheetId="0">#REF!</definedName>
    <definedName name="cons_prli_26">#REF!</definedName>
    <definedName name="cons_prli_33" localSheetId="1">#REF!</definedName>
    <definedName name="cons_prli_33" localSheetId="0">#REF!</definedName>
    <definedName name="cons_prli_33">#REF!</definedName>
    <definedName name="cons_prli_5" localSheetId="1">#REF!</definedName>
    <definedName name="cons_prli_5" localSheetId="0">#REF!</definedName>
    <definedName name="cons_prli_5">#REF!</definedName>
    <definedName name="cons_prli_6" localSheetId="1">#REF!</definedName>
    <definedName name="cons_prli_6" localSheetId="0">#REF!</definedName>
    <definedName name="cons_prli_6">#REF!</definedName>
    <definedName name="cons_prli_7" localSheetId="1">#REF!</definedName>
    <definedName name="cons_prli_7" localSheetId="0">#REF!</definedName>
    <definedName name="cons_prli_7">#REF!</definedName>
    <definedName name="cons_prli_8" localSheetId="1">#REF!</definedName>
    <definedName name="cons_prli_8" localSheetId="0">#REF!</definedName>
    <definedName name="cons_prli_8">#REF!</definedName>
    <definedName name="cons_prli_9" localSheetId="1">#REF!</definedName>
    <definedName name="cons_prli_9" localSheetId="0">#REF!</definedName>
    <definedName name="cons_prli_9">#REF!</definedName>
    <definedName name="cons_rl1c" localSheetId="1">#REF!</definedName>
    <definedName name="cons_rl1c" localSheetId="0">#REF!</definedName>
    <definedName name="cons_rl1c">#REF!</definedName>
    <definedName name="cons_rl1c_13" localSheetId="1">#REF!</definedName>
    <definedName name="cons_rl1c_13" localSheetId="0">#REF!</definedName>
    <definedName name="cons_rl1c_13">#REF!</definedName>
    <definedName name="cons_rl1c_13_19" localSheetId="1">#REF!</definedName>
    <definedName name="cons_rl1c_13_19" localSheetId="0">#REF!</definedName>
    <definedName name="cons_rl1c_13_19">#REF!</definedName>
    <definedName name="cons_rl1c_13_23" localSheetId="1">#REF!</definedName>
    <definedName name="cons_rl1c_13_23" localSheetId="0">#REF!</definedName>
    <definedName name="cons_rl1c_13_23">#REF!</definedName>
    <definedName name="cons_rl1c_13_25" localSheetId="1">#REF!</definedName>
    <definedName name="cons_rl1c_13_25" localSheetId="0">#REF!</definedName>
    <definedName name="cons_rl1c_13_25">#REF!</definedName>
    <definedName name="cons_rl1c_19" localSheetId="1">#REF!</definedName>
    <definedName name="cons_rl1c_19" localSheetId="0">#REF!</definedName>
    <definedName name="cons_rl1c_19">#REF!</definedName>
    <definedName name="cons_rl1c_23" localSheetId="1">#REF!</definedName>
    <definedName name="cons_rl1c_23" localSheetId="0">#REF!</definedName>
    <definedName name="cons_rl1c_23">#REF!</definedName>
    <definedName name="cons_rl1c_24" localSheetId="1">#REF!</definedName>
    <definedName name="cons_rl1c_24" localSheetId="0">#REF!</definedName>
    <definedName name="cons_rl1c_24">#REF!</definedName>
    <definedName name="cons_rl1c_24_13" localSheetId="1">#REF!</definedName>
    <definedName name="cons_rl1c_24_13" localSheetId="0">#REF!</definedName>
    <definedName name="cons_rl1c_24_13">#REF!</definedName>
    <definedName name="cons_rl1c_24_13_19" localSheetId="1">#REF!</definedName>
    <definedName name="cons_rl1c_24_13_19" localSheetId="0">#REF!</definedName>
    <definedName name="cons_rl1c_24_13_19">#REF!</definedName>
    <definedName name="cons_rl1c_24_13_23" localSheetId="1">#REF!</definedName>
    <definedName name="cons_rl1c_24_13_23" localSheetId="0">#REF!</definedName>
    <definedName name="cons_rl1c_24_13_23">#REF!</definedName>
    <definedName name="cons_rl1c_24_13_25" localSheetId="1">#REF!</definedName>
    <definedName name="cons_rl1c_24_13_25" localSheetId="0">#REF!</definedName>
    <definedName name="cons_rl1c_24_13_25">#REF!</definedName>
    <definedName name="cons_rl1c_24_19" localSheetId="1">#REF!</definedName>
    <definedName name="cons_rl1c_24_19" localSheetId="0">#REF!</definedName>
    <definedName name="cons_rl1c_24_19">#REF!</definedName>
    <definedName name="cons_rl1c_24_23" localSheetId="1">#REF!</definedName>
    <definedName name="cons_rl1c_24_23" localSheetId="0">#REF!</definedName>
    <definedName name="cons_rl1c_24_23">#REF!</definedName>
    <definedName name="cons_rl1c_24_25" localSheetId="1">#REF!</definedName>
    <definedName name="cons_rl1c_24_25" localSheetId="0">#REF!</definedName>
    <definedName name="cons_rl1c_24_25">#REF!</definedName>
    <definedName name="cons_rl1c_25" localSheetId="1">#REF!</definedName>
    <definedName name="cons_rl1c_25" localSheetId="0">#REF!</definedName>
    <definedName name="cons_rl1c_25">#REF!</definedName>
    <definedName name="cons_rl1cmicro15" localSheetId="1">#REF!</definedName>
    <definedName name="cons_rl1cmicro15" localSheetId="0">#REF!</definedName>
    <definedName name="cons_rl1cmicro15">#REF!</definedName>
    <definedName name="cons_rm1c" localSheetId="1">#REF!</definedName>
    <definedName name="cons_rm1c" localSheetId="0">#REF!</definedName>
    <definedName name="cons_rm1c">#REF!</definedName>
    <definedName name="cons_rm1c_13" localSheetId="1">#REF!</definedName>
    <definedName name="cons_rm1c_13" localSheetId="0">#REF!</definedName>
    <definedName name="cons_rm1c_13">#REF!</definedName>
    <definedName name="cons_rm1c_13_19" localSheetId="1">#REF!</definedName>
    <definedName name="cons_rm1c_13_19" localSheetId="0">#REF!</definedName>
    <definedName name="cons_rm1c_13_19">#REF!</definedName>
    <definedName name="cons_rm1c_13_23" localSheetId="1">#REF!</definedName>
    <definedName name="cons_rm1c_13_23" localSheetId="0">#REF!</definedName>
    <definedName name="cons_rm1c_13_23">#REF!</definedName>
    <definedName name="cons_rm1c_13_25" localSheetId="1">#REF!</definedName>
    <definedName name="cons_rm1c_13_25" localSheetId="0">#REF!</definedName>
    <definedName name="cons_rm1c_13_25">#REF!</definedName>
    <definedName name="cons_rm1c_19" localSheetId="1">#REF!</definedName>
    <definedName name="cons_rm1c_19" localSheetId="0">#REF!</definedName>
    <definedName name="cons_rm1c_19">#REF!</definedName>
    <definedName name="cons_rm1c_23" localSheetId="1">#REF!</definedName>
    <definedName name="cons_rm1c_23" localSheetId="0">#REF!</definedName>
    <definedName name="cons_rm1c_23">#REF!</definedName>
    <definedName name="cons_rm1c_24" localSheetId="1">#REF!</definedName>
    <definedName name="cons_rm1c_24" localSheetId="0">#REF!</definedName>
    <definedName name="cons_rm1c_24">#REF!</definedName>
    <definedName name="cons_rm1c_24_13" localSheetId="1">#REF!</definedName>
    <definedName name="cons_rm1c_24_13" localSheetId="0">#REF!</definedName>
    <definedName name="cons_rm1c_24_13">#REF!</definedName>
    <definedName name="cons_rm1c_24_13_19" localSheetId="1">#REF!</definedName>
    <definedName name="cons_rm1c_24_13_19" localSheetId="0">#REF!</definedName>
    <definedName name="cons_rm1c_24_13_19">#REF!</definedName>
    <definedName name="cons_rm1c_24_13_23" localSheetId="1">#REF!</definedName>
    <definedName name="cons_rm1c_24_13_23" localSheetId="0">#REF!</definedName>
    <definedName name="cons_rm1c_24_13_23">#REF!</definedName>
    <definedName name="cons_rm1c_24_13_25" localSheetId="1">#REF!</definedName>
    <definedName name="cons_rm1c_24_13_25" localSheetId="0">#REF!</definedName>
    <definedName name="cons_rm1c_24_13_25">#REF!</definedName>
    <definedName name="cons_rm1c_24_19" localSheetId="1">#REF!</definedName>
    <definedName name="cons_rm1c_24_19" localSheetId="0">#REF!</definedName>
    <definedName name="cons_rm1c_24_19">#REF!</definedName>
    <definedName name="cons_rm1c_24_23" localSheetId="1">#REF!</definedName>
    <definedName name="cons_rm1c_24_23" localSheetId="0">#REF!</definedName>
    <definedName name="cons_rm1c_24_23">#REF!</definedName>
    <definedName name="cons_rm1c_24_25" localSheetId="1">#REF!</definedName>
    <definedName name="cons_rm1c_24_25" localSheetId="0">#REF!</definedName>
    <definedName name="cons_rm1c_24_25">#REF!</definedName>
    <definedName name="cons_rm1c_25" localSheetId="1">#REF!</definedName>
    <definedName name="cons_rm1c_25" localSheetId="0">#REF!</definedName>
    <definedName name="cons_rm1c_25">#REF!</definedName>
    <definedName name="cons_solorma" localSheetId="1">#REF!</definedName>
    <definedName name="cons_solorma" localSheetId="0">#REF!</definedName>
    <definedName name="cons_solorma">#REF!</definedName>
    <definedName name="cons_tinta" localSheetId="1">#REF!</definedName>
    <definedName name="cons_tinta" localSheetId="0">#REF!</definedName>
    <definedName name="cons_tinta">#REF!</definedName>
    <definedName name="cons_tinta_13" localSheetId="1">#REF!</definedName>
    <definedName name="cons_tinta_13" localSheetId="0">#REF!</definedName>
    <definedName name="cons_tinta_13">#REF!</definedName>
    <definedName name="cons_tinta_26" localSheetId="1">#REF!</definedName>
    <definedName name="cons_tinta_26" localSheetId="0">#REF!</definedName>
    <definedName name="cons_tinta_26">#REF!</definedName>
    <definedName name="cons_tinta_33" localSheetId="1">#REF!</definedName>
    <definedName name="cons_tinta_33" localSheetId="0">#REF!</definedName>
    <definedName name="cons_tinta_33">#REF!</definedName>
    <definedName name="cons_tinta_5" localSheetId="1">#REF!</definedName>
    <definedName name="cons_tinta_5" localSheetId="0">#REF!</definedName>
    <definedName name="cons_tinta_5">#REF!</definedName>
    <definedName name="cons_tinta_6" localSheetId="1">#REF!</definedName>
    <definedName name="cons_tinta_6" localSheetId="0">#REF!</definedName>
    <definedName name="cons_tinta_6">#REF!</definedName>
    <definedName name="cons_tinta_7" localSheetId="1">#REF!</definedName>
    <definedName name="cons_tinta_7" localSheetId="0">#REF!</definedName>
    <definedName name="cons_tinta_7">#REF!</definedName>
    <definedName name="cons_tinta_8" localSheetId="1">#REF!</definedName>
    <definedName name="cons_tinta_8" localSheetId="0">#REF!</definedName>
    <definedName name="cons_tinta_8">#REF!</definedName>
    <definedName name="cons_tinta_9" localSheetId="1">#REF!</definedName>
    <definedName name="cons_tinta_9" localSheetId="0">#REF!</definedName>
    <definedName name="cons_tinta_9">#REF!</definedName>
    <definedName name="cons_tsd_rr2c" localSheetId="1">#REF!</definedName>
    <definedName name="cons_tsd_rr2c" localSheetId="0">#REF!</definedName>
    <definedName name="cons_tsd_rr2c">#REF!</definedName>
    <definedName name="cons_tss_rr2c" localSheetId="1">#REF!</definedName>
    <definedName name="cons_tss_rr2c" localSheetId="0">#REF!</definedName>
    <definedName name="cons_tss_rr2c">#REF!</definedName>
    <definedName name="cons_tss_rr2c_13" localSheetId="1">#REF!</definedName>
    <definedName name="cons_tss_rr2c_13" localSheetId="0">#REF!</definedName>
    <definedName name="cons_tss_rr2c_13">#REF!</definedName>
    <definedName name="cons_tss_rr2c_26" localSheetId="1">#REF!</definedName>
    <definedName name="cons_tss_rr2c_26" localSheetId="0">#REF!</definedName>
    <definedName name="cons_tss_rr2c_26">#REF!</definedName>
    <definedName name="cons_tss_rr2c_33" localSheetId="1">#REF!</definedName>
    <definedName name="cons_tss_rr2c_33" localSheetId="0">#REF!</definedName>
    <definedName name="cons_tss_rr2c_33">#REF!</definedName>
    <definedName name="cons_tss_rr2c_5" localSheetId="1">#REF!</definedName>
    <definedName name="cons_tss_rr2c_5" localSheetId="0">#REF!</definedName>
    <definedName name="cons_tss_rr2c_5">#REF!</definedName>
    <definedName name="cons_tss_rr2c_6" localSheetId="1">#REF!</definedName>
    <definedName name="cons_tss_rr2c_6" localSheetId="0">#REF!</definedName>
    <definedName name="cons_tss_rr2c_6">#REF!</definedName>
    <definedName name="cons_tss_rr2c_7" localSheetId="1">#REF!</definedName>
    <definedName name="cons_tss_rr2c_7" localSheetId="0">#REF!</definedName>
    <definedName name="cons_tss_rr2c_7">#REF!</definedName>
    <definedName name="cons_tss_rr2c_8" localSheetId="1">#REF!</definedName>
    <definedName name="cons_tss_rr2c_8" localSheetId="0">#REF!</definedName>
    <definedName name="cons_tss_rr2c_8">#REF!</definedName>
    <definedName name="cons_tss_rr2c_9" localSheetId="1">#REF!</definedName>
    <definedName name="cons_tss_rr2c_9" localSheetId="0">#REF!</definedName>
    <definedName name="cons_tss_rr2c_9">#REF!</definedName>
    <definedName name="CONSER" localSheetId="1">#REF!</definedName>
    <definedName name="CONSER" localSheetId="0">#REF!</definedName>
    <definedName name="CONSER">#REF!</definedName>
    <definedName name="consrl1c_micro20" localSheetId="1">#REF!</definedName>
    <definedName name="consrl1c_micro20" localSheetId="0">#REF!</definedName>
    <definedName name="consrl1c_micro20">#REF!</definedName>
    <definedName name="construtora" localSheetId="1">#REF!</definedName>
    <definedName name="construtora" localSheetId="0">#REF!</definedName>
    <definedName name="construtora">#REF!</definedName>
    <definedName name="Consumodemateriais" localSheetId="11">Plan1</definedName>
    <definedName name="Consumodemateriais" localSheetId="1">'Planilha Quantidades'!Plan1</definedName>
    <definedName name="Consumodemateriais" localSheetId="0">'QUADRO ANTIGO'!Plan1</definedName>
    <definedName name="Consumodemateriais">Plan1</definedName>
    <definedName name="CONT" localSheetId="1">#REF!</definedName>
    <definedName name="CONT" localSheetId="0">#REF!</definedName>
    <definedName name="CONT">#REF!</definedName>
    <definedName name="CONTA">#N/A</definedName>
    <definedName name="contrato_revisto" localSheetId="1">#REF!</definedName>
    <definedName name="contrato_revisto" localSheetId="0">#REF!</definedName>
    <definedName name="contrato_revisto">#REF!</definedName>
    <definedName name="cordefmisbet" localSheetId="1">#REF!</definedName>
    <definedName name="cordefmisbet" localSheetId="0">#REF!</definedName>
    <definedName name="cordefmisbet">#REF!</definedName>
    <definedName name="cordefmisbet_13" localSheetId="1">#REF!</definedName>
    <definedName name="cordefmisbet_13" localSheetId="0">#REF!</definedName>
    <definedName name="cordefmisbet_13">#REF!</definedName>
    <definedName name="cordefmisbet_13_19" localSheetId="1">#REF!</definedName>
    <definedName name="cordefmisbet_13_19" localSheetId="0">#REF!</definedName>
    <definedName name="cordefmisbet_13_19">#REF!</definedName>
    <definedName name="cordefmisbet_13_23" localSheetId="1">#REF!</definedName>
    <definedName name="cordefmisbet_13_23" localSheetId="0">#REF!</definedName>
    <definedName name="cordefmisbet_13_23">#REF!</definedName>
    <definedName name="cordefmisbet_13_25" localSheetId="1">#REF!</definedName>
    <definedName name="cordefmisbet_13_25" localSheetId="0">#REF!</definedName>
    <definedName name="cordefmisbet_13_25">#REF!</definedName>
    <definedName name="cordefmisbet_15" localSheetId="1">#REF!</definedName>
    <definedName name="cordefmisbet_15" localSheetId="0">#REF!</definedName>
    <definedName name="cordefmisbet_15">#REF!</definedName>
    <definedName name="cordefmisbet_15_13" localSheetId="1">#REF!</definedName>
    <definedName name="cordefmisbet_15_13" localSheetId="0">#REF!</definedName>
    <definedName name="cordefmisbet_15_13">#REF!</definedName>
    <definedName name="cordefmisbet_15_13_19" localSheetId="1">#REF!</definedName>
    <definedName name="cordefmisbet_15_13_19" localSheetId="0">#REF!</definedName>
    <definedName name="cordefmisbet_15_13_19">#REF!</definedName>
    <definedName name="cordefmisbet_15_13_23" localSheetId="1">#REF!</definedName>
    <definedName name="cordefmisbet_15_13_23" localSheetId="0">#REF!</definedName>
    <definedName name="cordefmisbet_15_13_23">#REF!</definedName>
    <definedName name="cordefmisbet_15_13_25" localSheetId="1">#REF!</definedName>
    <definedName name="cordefmisbet_15_13_25" localSheetId="0">#REF!</definedName>
    <definedName name="cordefmisbet_15_13_25">#REF!</definedName>
    <definedName name="cordefmisbet_15_19" localSheetId="1">#REF!</definedName>
    <definedName name="cordefmisbet_15_19" localSheetId="0">#REF!</definedName>
    <definedName name="cordefmisbet_15_19">#REF!</definedName>
    <definedName name="cordefmisbet_15_23" localSheetId="1">#REF!</definedName>
    <definedName name="cordefmisbet_15_23" localSheetId="0">#REF!</definedName>
    <definedName name="cordefmisbet_15_23">#REF!</definedName>
    <definedName name="cordefmisbet_15_25" localSheetId="1">#REF!</definedName>
    <definedName name="cordefmisbet_15_25" localSheetId="0">#REF!</definedName>
    <definedName name="cordefmisbet_15_25">#REF!</definedName>
    <definedName name="cordefmisbet_19" localSheetId="1">#REF!</definedName>
    <definedName name="cordefmisbet_19" localSheetId="0">#REF!</definedName>
    <definedName name="cordefmisbet_19">#REF!</definedName>
    <definedName name="cordefmisbet_23" localSheetId="1">#REF!</definedName>
    <definedName name="cordefmisbet_23" localSheetId="0">#REF!</definedName>
    <definedName name="cordefmisbet_23">#REF!</definedName>
    <definedName name="cordefmisbet_24" localSheetId="1">#REF!</definedName>
    <definedName name="cordefmisbet_24" localSheetId="0">#REF!</definedName>
    <definedName name="cordefmisbet_24">#REF!</definedName>
    <definedName name="cordefmisbet_24_13" localSheetId="1">#REF!</definedName>
    <definedName name="cordefmisbet_24_13" localSheetId="0">#REF!</definedName>
    <definedName name="cordefmisbet_24_13">#REF!</definedName>
    <definedName name="cordefmisbet_24_13_19" localSheetId="1">#REF!</definedName>
    <definedName name="cordefmisbet_24_13_19" localSheetId="0">#REF!</definedName>
    <definedName name="cordefmisbet_24_13_19">#REF!</definedName>
    <definedName name="cordefmisbet_24_13_23" localSheetId="1">#REF!</definedName>
    <definedName name="cordefmisbet_24_13_23" localSheetId="0">#REF!</definedName>
    <definedName name="cordefmisbet_24_13_23">#REF!</definedName>
    <definedName name="cordefmisbet_24_13_25" localSheetId="1">#REF!</definedName>
    <definedName name="cordefmisbet_24_13_25" localSheetId="0">#REF!</definedName>
    <definedName name="cordefmisbet_24_13_25">#REF!</definedName>
    <definedName name="cordefmisbet_24_19" localSheetId="1">#REF!</definedName>
    <definedName name="cordefmisbet_24_19" localSheetId="0">#REF!</definedName>
    <definedName name="cordefmisbet_24_19">#REF!</definedName>
    <definedName name="cordefmisbet_24_23" localSheetId="1">#REF!</definedName>
    <definedName name="cordefmisbet_24_23" localSheetId="0">#REF!</definedName>
    <definedName name="cordefmisbet_24_23">#REF!</definedName>
    <definedName name="cordefmisbet_24_25" localSheetId="1">#REF!</definedName>
    <definedName name="cordefmisbet_24_25" localSheetId="0">#REF!</definedName>
    <definedName name="cordefmisbet_24_25">#REF!</definedName>
    <definedName name="cordefmisbet_25" localSheetId="1">#REF!</definedName>
    <definedName name="cordefmisbet_25" localSheetId="0">#REF!</definedName>
    <definedName name="cordefmisbet_25">#REF!</definedName>
    <definedName name="Corpus" localSheetId="1">#REF!+60</definedName>
    <definedName name="Corpus" localSheetId="0">#REF!+60</definedName>
    <definedName name="Corpus">#REF!+60</definedName>
    <definedName name="cotações" localSheetId="1">#REF!</definedName>
    <definedName name="cotações" localSheetId="0">#REF!</definedName>
    <definedName name="cotações">#REF!</definedName>
    <definedName name="cpaux" localSheetId="3">#REF!</definedName>
    <definedName name="cpaux" localSheetId="1">#REF!</definedName>
    <definedName name="cpaux" localSheetId="0">#REF!</definedName>
    <definedName name="cpaux">#REF!</definedName>
    <definedName name="CPU" localSheetId="3">#REF!</definedName>
    <definedName name="CPU" localSheetId="1">#REF!</definedName>
    <definedName name="CPU" localSheetId="0">#REF!</definedName>
    <definedName name="CPU">#REF!</definedName>
    <definedName name="CpuAux" localSheetId="1">#REF!</definedName>
    <definedName name="CpuAux" localSheetId="0">#REF!</definedName>
    <definedName name="CpuAux">#REF!</definedName>
    <definedName name="CPUBET" localSheetId="1">#REF!</definedName>
    <definedName name="CPUBET" localSheetId="0">#REF!</definedName>
    <definedName name="CPUBET">#REF!</definedName>
    <definedName name="CPUOAC" localSheetId="1">#REF!</definedName>
    <definedName name="CPUOAC" localSheetId="0">#REF!</definedName>
    <definedName name="CPUOAC">#REF!</definedName>
    <definedName name="CPUOAE" localSheetId="1">#REF!</definedName>
    <definedName name="CPUOAE" localSheetId="0">#REF!</definedName>
    <definedName name="CPUOAE">#REF!</definedName>
    <definedName name="CPUPAV" localSheetId="1">#REF!</definedName>
    <definedName name="CPUPAV" localSheetId="0">#REF!</definedName>
    <definedName name="CPUPAV">#REF!</definedName>
    <definedName name="CPUs" localSheetId="1">#REF!</definedName>
    <definedName name="CPUs" localSheetId="0">#REF!</definedName>
    <definedName name="CPUs">#REF!</definedName>
    <definedName name="CPUSERCOMPL" localSheetId="1">#REF!</definedName>
    <definedName name="CPUSERCOMPL" localSheetId="0">#REF!</definedName>
    <definedName name="CPUSERCOMPL">#REF!</definedName>
    <definedName name="CPUSIN" localSheetId="1">#REF!</definedName>
    <definedName name="CPUSIN" localSheetId="0">#REF!</definedName>
    <definedName name="CPUSIN">#REF!</definedName>
    <definedName name="CPUTER" localSheetId="1">#REF!</definedName>
    <definedName name="CPUTER" localSheetId="0">#REF!</definedName>
    <definedName name="CPUTER">#REF!</definedName>
    <definedName name="CPUVEIC" localSheetId="1">#REF!</definedName>
    <definedName name="CPUVEIC" localSheetId="0">#REF!</definedName>
    <definedName name="CPUVEIC">#REF!</definedName>
    <definedName name="crav3Tr32" localSheetId="3">#REF!</definedName>
    <definedName name="crav3Tr32" localSheetId="1">#REF!</definedName>
    <definedName name="crav3Tr32" localSheetId="0">#REF!</definedName>
    <definedName name="crav3Tr32">#REF!</definedName>
    <definedName name="cravTr68" localSheetId="3">#REF!</definedName>
    <definedName name="cravTr68" localSheetId="1">#REF!</definedName>
    <definedName name="cravTr68" localSheetId="0">#REF!</definedName>
    <definedName name="cravTr68">#REF!</definedName>
    <definedName name="CRIT" localSheetId="1">#REF!</definedName>
    <definedName name="CRIT" localSheetId="0">#REF!</definedName>
    <definedName name="CRIT">#REF!</definedName>
    <definedName name="Criteria" localSheetId="1">#REF!</definedName>
    <definedName name="Criteria" localSheetId="0">#REF!</definedName>
    <definedName name="Criteria">#REF!</definedName>
    <definedName name="_xlnm.Criteria" localSheetId="1">#REF!</definedName>
    <definedName name="_xlnm.Criteria" localSheetId="0">#REF!</definedName>
    <definedName name="_xlnm.Criteria">#REF!</definedName>
    <definedName name="Cron" hidden="1">{#N/A,#N/A,FALSE,"MO (2)"}</definedName>
    <definedName name="Cron_1" hidden="1">{#N/A,#N/A,FALSE,"MO (2)"}</definedName>
    <definedName name="CRONO" localSheetId="1">#REF!</definedName>
    <definedName name="CRONO" localSheetId="0">#REF!</definedName>
    <definedName name="CRONO">#REF!</definedName>
    <definedName name="cronograma" hidden="1">{#N/A,#N/A,TRUE,"Plan1"}</definedName>
    <definedName name="CS" localSheetId="1">#REF!</definedName>
    <definedName name="CS" localSheetId="0">#REF!</definedName>
    <definedName name="CS">#REF!</definedName>
    <definedName name="CSA" localSheetId="1">#REF!</definedName>
    <definedName name="CSA" localSheetId="0">#REF!</definedName>
    <definedName name="CSA">#REF!</definedName>
    <definedName name="CST" localSheetId="1">#REF!</definedName>
    <definedName name="CST" localSheetId="0">#REF!</definedName>
    <definedName name="CST">#REF!</definedName>
    <definedName name="CU" localSheetId="1">#REF!</definedName>
    <definedName name="CU" localSheetId="0">#REF!</definedName>
    <definedName name="CU">#REF!</definedName>
    <definedName name="Cun" localSheetId="1" hidden="1">VLOOKUP(#REF!,#REF!,5,0)</definedName>
    <definedName name="Cun" localSheetId="0" hidden="1">VLOOKUP(#REF!,#REF!,5,0)</definedName>
    <definedName name="Cun" hidden="1">VLOOKUP(#REF!,#REF!,5,0)</definedName>
    <definedName name="CunEq" localSheetId="1">#REF!</definedName>
    <definedName name="CunEq" localSheetId="0">#REF!</definedName>
    <definedName name="CunEq">#REF!</definedName>
    <definedName name="CunEq_1" localSheetId="1" hidden="1">SUM(IF(#REF! =#REF!,(#REF!)*(#REF!="EQ")))</definedName>
    <definedName name="CunEq_1" localSheetId="0" hidden="1">SUM(IF(#REF! =#REF!,(#REF!)*(#REF!="EQ")))</definedName>
    <definedName name="CunEq_1" hidden="1">SUM(IF(#REF! =#REF!,(#REF!)*(#REF!="EQ")))</definedName>
    <definedName name="CunMo" localSheetId="1">#REF!</definedName>
    <definedName name="CunMo" localSheetId="0">#REF!</definedName>
    <definedName name="CunMo">#REF!</definedName>
    <definedName name="CunMo_1" localSheetId="1" hidden="1">SUM(IF(#REF! =#REF!,(#REF!)*(#REF!="MO")))</definedName>
    <definedName name="CunMo_1" localSheetId="0" hidden="1">SUM(IF(#REF! =#REF!,(#REF!)*(#REF!="MO")))</definedName>
    <definedName name="CunMo_1" hidden="1">SUM(IF(#REF! =#REF!,(#REF!)*(#REF!="MO")))</definedName>
    <definedName name="CunMp" localSheetId="1">#REF!</definedName>
    <definedName name="CunMp" localSheetId="0">#REF!</definedName>
    <definedName name="CunMp">#REF!</definedName>
    <definedName name="CunMp_1" localSheetId="1" hidden="1">SUM(IF(#REF! =#REF!,(#REF!)*(#REF!="MP")))</definedName>
    <definedName name="CunMp_1" localSheetId="0" hidden="1">SUM(IF(#REF! =#REF!,(#REF!)*(#REF!="MP")))</definedName>
    <definedName name="CunMp_1" hidden="1">SUM(IF(#REF! =#REF!,(#REF!)*(#REF!="MP")))</definedName>
    <definedName name="CURRENCY" localSheetId="1">#REF!</definedName>
    <definedName name="CURRENCY" localSheetId="0">#REF!</definedName>
    <definedName name="CURRENCY">#REF!</definedName>
    <definedName name="CURRENCYY" localSheetId="1">#REF!</definedName>
    <definedName name="CURRENCYY" localSheetId="0">#REF!</definedName>
    <definedName name="CURRENCYY">#REF!</definedName>
    <definedName name="CUSTO" localSheetId="3">[21]Sheet6!$F$54</definedName>
    <definedName name="CUSTO" localSheetId="11">[20]Sheet6!$F$54</definedName>
    <definedName name="custo" localSheetId="2">#REF!</definedName>
    <definedName name="CUSTO">[22]Sheet6!$F$54</definedName>
    <definedName name="CUSTO_06" localSheetId="1">#REF!</definedName>
    <definedName name="CUSTO_06" localSheetId="0">#REF!</definedName>
    <definedName name="CUSTO_06">#REF!</definedName>
    <definedName name="CUSTO_10" localSheetId="1">#REF!</definedName>
    <definedName name="CUSTO_10" localSheetId="0">#REF!</definedName>
    <definedName name="CUSTO_10">#REF!</definedName>
    <definedName name="CUSTO_10_19" localSheetId="1">#REF!</definedName>
    <definedName name="CUSTO_10_19" localSheetId="0">#REF!</definedName>
    <definedName name="CUSTO_10_19">#REF!</definedName>
    <definedName name="CUSTO_17" localSheetId="1">#REF!</definedName>
    <definedName name="CUSTO_17" localSheetId="0">#REF!</definedName>
    <definedName name="CUSTO_17">#REF!</definedName>
    <definedName name="CUSTO_17_19" localSheetId="1">#REF!</definedName>
    <definedName name="CUSTO_17_19" localSheetId="0">#REF!</definedName>
    <definedName name="CUSTO_17_19">#REF!</definedName>
    <definedName name="CUSTO_19" localSheetId="1">#REF!</definedName>
    <definedName name="CUSTO_19" localSheetId="0">#REF!</definedName>
    <definedName name="CUSTO_19">#REF!</definedName>
    <definedName name="CUSTO_6" localSheetId="1">#REF!</definedName>
    <definedName name="CUSTO_6" localSheetId="0">#REF!</definedName>
    <definedName name="CUSTO_6">#REF!</definedName>
    <definedName name="CUSTO_6_19" localSheetId="1">#REF!</definedName>
    <definedName name="CUSTO_6_19" localSheetId="0">#REF!</definedName>
    <definedName name="CUSTO_6_19">#REF!</definedName>
    <definedName name="CUSTO_7" localSheetId="1">#REF!</definedName>
    <definedName name="CUSTO_7" localSheetId="0">#REF!</definedName>
    <definedName name="CUSTO_7">#REF!</definedName>
    <definedName name="CUSTO_7_19" localSheetId="1">#REF!</definedName>
    <definedName name="CUSTO_7_19" localSheetId="0">#REF!</definedName>
    <definedName name="CUSTO_7_19">#REF!</definedName>
    <definedName name="CUSTO_8" localSheetId="1">#REF!</definedName>
    <definedName name="CUSTO_8" localSheetId="0">#REF!</definedName>
    <definedName name="CUSTO_8">#REF!</definedName>
    <definedName name="CUSTO_8_19" localSheetId="1">#REF!</definedName>
    <definedName name="CUSTO_8_19" localSheetId="0">#REF!</definedName>
    <definedName name="CUSTO_8_19">#REF!</definedName>
    <definedName name="CUSTO_9" localSheetId="1">#REF!</definedName>
    <definedName name="CUSTO_9" localSheetId="0">#REF!</definedName>
    <definedName name="CUSTO_9">#REF!</definedName>
    <definedName name="CUSTO_9_19" localSheetId="1">#REF!</definedName>
    <definedName name="CUSTO_9_19" localSheetId="0">#REF!</definedName>
    <definedName name="CUSTO_9_19">#REF!</definedName>
    <definedName name="custoo" localSheetId="1">#REF!</definedName>
    <definedName name="custoo" localSheetId="0">#REF!</definedName>
    <definedName name="custoo">#REF!</definedName>
    <definedName name="CustoPMVC" localSheetId="3">#REF!</definedName>
    <definedName name="CustoPMVC" localSheetId="1">#REF!</definedName>
    <definedName name="CustoPMVC" localSheetId="0">#REF!</definedName>
    <definedName name="CustoPMVC">#REF!</definedName>
    <definedName name="d" localSheetId="3">#REF!</definedName>
    <definedName name="d" localSheetId="2">#REF!</definedName>
    <definedName name="d" localSheetId="1">#REF!</definedName>
    <definedName name="d" localSheetId="0">#REF!</definedName>
    <definedName name="d">#REF!</definedName>
    <definedName name="d_4" localSheetId="1">#REF!</definedName>
    <definedName name="d_4" localSheetId="0">#REF!</definedName>
    <definedName name="d_4">#REF!</definedName>
    <definedName name="DA" localSheetId="1">#REF!</definedName>
    <definedName name="DA" localSheetId="0">#REF!</definedName>
    <definedName name="DA">#REF!</definedName>
    <definedName name="dadadfs" localSheetId="1">#REF!</definedName>
    <definedName name="dadadfs" localSheetId="0">#REF!</definedName>
    <definedName name="dadadfs">#REF!</definedName>
    <definedName name="dadinho" localSheetId="2">#REF!</definedName>
    <definedName name="dadinho" localSheetId="1">#REF!</definedName>
    <definedName name="dadinho" localSheetId="0">#REF!</definedName>
    <definedName name="dadinho">#REF!</definedName>
    <definedName name="dadinho_11" localSheetId="1">#REF!</definedName>
    <definedName name="dadinho_11" localSheetId="0">#REF!</definedName>
    <definedName name="dadinho_11">#REF!</definedName>
    <definedName name="dadinho_11_19" localSheetId="1">#REF!</definedName>
    <definedName name="dadinho_11_19" localSheetId="0">#REF!</definedName>
    <definedName name="dadinho_11_19">#REF!</definedName>
    <definedName name="dadinho_13" localSheetId="1">#REF!</definedName>
    <definedName name="dadinho_13" localSheetId="0">#REF!</definedName>
    <definedName name="dadinho_13">#REF!</definedName>
    <definedName name="dadinho_13_1" localSheetId="1">#REF!</definedName>
    <definedName name="dadinho_13_1" localSheetId="0">#REF!</definedName>
    <definedName name="dadinho_13_1">#REF!</definedName>
    <definedName name="dadinho_13_19" localSheetId="1">#REF!</definedName>
    <definedName name="dadinho_13_19" localSheetId="0">#REF!</definedName>
    <definedName name="dadinho_13_19">#REF!</definedName>
    <definedName name="dadinho_19" localSheetId="1">#REF!</definedName>
    <definedName name="dadinho_19" localSheetId="0">#REF!</definedName>
    <definedName name="dadinho_19">#REF!</definedName>
    <definedName name="dadinho_21" localSheetId="1">#REF!</definedName>
    <definedName name="dadinho_21" localSheetId="0">#REF!</definedName>
    <definedName name="dadinho_21">#REF!</definedName>
    <definedName name="dadinho_21_19" localSheetId="1">#REF!</definedName>
    <definedName name="dadinho_21_19" localSheetId="0">#REF!</definedName>
    <definedName name="dadinho_21_19">#REF!</definedName>
    <definedName name="dadinho_26" localSheetId="1">#REF!</definedName>
    <definedName name="dadinho_26" localSheetId="0">#REF!</definedName>
    <definedName name="dadinho_26">#REF!</definedName>
    <definedName name="dadinho_28" localSheetId="1">#REF!</definedName>
    <definedName name="dadinho_28" localSheetId="0">#REF!</definedName>
    <definedName name="dadinho_28">#REF!</definedName>
    <definedName name="dadinho_29" localSheetId="1">#REF!</definedName>
    <definedName name="dadinho_29" localSheetId="0">#REF!</definedName>
    <definedName name="dadinho_29">#REF!</definedName>
    <definedName name="dadinho_6" localSheetId="1">#REF!</definedName>
    <definedName name="dadinho_6" localSheetId="0">#REF!</definedName>
    <definedName name="dadinho_6">#REF!</definedName>
    <definedName name="dadinho_7" localSheetId="1">#REF!</definedName>
    <definedName name="dadinho_7" localSheetId="0">#REF!</definedName>
    <definedName name="dadinho_7">#REF!</definedName>
    <definedName name="dadinho_8" localSheetId="1">#REF!</definedName>
    <definedName name="dadinho_8" localSheetId="0">#REF!</definedName>
    <definedName name="dadinho_8">#REF!</definedName>
    <definedName name="dadinho_9" localSheetId="1">#REF!</definedName>
    <definedName name="dadinho_9" localSheetId="0">#REF!</definedName>
    <definedName name="dadinho_9">#REF!</definedName>
    <definedName name="DADOS" localSheetId="2">#REF!</definedName>
    <definedName name="DADOS" localSheetId="1">#REF!</definedName>
    <definedName name="DADOS" localSheetId="0">#REF!</definedName>
    <definedName name="DADOS">#REF!</definedName>
    <definedName name="DADOS_1" localSheetId="1">#REF!</definedName>
    <definedName name="DADOS_1" localSheetId="0">#REF!</definedName>
    <definedName name="DADOS_1">#REF!</definedName>
    <definedName name="DADOS_11" localSheetId="1">#REF!</definedName>
    <definedName name="DADOS_11" localSheetId="0">#REF!</definedName>
    <definedName name="DADOS_11">#REF!</definedName>
    <definedName name="DADOS_11_19" localSheetId="1">#REF!</definedName>
    <definedName name="DADOS_11_19" localSheetId="0">#REF!</definedName>
    <definedName name="DADOS_11_19">#REF!</definedName>
    <definedName name="DADOS_13" localSheetId="1">#REF!</definedName>
    <definedName name="DADOS_13" localSheetId="0">#REF!</definedName>
    <definedName name="DADOS_13">#REF!</definedName>
    <definedName name="DADOS_13_1" localSheetId="1">#REF!</definedName>
    <definedName name="DADOS_13_1" localSheetId="0">#REF!</definedName>
    <definedName name="DADOS_13_1">#REF!</definedName>
    <definedName name="DADOS_13_19" localSheetId="1">#REF!</definedName>
    <definedName name="DADOS_13_19" localSheetId="0">#REF!</definedName>
    <definedName name="DADOS_13_19">#REF!</definedName>
    <definedName name="DADOS_14" localSheetId="1">#REF!</definedName>
    <definedName name="DADOS_14" localSheetId="0">#REF!</definedName>
    <definedName name="DADOS_14">#REF!</definedName>
    <definedName name="DADOS_14_19" localSheetId="1">#REF!</definedName>
    <definedName name="DADOS_14_19" localSheetId="0">#REF!</definedName>
    <definedName name="DADOS_14_19">#REF!</definedName>
    <definedName name="DADOS_15" localSheetId="1">#REF!</definedName>
    <definedName name="DADOS_15" localSheetId="0">#REF!</definedName>
    <definedName name="DADOS_15">#REF!</definedName>
    <definedName name="DADOS_15_19" localSheetId="1">#REF!</definedName>
    <definedName name="DADOS_15_19" localSheetId="0">#REF!</definedName>
    <definedName name="DADOS_15_19">#REF!</definedName>
    <definedName name="DADOS_16" localSheetId="1">#REF!</definedName>
    <definedName name="DADOS_16" localSheetId="0">#REF!</definedName>
    <definedName name="DADOS_16">#REF!</definedName>
    <definedName name="DADOS_16_19" localSheetId="1">#REF!</definedName>
    <definedName name="DADOS_16_19" localSheetId="0">#REF!</definedName>
    <definedName name="DADOS_16_19">#REF!</definedName>
    <definedName name="DADOS_19" localSheetId="1">#REF!</definedName>
    <definedName name="DADOS_19" localSheetId="0">#REF!</definedName>
    <definedName name="DADOS_19">#REF!</definedName>
    <definedName name="DADOS_19_1" localSheetId="1">#REF!</definedName>
    <definedName name="DADOS_19_1" localSheetId="0">#REF!</definedName>
    <definedName name="DADOS_19_1">#REF!</definedName>
    <definedName name="DADOS_2" localSheetId="1">#REF!</definedName>
    <definedName name="DADOS_2" localSheetId="0">#REF!</definedName>
    <definedName name="DADOS_2">#REF!</definedName>
    <definedName name="DADOS_21" localSheetId="1">#REF!</definedName>
    <definedName name="DADOS_21" localSheetId="0">#REF!</definedName>
    <definedName name="DADOS_21">#REF!</definedName>
    <definedName name="DADOS_21_19" localSheetId="1">#REF!</definedName>
    <definedName name="DADOS_21_19" localSheetId="0">#REF!</definedName>
    <definedName name="DADOS_21_19">#REF!</definedName>
    <definedName name="DADOS_26" localSheetId="1">#REF!</definedName>
    <definedName name="DADOS_26" localSheetId="0">#REF!</definedName>
    <definedName name="DADOS_26">#REF!</definedName>
    <definedName name="DADOS_28" localSheetId="1">#REF!</definedName>
    <definedName name="DADOS_28" localSheetId="0">#REF!</definedName>
    <definedName name="DADOS_28">#REF!</definedName>
    <definedName name="DADOS_29" localSheetId="1">#REF!</definedName>
    <definedName name="DADOS_29" localSheetId="0">#REF!</definedName>
    <definedName name="DADOS_29">#REF!</definedName>
    <definedName name="DADOS_3" localSheetId="1">#REF!</definedName>
    <definedName name="DADOS_3" localSheetId="0">#REF!</definedName>
    <definedName name="DADOS_3">#REF!</definedName>
    <definedName name="DADOS_4" localSheetId="1">#REF!</definedName>
    <definedName name="DADOS_4" localSheetId="0">#REF!</definedName>
    <definedName name="DADOS_4">#REF!</definedName>
    <definedName name="DADOS_6" localSheetId="1">#REF!</definedName>
    <definedName name="DADOS_6" localSheetId="0">#REF!</definedName>
    <definedName name="DADOS_6">#REF!</definedName>
    <definedName name="DADOS_7" localSheetId="1">#REF!</definedName>
    <definedName name="DADOS_7" localSheetId="0">#REF!</definedName>
    <definedName name="DADOS_7">#REF!</definedName>
    <definedName name="DADOS_8" localSheetId="1">#REF!</definedName>
    <definedName name="DADOS_8" localSheetId="0">#REF!</definedName>
    <definedName name="DADOS_8">#REF!</definedName>
    <definedName name="DADOS_9" localSheetId="1">#REF!</definedName>
    <definedName name="DADOS_9" localSheetId="0">#REF!</definedName>
    <definedName name="DADOS_9">#REF!</definedName>
    <definedName name="Dados_Primário" localSheetId="3">#REF!</definedName>
    <definedName name="Dados_Primário" localSheetId="2">#REF!</definedName>
    <definedName name="Dados_Primário" localSheetId="1">#REF!</definedName>
    <definedName name="Dados_Primário" localSheetId="0">#REF!</definedName>
    <definedName name="Dados_Primário">#REF!</definedName>
    <definedName name="DADOS1" localSheetId="1">#REF!</definedName>
    <definedName name="DADOS1" localSheetId="0">#REF!</definedName>
    <definedName name="DADOS1">#REF!</definedName>
    <definedName name="DAER1" localSheetId="3" hidden="1">{#N/A,#N/A,TRUE,"Serviços"}</definedName>
    <definedName name="DAER1" localSheetId="11" hidden="1">{#N/A,#N/A,TRUE,"Serviços"}</definedName>
    <definedName name="DAER1" localSheetId="2" hidden="1">{#N/A,#N/A,TRUE,"Serviços"}</definedName>
    <definedName name="DAER1" hidden="1">{#N/A,#N/A,TRUE,"Serviços"}</definedName>
    <definedName name="DAER1_1" localSheetId="11" hidden="1">{#N/A,#N/A,TRUE,"Serviços"}</definedName>
    <definedName name="DAER1_1" hidden="1">{#N/A,#N/A,TRUE,"Serviços"}</definedName>
    <definedName name="DAER11" hidden="1">{#N/A,#N/A,TRUE,"Serviços"}</definedName>
    <definedName name="danil" localSheetId="1">#REF!</definedName>
    <definedName name="danil" localSheetId="0">#REF!</definedName>
    <definedName name="danil">#REF!</definedName>
    <definedName name="DAR" localSheetId="1">#REF!</definedName>
    <definedName name="DAR" localSheetId="0">#REF!</definedName>
    <definedName name="DAR">#REF!</definedName>
    <definedName name="data" localSheetId="2">#REF!</definedName>
    <definedName name="DATA">[23]DADOS_NAO_IMPRIMIR!$E$43</definedName>
    <definedName name="Data_Final" localSheetId="3">#REF!</definedName>
    <definedName name="Data_Final" localSheetId="2">#REF!</definedName>
    <definedName name="Data_Final" localSheetId="1">#REF!</definedName>
    <definedName name="Data_Final" localSheetId="0">#REF!</definedName>
    <definedName name="Data_Final">#REF!</definedName>
    <definedName name="Data_Final_4" localSheetId="1">#REF!</definedName>
    <definedName name="Data_Final_4" localSheetId="0">#REF!</definedName>
    <definedName name="Data_Final_4">#REF!</definedName>
    <definedName name="Data_Finall" localSheetId="1">#REF!</definedName>
    <definedName name="Data_Finall" localSheetId="0">#REF!</definedName>
    <definedName name="Data_Finall">#REF!</definedName>
    <definedName name="Data_Início" localSheetId="3">#REF!</definedName>
    <definedName name="Data_Início" localSheetId="2">#REF!</definedName>
    <definedName name="Data_Início" localSheetId="1">#REF!</definedName>
    <definedName name="Data_Início" localSheetId="0">#REF!</definedName>
    <definedName name="Data_Início">#REF!</definedName>
    <definedName name="Data_Início_4" localSheetId="1">#REF!</definedName>
    <definedName name="Data_Início_4" localSheetId="0">#REF!</definedName>
    <definedName name="Data_Início_4">#REF!</definedName>
    <definedName name="Data_Inícioo" localSheetId="1">#REF!</definedName>
    <definedName name="Data_Inícioo" localSheetId="0">#REF!</definedName>
    <definedName name="Data_Inícioo">#REF!</definedName>
    <definedName name="Database" localSheetId="3">#REF!</definedName>
    <definedName name="DataBase" localSheetId="2">#REF!</definedName>
    <definedName name="Database" localSheetId="1">#REF!</definedName>
    <definedName name="Database" localSheetId="0">#REF!</definedName>
    <definedName name="Database">#REF!</definedName>
    <definedName name="databasesicro" localSheetId="1">#REF!</definedName>
    <definedName name="databasesicro" localSheetId="0">#REF!</definedName>
    <definedName name="databasesicro">#REF!</definedName>
    <definedName name="datasicro">#N/A</definedName>
    <definedName name="datasicro_13" localSheetId="1">#REF!</definedName>
    <definedName name="datasicro_13" localSheetId="0">#REF!</definedName>
    <definedName name="datasicro_13">#REF!</definedName>
    <definedName name="datasicro_26" localSheetId="1">#REF!</definedName>
    <definedName name="datasicro_26" localSheetId="0">#REF!</definedName>
    <definedName name="datasicro_26">#REF!</definedName>
    <definedName name="datasicro_33" localSheetId="1">#REF!</definedName>
    <definedName name="datasicro_33" localSheetId="0">#REF!</definedName>
    <definedName name="datasicro_33">#REF!</definedName>
    <definedName name="datasicro_5" localSheetId="1">#REF!</definedName>
    <definedName name="datasicro_5" localSheetId="0">#REF!</definedName>
    <definedName name="datasicro_5">#REF!</definedName>
    <definedName name="datasicro_6" localSheetId="1">#REF!</definedName>
    <definedName name="datasicro_6" localSheetId="0">#REF!</definedName>
    <definedName name="datasicro_6">#REF!</definedName>
    <definedName name="datasicro_7" localSheetId="1">#REF!</definedName>
    <definedName name="datasicro_7" localSheetId="0">#REF!</definedName>
    <definedName name="datasicro_7">#REF!</definedName>
    <definedName name="datasicro_8" localSheetId="1">#REF!</definedName>
    <definedName name="datasicro_8" localSheetId="0">#REF!</definedName>
    <definedName name="datasicro_8">#REF!</definedName>
    <definedName name="datasicro_9" localSheetId="1">#REF!</definedName>
    <definedName name="datasicro_9" localSheetId="0">#REF!</definedName>
    <definedName name="datasicro_9">#REF!</definedName>
    <definedName name="DBII" localSheetId="1">#REF!</definedName>
    <definedName name="DBII" localSheetId="0">#REF!</definedName>
    <definedName name="DBII">#REF!</definedName>
    <definedName name="DBU" localSheetId="1">#REF!</definedName>
    <definedName name="DBU" localSheetId="0">#REF!</definedName>
    <definedName name="DBU">#REF!</definedName>
    <definedName name="DCA" localSheetId="1">#REF!</definedName>
    <definedName name="DCA" localSheetId="0">#REF!</definedName>
    <definedName name="DCA">#REF!</definedName>
    <definedName name="DCAN" localSheetId="1">#REF!</definedName>
    <definedName name="DCAN" localSheetId="0">#REF!</definedName>
    <definedName name="DCAN">#REF!</definedName>
    <definedName name="DCAW" localSheetId="1">#REF!</definedName>
    <definedName name="DCAW" localSheetId="0">#REF!</definedName>
    <definedName name="DCAW">#REF!</definedName>
    <definedName name="DCC" localSheetId="1">#REF!</definedName>
    <definedName name="DCC" localSheetId="0">#REF!</definedName>
    <definedName name="DCC">#REF!</definedName>
    <definedName name="dd" localSheetId="1">#REF!</definedName>
    <definedName name="dd" localSheetId="0">#REF!</definedName>
    <definedName name="dd">#REF!</definedName>
    <definedName name="ddd" localSheetId="1">#REF!</definedName>
    <definedName name="ddd" localSheetId="0">#REF!</definedName>
    <definedName name="ddd">#REF!</definedName>
    <definedName name="DDDD">#N/A</definedName>
    <definedName name="dddddddddd">#N/A</definedName>
    <definedName name="ddddddddddd" localSheetId="1">#REF!</definedName>
    <definedName name="ddddddddddd" localSheetId="0">#REF!</definedName>
    <definedName name="ddddddddddd">#REF!</definedName>
    <definedName name="dddf">#N/A</definedName>
    <definedName name="ddere" hidden="1">{#N/A,#N/A,FALSE,"MO (2)"}</definedName>
    <definedName name="ddff">#N/A</definedName>
    <definedName name="DE_km" localSheetId="1">#REF!</definedName>
    <definedName name="DE_km" localSheetId="0">#REF!</definedName>
    <definedName name="DE_km">#REF!</definedName>
    <definedName name="defensa" localSheetId="1">#REF!</definedName>
    <definedName name="defensa" localSheetId="0">#REF!</definedName>
    <definedName name="defensa">#REF!</definedName>
    <definedName name="defensa_13" localSheetId="1">#REF!</definedName>
    <definedName name="defensa_13" localSheetId="0">#REF!</definedName>
    <definedName name="defensa_13">#REF!</definedName>
    <definedName name="defensa_13_19" localSheetId="1">#REF!</definedName>
    <definedName name="defensa_13_19" localSheetId="0">#REF!</definedName>
    <definedName name="defensa_13_19">#REF!</definedName>
    <definedName name="defensa_13_23" localSheetId="1">#REF!</definedName>
    <definedName name="defensa_13_23" localSheetId="0">#REF!</definedName>
    <definedName name="defensa_13_23">#REF!</definedName>
    <definedName name="defensa_13_25" localSheetId="1">#REF!</definedName>
    <definedName name="defensa_13_25" localSheetId="0">#REF!</definedName>
    <definedName name="defensa_13_25">#REF!</definedName>
    <definedName name="defensa_15" localSheetId="1">#REF!</definedName>
    <definedName name="defensa_15" localSheetId="0">#REF!</definedName>
    <definedName name="defensa_15">#REF!</definedName>
    <definedName name="defensa_15_13" localSheetId="1">#REF!</definedName>
    <definedName name="defensa_15_13" localSheetId="0">#REF!</definedName>
    <definedName name="defensa_15_13">#REF!</definedName>
    <definedName name="defensa_15_13_19" localSheetId="1">#REF!</definedName>
    <definedName name="defensa_15_13_19" localSheetId="0">#REF!</definedName>
    <definedName name="defensa_15_13_19">#REF!</definedName>
    <definedName name="defensa_15_13_23" localSheetId="1">#REF!</definedName>
    <definedName name="defensa_15_13_23" localSheetId="0">#REF!</definedName>
    <definedName name="defensa_15_13_23">#REF!</definedName>
    <definedName name="defensa_15_13_25" localSheetId="1">#REF!</definedName>
    <definedName name="defensa_15_13_25" localSheetId="0">#REF!</definedName>
    <definedName name="defensa_15_13_25">#REF!</definedName>
    <definedName name="defensa_15_19" localSheetId="1">#REF!</definedName>
    <definedName name="defensa_15_19" localSheetId="0">#REF!</definedName>
    <definedName name="defensa_15_19">#REF!</definedName>
    <definedName name="defensa_15_23" localSheetId="1">#REF!</definedName>
    <definedName name="defensa_15_23" localSheetId="0">#REF!</definedName>
    <definedName name="defensa_15_23">#REF!</definedName>
    <definedName name="defensa_15_25" localSheetId="1">#REF!</definedName>
    <definedName name="defensa_15_25" localSheetId="0">#REF!</definedName>
    <definedName name="defensa_15_25">#REF!</definedName>
    <definedName name="defensa_19" localSheetId="1">#REF!</definedName>
    <definedName name="defensa_19" localSheetId="0">#REF!</definedName>
    <definedName name="defensa_19">#REF!</definedName>
    <definedName name="defensa_23" localSheetId="1">#REF!</definedName>
    <definedName name="defensa_23" localSheetId="0">#REF!</definedName>
    <definedName name="defensa_23">#REF!</definedName>
    <definedName name="defensa_24" localSheetId="1">#REF!</definedName>
    <definedName name="defensa_24" localSheetId="0">#REF!</definedName>
    <definedName name="defensa_24">#REF!</definedName>
    <definedName name="defensa_24_13" localSheetId="1">#REF!</definedName>
    <definedName name="defensa_24_13" localSheetId="0">#REF!</definedName>
    <definedName name="defensa_24_13">#REF!</definedName>
    <definedName name="defensa_24_13_19" localSheetId="1">#REF!</definedName>
    <definedName name="defensa_24_13_19" localSheetId="0">#REF!</definedName>
    <definedName name="defensa_24_13_19">#REF!</definedName>
    <definedName name="defensa_24_13_23" localSheetId="1">#REF!</definedName>
    <definedName name="defensa_24_13_23" localSheetId="0">#REF!</definedName>
    <definedName name="defensa_24_13_23">#REF!</definedName>
    <definedName name="defensa_24_13_25" localSheetId="1">#REF!</definedName>
    <definedName name="defensa_24_13_25" localSheetId="0">#REF!</definedName>
    <definedName name="defensa_24_13_25">#REF!</definedName>
    <definedName name="defensa_24_19" localSheetId="1">#REF!</definedName>
    <definedName name="defensa_24_19" localSheetId="0">#REF!</definedName>
    <definedName name="defensa_24_19">#REF!</definedName>
    <definedName name="defensa_24_23" localSheetId="1">#REF!</definedName>
    <definedName name="defensa_24_23" localSheetId="0">#REF!</definedName>
    <definedName name="defensa_24_23">#REF!</definedName>
    <definedName name="defensa_24_25" localSheetId="1">#REF!</definedName>
    <definedName name="defensa_24_25" localSheetId="0">#REF!</definedName>
    <definedName name="defensa_24_25">#REF!</definedName>
    <definedName name="defensa_25" localSheetId="1">#REF!</definedName>
    <definedName name="defensa_25" localSheetId="0">#REF!</definedName>
    <definedName name="defensa_25">#REF!</definedName>
    <definedName name="dens_baliz" localSheetId="1">#REF!</definedName>
    <definedName name="dens_baliz" localSheetId="0">#REF!</definedName>
    <definedName name="dens_baliz">#REF!</definedName>
    <definedName name="dens_baseb" localSheetId="1">#REF!</definedName>
    <definedName name="dens_baseb" localSheetId="0">#REF!</definedName>
    <definedName name="dens_baseb">#REF!</definedName>
    <definedName name="dens_frezado" localSheetId="1">#REF!</definedName>
    <definedName name="dens_frezado" localSheetId="0">#REF!</definedName>
    <definedName name="dens_frezado">#REF!</definedName>
    <definedName name="dens_gc" localSheetId="1">#REF!</definedName>
    <definedName name="dens_gc" localSheetId="0">#REF!</definedName>
    <definedName name="dens_gc">#REF!</definedName>
    <definedName name="dens_massaf" localSheetId="1">#REF!</definedName>
    <definedName name="dens_massaf" localSheetId="0">#REF!</definedName>
    <definedName name="dens_massaf">#REF!</definedName>
    <definedName name="dens_massaq" localSheetId="1">#REF!</definedName>
    <definedName name="dens_massaq" localSheetId="0">#REF!</definedName>
    <definedName name="dens_massaq">#REF!</definedName>
    <definedName name="dens_massaq_13" localSheetId="1">#REF!</definedName>
    <definedName name="dens_massaq_13" localSheetId="0">#REF!</definedName>
    <definedName name="dens_massaq_13">#REF!</definedName>
    <definedName name="dens_massaq_26" localSheetId="1">#REF!</definedName>
    <definedName name="dens_massaq_26" localSheetId="0">#REF!</definedName>
    <definedName name="dens_massaq_26">#REF!</definedName>
    <definedName name="dens_massaq_33" localSheetId="1">#REF!</definedName>
    <definedName name="dens_massaq_33" localSheetId="0">#REF!</definedName>
    <definedName name="dens_massaq_33">#REF!</definedName>
    <definedName name="dens_massaq_5" localSheetId="1">#REF!</definedName>
    <definedName name="dens_massaq_5" localSheetId="0">#REF!</definedName>
    <definedName name="dens_massaq_5">#REF!</definedName>
    <definedName name="dens_massaq_6" localSheetId="1">#REF!</definedName>
    <definedName name="dens_massaq_6" localSheetId="0">#REF!</definedName>
    <definedName name="dens_massaq_6">#REF!</definedName>
    <definedName name="dens_massaq_7" localSheetId="1">#REF!</definedName>
    <definedName name="dens_massaq_7" localSheetId="0">#REF!</definedName>
    <definedName name="dens_massaq_7">#REF!</definedName>
    <definedName name="dens_massaq_8" localSheetId="1">#REF!</definedName>
    <definedName name="dens_massaq_8" localSheetId="0">#REF!</definedName>
    <definedName name="dens_massaq_8">#REF!</definedName>
    <definedName name="dens_massaq_9" localSheetId="1">#REF!</definedName>
    <definedName name="dens_massaq_9" localSheetId="0">#REF!</definedName>
    <definedName name="dens_massaq_9">#REF!</definedName>
    <definedName name="dens_soloaterro" localSheetId="1">#REF!</definedName>
    <definedName name="dens_soloaterro" localSheetId="0">#REF!</definedName>
    <definedName name="dens_soloaterro">#REF!</definedName>
    <definedName name="dens_t080" localSheetId="1">#REF!</definedName>
    <definedName name="dens_t080" localSheetId="0">#REF!</definedName>
    <definedName name="dens_t080">#REF!</definedName>
    <definedName name="dens_tubo1" localSheetId="1">#REF!</definedName>
    <definedName name="dens_tubo1" localSheetId="0">#REF!</definedName>
    <definedName name="dens_tubo1">#REF!</definedName>
    <definedName name="Densidades" localSheetId="3">#REF!</definedName>
    <definedName name="Densidades" localSheetId="2">#REF!</definedName>
    <definedName name="Densidades" localSheetId="1">#REF!</definedName>
    <definedName name="Densidades" localSheetId="0">#REF!</definedName>
    <definedName name="Densidades">#REF!</definedName>
    <definedName name="DEQUIP" localSheetId="1">#REF!</definedName>
    <definedName name="DEQUIP" localSheetId="0">#REF!</definedName>
    <definedName name="DEQUIP">#REF!</definedName>
    <definedName name="der" localSheetId="1">#REF!</definedName>
    <definedName name="der" localSheetId="0">#REF!</definedName>
    <definedName name="der">#REF!</definedName>
    <definedName name="DescAux" localSheetId="1">#REF!</definedName>
    <definedName name="DescAux" localSheetId="0">#REF!</definedName>
    <definedName name="DescAux">#REF!</definedName>
    <definedName name="DESCRIÇÃO" localSheetId="1">#REF!</definedName>
    <definedName name="DESCRIÇÃO" localSheetId="0">#REF!</definedName>
    <definedName name="DESCRIÇÃO">#REF!</definedName>
    <definedName name="DesfazerLimpar">#N/A</definedName>
    <definedName name="DESM" localSheetId="1">#REF!</definedName>
    <definedName name="DESM" localSheetId="0">#REF!</definedName>
    <definedName name="DESM">#REF!</definedName>
    <definedName name="desobueiro" localSheetId="1">#REF!</definedName>
    <definedName name="desobueiro" localSheetId="0">#REF!</definedName>
    <definedName name="desobueiro">#REF!</definedName>
    <definedName name="desobueiro_13" localSheetId="1">#REF!</definedName>
    <definedName name="desobueiro_13" localSheetId="0">#REF!</definedName>
    <definedName name="desobueiro_13">#REF!</definedName>
    <definedName name="desobueiro_13_19" localSheetId="1">#REF!</definedName>
    <definedName name="desobueiro_13_19" localSheetId="0">#REF!</definedName>
    <definedName name="desobueiro_13_19">#REF!</definedName>
    <definedName name="desobueiro_13_23" localSheetId="1">#REF!</definedName>
    <definedName name="desobueiro_13_23" localSheetId="0">#REF!</definedName>
    <definedName name="desobueiro_13_23">#REF!</definedName>
    <definedName name="desobueiro_13_25" localSheetId="1">#REF!</definedName>
    <definedName name="desobueiro_13_25" localSheetId="0">#REF!</definedName>
    <definedName name="desobueiro_13_25">#REF!</definedName>
    <definedName name="desobueiro_15" localSheetId="1">#REF!</definedName>
    <definedName name="desobueiro_15" localSheetId="0">#REF!</definedName>
    <definedName name="desobueiro_15">#REF!</definedName>
    <definedName name="desobueiro_15_13" localSheetId="1">#REF!</definedName>
    <definedName name="desobueiro_15_13" localSheetId="0">#REF!</definedName>
    <definedName name="desobueiro_15_13">#REF!</definedName>
    <definedName name="desobueiro_15_13_19" localSheetId="1">#REF!</definedName>
    <definedName name="desobueiro_15_13_19" localSheetId="0">#REF!</definedName>
    <definedName name="desobueiro_15_13_19">#REF!</definedName>
    <definedName name="desobueiro_15_13_23" localSheetId="1">#REF!</definedName>
    <definedName name="desobueiro_15_13_23" localSheetId="0">#REF!</definedName>
    <definedName name="desobueiro_15_13_23">#REF!</definedName>
    <definedName name="desobueiro_15_13_25" localSheetId="1">#REF!</definedName>
    <definedName name="desobueiro_15_13_25" localSheetId="0">#REF!</definedName>
    <definedName name="desobueiro_15_13_25">#REF!</definedName>
    <definedName name="desobueiro_15_19" localSheetId="1">#REF!</definedName>
    <definedName name="desobueiro_15_19" localSheetId="0">#REF!</definedName>
    <definedName name="desobueiro_15_19">#REF!</definedName>
    <definedName name="desobueiro_15_23" localSheetId="1">#REF!</definedName>
    <definedName name="desobueiro_15_23" localSheetId="0">#REF!</definedName>
    <definedName name="desobueiro_15_23">#REF!</definedName>
    <definedName name="desobueiro_15_25" localSheetId="1">#REF!</definedName>
    <definedName name="desobueiro_15_25" localSheetId="0">#REF!</definedName>
    <definedName name="desobueiro_15_25">#REF!</definedName>
    <definedName name="desobueiro_19" localSheetId="1">#REF!</definedName>
    <definedName name="desobueiro_19" localSheetId="0">#REF!</definedName>
    <definedName name="desobueiro_19">#REF!</definedName>
    <definedName name="desobueiro_23" localSheetId="1">#REF!</definedName>
    <definedName name="desobueiro_23" localSheetId="0">#REF!</definedName>
    <definedName name="desobueiro_23">#REF!</definedName>
    <definedName name="desobueiro_24" localSheetId="1">#REF!</definedName>
    <definedName name="desobueiro_24" localSheetId="0">#REF!</definedName>
    <definedName name="desobueiro_24">#REF!</definedName>
    <definedName name="desobueiro_24_13" localSheetId="1">#REF!</definedName>
    <definedName name="desobueiro_24_13" localSheetId="0">#REF!</definedName>
    <definedName name="desobueiro_24_13">#REF!</definedName>
    <definedName name="desobueiro_24_13_19" localSheetId="1">#REF!</definedName>
    <definedName name="desobueiro_24_13_19" localSheetId="0">#REF!</definedName>
    <definedName name="desobueiro_24_13_19">#REF!</definedName>
    <definedName name="desobueiro_24_13_23" localSheetId="1">#REF!</definedName>
    <definedName name="desobueiro_24_13_23" localSheetId="0">#REF!</definedName>
    <definedName name="desobueiro_24_13_23">#REF!</definedName>
    <definedName name="desobueiro_24_13_25" localSheetId="1">#REF!</definedName>
    <definedName name="desobueiro_24_13_25" localSheetId="0">#REF!</definedName>
    <definedName name="desobueiro_24_13_25">#REF!</definedName>
    <definedName name="desobueiro_24_19" localSheetId="1">#REF!</definedName>
    <definedName name="desobueiro_24_19" localSheetId="0">#REF!</definedName>
    <definedName name="desobueiro_24_19">#REF!</definedName>
    <definedName name="desobueiro_24_23" localSheetId="1">#REF!</definedName>
    <definedName name="desobueiro_24_23" localSheetId="0">#REF!</definedName>
    <definedName name="desobueiro_24_23">#REF!</definedName>
    <definedName name="desobueiro_24_25" localSheetId="1">#REF!</definedName>
    <definedName name="desobueiro_24_25" localSheetId="0">#REF!</definedName>
    <definedName name="desobueiro_24_25">#REF!</definedName>
    <definedName name="desobueiro_25" localSheetId="1">#REF!</definedName>
    <definedName name="desobueiro_25" localSheetId="0">#REF!</definedName>
    <definedName name="desobueiro_25">#REF!</definedName>
    <definedName name="dfdfdfd" hidden="1">{#N/A,#N/A,FALSE,"MO (2)"}</definedName>
    <definedName name="dfgs" hidden="1">{#N/A,#N/A,TRUE,"Serviços"}</definedName>
    <definedName name="dfgss" hidden="1">{#N/A,#N/A,TRUE,"Serviços"}</definedName>
    <definedName name="dfre" localSheetId="1">#REF!</definedName>
    <definedName name="dfre" localSheetId="0">#REF!</definedName>
    <definedName name="dfre">#REF!</definedName>
    <definedName name="dg" localSheetId="1">#REF!</definedName>
    <definedName name="dg" localSheetId="0">#REF!</definedName>
    <definedName name="dg">#REF!</definedName>
    <definedName name="DGA" localSheetId="3">'[7]PRO-08'!#REF!</definedName>
    <definedName name="DGA" localSheetId="2">#REF!</definedName>
    <definedName name="DGA" localSheetId="1">'[7]PRO-08'!#REF!</definedName>
    <definedName name="DGA" localSheetId="0">'[7]PRO-08'!#REF!</definedName>
    <definedName name="DGA">'[7]PRO-08'!#REF!</definedName>
    <definedName name="DGA_24" localSheetId="1">#REF!</definedName>
    <definedName name="DGA_24" localSheetId="0">#REF!</definedName>
    <definedName name="DGA_24">#REF!</definedName>
    <definedName name="DGA_26" localSheetId="1">#REF!</definedName>
    <definedName name="DGA_26" localSheetId="0">#REF!</definedName>
    <definedName name="DGA_26">#REF!</definedName>
    <definedName name="DGA_27" localSheetId="1">#REF!</definedName>
    <definedName name="DGA_27" localSheetId="0">#REF!</definedName>
    <definedName name="DGA_27">#REF!</definedName>
    <definedName name="DGA_9" localSheetId="1">#REF!</definedName>
    <definedName name="DGA_9" localSheetId="0">#REF!</definedName>
    <definedName name="DGA_9">#REF!</definedName>
    <definedName name="DGF" hidden="1">{#N/A,#N/A,FALSE,"MO (2)"}</definedName>
    <definedName name="DGF_1" hidden="1">{#N/A,#N/A,FALSE,"MO (2)"}</definedName>
    <definedName name="DIA" localSheetId="1">#REF!</definedName>
    <definedName name="DIA" localSheetId="0">#REF!</definedName>
    <definedName name="DIA">#REF!</definedName>
    <definedName name="Dia_trab">#N/A</definedName>
    <definedName name="dias">#N/A</definedName>
    <definedName name="DIESEL" localSheetId="1">#REF!</definedName>
    <definedName name="DIESEL" localSheetId="0">#REF!</definedName>
    <definedName name="DIESEL">#REF!</definedName>
    <definedName name="DIGITAL" localSheetId="1">#REF!</definedName>
    <definedName name="DIGITAL" localSheetId="0">#REF!</definedName>
    <definedName name="DIGITAL">#REF!</definedName>
    <definedName name="DIGITAL_2">DIGITAL_2</definedName>
    <definedName name="DIGITAL_4">DIGITAL_4</definedName>
    <definedName name="DISTA" localSheetId="1">#REF!</definedName>
    <definedName name="DISTA" localSheetId="0">#REF!</definedName>
    <definedName name="DISTA">#REF!</definedName>
    <definedName name="DISTC" localSheetId="1">#REF!</definedName>
    <definedName name="DISTC" localSheetId="0">#REF!</definedName>
    <definedName name="DISTC">#REF!</definedName>
    <definedName name="DISTP" localSheetId="1">#REF!</definedName>
    <definedName name="DISTP" localSheetId="0">#REF!</definedName>
    <definedName name="DISTP">#REF!</definedName>
    <definedName name="DJ" localSheetId="3">#REF!</definedName>
    <definedName name="DJ" localSheetId="2">#REF!</definedName>
    <definedName name="DJ" localSheetId="1">#REF!</definedName>
    <definedName name="DJ" localSheetId="0">#REF!</definedName>
    <definedName name="DJ">#REF!</definedName>
    <definedName name="DJ_4" localSheetId="1">#REF!</definedName>
    <definedName name="DJ_4" localSheetId="0">#REF!</definedName>
    <definedName name="DJ_4">#REF!</definedName>
    <definedName name="DJJ" localSheetId="1">#REF!</definedName>
    <definedName name="DJJ" localSheetId="0">#REF!</definedName>
    <definedName name="DJJ">#REF!</definedName>
    <definedName name="djkdh" localSheetId="1">#REF!</definedName>
    <definedName name="djkdh" localSheetId="0">#REF!</definedName>
    <definedName name="djkdh">#REF!</definedName>
    <definedName name="DMB" localSheetId="1">#REF!</definedName>
    <definedName name="DMB" localSheetId="0">#REF!</definedName>
    <definedName name="DMB">#REF!</definedName>
    <definedName name="dmt" localSheetId="1">#REF!</definedName>
    <definedName name="dmt" localSheetId="0">#REF!</definedName>
    <definedName name="dmt">#REF!</definedName>
    <definedName name="dmt_13" localSheetId="1">#REF!</definedName>
    <definedName name="dmt_13" localSheetId="0">#REF!</definedName>
    <definedName name="dmt_13">#REF!</definedName>
    <definedName name="dmt_26" localSheetId="1">#REF!</definedName>
    <definedName name="dmt_26" localSheetId="0">#REF!</definedName>
    <definedName name="dmt_26">#REF!</definedName>
    <definedName name="dmt_33" localSheetId="1">#REF!</definedName>
    <definedName name="dmt_33" localSheetId="0">#REF!</definedName>
    <definedName name="dmt_33">#REF!</definedName>
    <definedName name="dmt_5" localSheetId="1">#REF!</definedName>
    <definedName name="dmt_5" localSheetId="0">#REF!</definedName>
    <definedName name="dmt_5">#REF!</definedName>
    <definedName name="dmt_6" localSheetId="1">#REF!</definedName>
    <definedName name="dmt_6" localSheetId="0">#REF!</definedName>
    <definedName name="dmt_6">#REF!</definedName>
    <definedName name="dmt_7" localSheetId="1">#REF!</definedName>
    <definedName name="dmt_7" localSheetId="0">#REF!</definedName>
    <definedName name="dmt_7">#REF!</definedName>
    <definedName name="dmt_8" localSheetId="1">#REF!</definedName>
    <definedName name="dmt_8" localSheetId="0">#REF!</definedName>
    <definedName name="dmt_8">#REF!</definedName>
    <definedName name="dmt_9" localSheetId="1">#REF!</definedName>
    <definedName name="dmt_9" localSheetId="0">#REF!</definedName>
    <definedName name="dmt_9">#REF!</definedName>
    <definedName name="dmt_areia" localSheetId="1">#REF!</definedName>
    <definedName name="dmt_areia" localSheetId="0">#REF!</definedName>
    <definedName name="dmt_areia">#REF!</definedName>
    <definedName name="dmt_areia_13" localSheetId="1">#REF!</definedName>
    <definedName name="dmt_areia_13" localSheetId="0">#REF!</definedName>
    <definedName name="dmt_areia_13">#REF!</definedName>
    <definedName name="dmt_areia_26" localSheetId="1">#REF!</definedName>
    <definedName name="dmt_areia_26" localSheetId="0">#REF!</definedName>
    <definedName name="dmt_areia_26">#REF!</definedName>
    <definedName name="dmt_areia_33" localSheetId="1">#REF!</definedName>
    <definedName name="dmt_areia_33" localSheetId="0">#REF!</definedName>
    <definedName name="dmt_areia_33">#REF!</definedName>
    <definedName name="dmt_areia_5" localSheetId="1">#REF!</definedName>
    <definedName name="dmt_areia_5" localSheetId="0">#REF!</definedName>
    <definedName name="dmt_areia_5">#REF!</definedName>
    <definedName name="dmt_areia_6" localSheetId="1">#REF!</definedName>
    <definedName name="dmt_areia_6" localSheetId="0">#REF!</definedName>
    <definedName name="dmt_areia_6">#REF!</definedName>
    <definedName name="dmt_areia_7" localSheetId="1">#REF!</definedName>
    <definedName name="dmt_areia_7" localSheetId="0">#REF!</definedName>
    <definedName name="dmt_areia_7">#REF!</definedName>
    <definedName name="dmt_areia_8" localSheetId="1">#REF!</definedName>
    <definedName name="dmt_areia_8" localSheetId="0">#REF!</definedName>
    <definedName name="dmt_areia_8">#REF!</definedName>
    <definedName name="dmt_areia_9" localSheetId="1">#REF!</definedName>
    <definedName name="dmt_areia_9" localSheetId="0">#REF!</definedName>
    <definedName name="dmt_areia_9">#REF!</definedName>
    <definedName name="dmt_asf" localSheetId="1">#REF!</definedName>
    <definedName name="dmt_asf" localSheetId="0">#REF!</definedName>
    <definedName name="dmt_asf">#REF!</definedName>
    <definedName name="dmt_asf_13" localSheetId="1">#REF!</definedName>
    <definedName name="dmt_asf_13" localSheetId="0">#REF!</definedName>
    <definedName name="dmt_asf_13">#REF!</definedName>
    <definedName name="dmt_asf_26" localSheetId="1">#REF!</definedName>
    <definedName name="dmt_asf_26" localSheetId="0">#REF!</definedName>
    <definedName name="dmt_asf_26">#REF!</definedName>
    <definedName name="dmt_asf_33" localSheetId="1">#REF!</definedName>
    <definedName name="dmt_asf_33" localSheetId="0">#REF!</definedName>
    <definedName name="dmt_asf_33">#REF!</definedName>
    <definedName name="dmt_asf_5" localSheetId="1">#REF!</definedName>
    <definedName name="dmt_asf_5" localSheetId="0">#REF!</definedName>
    <definedName name="dmt_asf_5">#REF!</definedName>
    <definedName name="dmt_asf_6" localSheetId="1">#REF!</definedName>
    <definedName name="dmt_asf_6" localSheetId="0">#REF!</definedName>
    <definedName name="dmt_asf_6">#REF!</definedName>
    <definedName name="dmt_asf_7" localSheetId="1">#REF!</definedName>
    <definedName name="dmt_asf_7" localSheetId="0">#REF!</definedName>
    <definedName name="dmt_asf_7">#REF!</definedName>
    <definedName name="dmt_asf_8" localSheetId="1">#REF!</definedName>
    <definedName name="dmt_asf_8" localSheetId="0">#REF!</definedName>
    <definedName name="dmt_asf_8">#REF!</definedName>
    <definedName name="dmt_asf_9" localSheetId="1">#REF!</definedName>
    <definedName name="dmt_asf_9" localSheetId="0">#REF!</definedName>
    <definedName name="dmt_asf_9">#REF!</definedName>
    <definedName name="dmt_aterro" localSheetId="1">#REF!</definedName>
    <definedName name="dmt_aterro" localSheetId="0">#REF!</definedName>
    <definedName name="dmt_aterro">#REF!</definedName>
    <definedName name="dmt_base" localSheetId="1">#REF!</definedName>
    <definedName name="dmt_base" localSheetId="0">#REF!</definedName>
    <definedName name="dmt_base">#REF!</definedName>
    <definedName name="dmt_distr_usina" localSheetId="1">#REF!</definedName>
    <definedName name="dmt_distr_usina" localSheetId="0">#REF!</definedName>
    <definedName name="dmt_distr_usina">#REF!</definedName>
    <definedName name="dmt_mbuq" localSheetId="1">#REF!</definedName>
    <definedName name="dmt_mbuq" localSheetId="0">#REF!</definedName>
    <definedName name="dmt_mbuq">#REF!</definedName>
    <definedName name="dmt_pedra" localSheetId="1">#REF!</definedName>
    <definedName name="dmt_pedra" localSheetId="0">#REF!</definedName>
    <definedName name="dmt_pedra">#REF!</definedName>
    <definedName name="dmt_pedra_13" localSheetId="1">#REF!</definedName>
    <definedName name="dmt_pedra_13" localSheetId="0">#REF!</definedName>
    <definedName name="dmt_pedra_13">#REF!</definedName>
    <definedName name="dmt_pedra_26" localSheetId="1">#REF!</definedName>
    <definedName name="dmt_pedra_26" localSheetId="0">#REF!</definedName>
    <definedName name="dmt_pedra_26">#REF!</definedName>
    <definedName name="dmt_pedra_33" localSheetId="1">#REF!</definedName>
    <definedName name="dmt_pedra_33" localSheetId="0">#REF!</definedName>
    <definedName name="dmt_pedra_33">#REF!</definedName>
    <definedName name="dmt_pedra_5" localSheetId="1">#REF!</definedName>
    <definedName name="dmt_pedra_5" localSheetId="0">#REF!</definedName>
    <definedName name="dmt_pedra_5">#REF!</definedName>
    <definedName name="dmt_pedra_6" localSheetId="1">#REF!</definedName>
    <definedName name="dmt_pedra_6" localSheetId="0">#REF!</definedName>
    <definedName name="dmt_pedra_6">#REF!</definedName>
    <definedName name="dmt_pedra_7" localSheetId="1">#REF!</definedName>
    <definedName name="dmt_pedra_7" localSheetId="0">#REF!</definedName>
    <definedName name="dmt_pedra_7">#REF!</definedName>
    <definedName name="dmt_pedra_8" localSheetId="1">#REF!</definedName>
    <definedName name="dmt_pedra_8" localSheetId="0">#REF!</definedName>
    <definedName name="dmt_pedra_8">#REF!</definedName>
    <definedName name="dmt_pedra_9" localSheetId="1">#REF!</definedName>
    <definedName name="dmt_pedra_9" localSheetId="0">#REF!</definedName>
    <definedName name="dmt_pedra_9">#REF!</definedName>
    <definedName name="dmt_ref_usina" localSheetId="1">#REF!</definedName>
    <definedName name="dmt_ref_usina" localSheetId="0">#REF!</definedName>
    <definedName name="dmt_ref_usina">#REF!</definedName>
    <definedName name="dmta" localSheetId="1">#REF!</definedName>
    <definedName name="dmta" localSheetId="0">#REF!</definedName>
    <definedName name="dmta">#REF!</definedName>
    <definedName name="dmtac" localSheetId="1">#REF!</definedName>
    <definedName name="dmtac" localSheetId="0">#REF!</definedName>
    <definedName name="dmtac">#REF!</definedName>
    <definedName name="dmtaço_cant" localSheetId="1">#REF!</definedName>
    <definedName name="dmtaço_cant" localSheetId="0">#REF!</definedName>
    <definedName name="dmtaço_cant">#REF!</definedName>
    <definedName name="dmtaço_pista" localSheetId="1">#REF!</definedName>
    <definedName name="dmtaço_pista" localSheetId="0">#REF!</definedName>
    <definedName name="dmtaço_pista">#REF!</definedName>
    <definedName name="dmtap" localSheetId="1">#REF!</definedName>
    <definedName name="dmtap" localSheetId="0">#REF!</definedName>
    <definedName name="dmtap">#REF!</definedName>
    <definedName name="dmtau" localSheetId="1">#REF!</definedName>
    <definedName name="dmtau" localSheetId="0">#REF!</definedName>
    <definedName name="dmtau">#REF!</definedName>
    <definedName name="DMTb" localSheetId="1">#REF!</definedName>
    <definedName name="DMTb" localSheetId="0">#REF!</definedName>
    <definedName name="DMTb">#REF!</definedName>
    <definedName name="dmtbaliz_peça" localSheetId="1">#REF!</definedName>
    <definedName name="dmtbaliz_peça" localSheetId="0">#REF!</definedName>
    <definedName name="dmtbaliz_peça">#REF!</definedName>
    <definedName name="dmtbc" localSheetId="1">#REF!</definedName>
    <definedName name="dmtbc" localSheetId="0">#REF!</definedName>
    <definedName name="dmtbc">#REF!</definedName>
    <definedName name="dmtbp" localSheetId="1">#REF!</definedName>
    <definedName name="dmtbp" localSheetId="0">#REF!</definedName>
    <definedName name="dmtbp">#REF!</definedName>
    <definedName name="dmtbu" localSheetId="1">#REF!</definedName>
    <definedName name="dmtbu" localSheetId="0">#REF!</definedName>
    <definedName name="dmtbu">#REF!</definedName>
    <definedName name="dmtc" localSheetId="1">#REF!</definedName>
    <definedName name="dmtc" localSheetId="0">#REF!</definedName>
    <definedName name="dmtc">#REF!</definedName>
    <definedName name="DMTCAPECM" localSheetId="1">#REF!</definedName>
    <definedName name="DMTCAPECM" localSheetId="0">#REF!</definedName>
    <definedName name="DMTCAPECM">#REF!</definedName>
    <definedName name="dmtcc" localSheetId="1">#REF!</definedName>
    <definedName name="dmtcc" localSheetId="0">#REF!</definedName>
    <definedName name="dmtcc">#REF!</definedName>
    <definedName name="dmtcerca" localSheetId="1">#REF!</definedName>
    <definedName name="dmtcerca" localSheetId="0">#REF!</definedName>
    <definedName name="dmtcerca">#REF!</definedName>
    <definedName name="dmtcim" localSheetId="1">#REF!</definedName>
    <definedName name="dmtcim" localSheetId="0">#REF!</definedName>
    <definedName name="dmtcim">#REF!</definedName>
    <definedName name="DMTco" localSheetId="1">#REF!</definedName>
    <definedName name="DMTco" localSheetId="0">#REF!</definedName>
    <definedName name="DMTco">#REF!</definedName>
    <definedName name="dmtf" localSheetId="1">#REF!</definedName>
    <definedName name="dmtf" localSheetId="0">#REF!</definedName>
    <definedName name="dmtf">#REF!</definedName>
    <definedName name="dmtf_13" localSheetId="1">#REF!</definedName>
    <definedName name="dmtf_13" localSheetId="0">#REF!</definedName>
    <definedName name="dmtf_13">#REF!</definedName>
    <definedName name="dmtf_26" localSheetId="1">#REF!</definedName>
    <definedName name="dmtf_26" localSheetId="0">#REF!</definedName>
    <definedName name="dmtf_26">#REF!</definedName>
    <definedName name="dmtf_33" localSheetId="1">#REF!</definedName>
    <definedName name="dmtf_33" localSheetId="0">#REF!</definedName>
    <definedName name="dmtf_33">#REF!</definedName>
    <definedName name="dmtf_5" localSheetId="1">#REF!</definedName>
    <definedName name="dmtf_5" localSheetId="0">#REF!</definedName>
    <definedName name="dmtf_5">#REF!</definedName>
    <definedName name="dmtf_6" localSheetId="1">#REF!</definedName>
    <definedName name="dmtf_6" localSheetId="0">#REF!</definedName>
    <definedName name="dmtf_6">#REF!</definedName>
    <definedName name="dmtf_7" localSheetId="1">#REF!</definedName>
    <definedName name="dmtf_7" localSheetId="0">#REF!</definedName>
    <definedName name="dmtf_7">#REF!</definedName>
    <definedName name="dmtf_8" localSheetId="1">#REF!</definedName>
    <definedName name="dmtf_8" localSheetId="0">#REF!</definedName>
    <definedName name="dmtf_8">#REF!</definedName>
    <definedName name="dmtf_9" localSheetId="1">#REF!</definedName>
    <definedName name="dmtf_9" localSheetId="0">#REF!</definedName>
    <definedName name="dmtf_9">#REF!</definedName>
    <definedName name="dmtfc" localSheetId="1">#REF!</definedName>
    <definedName name="dmtfc" localSheetId="0">#REF!</definedName>
    <definedName name="dmtfc">#REF!</definedName>
    <definedName name="dmtfu" localSheetId="1">#REF!</definedName>
    <definedName name="dmtfu" localSheetId="0">#REF!</definedName>
    <definedName name="dmtfu">#REF!</definedName>
    <definedName name="dmtgc_peça" localSheetId="1">#REF!</definedName>
    <definedName name="dmtgc_peça" localSheetId="0">#REF!</definedName>
    <definedName name="dmtgc_peça">#REF!</definedName>
    <definedName name="dmtleivas" localSheetId="1">#REF!</definedName>
    <definedName name="dmtleivas" localSheetId="0">#REF!</definedName>
    <definedName name="dmtleivas">#REF!</definedName>
    <definedName name="dmtmad_pista" localSheetId="1">#REF!</definedName>
    <definedName name="dmtmad_pista" localSheetId="0">#REF!</definedName>
    <definedName name="dmtmad_pista">#REF!</definedName>
    <definedName name="dmtmb" localSheetId="1">#REF!</definedName>
    <definedName name="dmtmb" localSheetId="0">#REF!</definedName>
    <definedName name="dmtmb">#REF!</definedName>
    <definedName name="dmtmf" localSheetId="1">#REF!</definedName>
    <definedName name="dmtmf" localSheetId="0">#REF!</definedName>
    <definedName name="dmtmf">#REF!</definedName>
    <definedName name="dmtmp" localSheetId="1">#REF!</definedName>
    <definedName name="dmtmp" localSheetId="0">#REF!</definedName>
    <definedName name="dmtmp">#REF!</definedName>
    <definedName name="DMTo" localSheetId="1">#REF!</definedName>
    <definedName name="DMTo" localSheetId="0">#REF!</definedName>
    <definedName name="DMTo">#REF!</definedName>
    <definedName name="dmtpoac" localSheetId="1">#REF!</definedName>
    <definedName name="dmtpoac" localSheetId="0">#REF!</definedName>
    <definedName name="dmtpoac">#REF!</definedName>
    <definedName name="dmtpp" localSheetId="1">#REF!</definedName>
    <definedName name="dmtpp" localSheetId="0">#REF!</definedName>
    <definedName name="dmtpp">#REF!</definedName>
    <definedName name="dmtr" localSheetId="1">#REF!</definedName>
    <definedName name="dmtr" localSheetId="0">#REF!</definedName>
    <definedName name="dmtr">#REF!</definedName>
    <definedName name="dmtra" localSheetId="1">#REF!</definedName>
    <definedName name="dmtra" localSheetId="0">#REF!</definedName>
    <definedName name="dmtra">#REF!</definedName>
    <definedName name="DMTRR" localSheetId="1">#REF!</definedName>
    <definedName name="DMTRR" localSheetId="0">#REF!</definedName>
    <definedName name="DMTRR">#REF!</definedName>
    <definedName name="DMTRRR" localSheetId="1">#REF!</definedName>
    <definedName name="DMTRRR" localSheetId="0">#REF!</definedName>
    <definedName name="DMTRRR">#REF!</definedName>
    <definedName name="DMTs" localSheetId="1">#REF!</definedName>
    <definedName name="DMTs" localSheetId="0">#REF!</definedName>
    <definedName name="DMTs">#REF!</definedName>
    <definedName name="dnit" localSheetId="1">#REF!</definedName>
    <definedName name="dnit" localSheetId="0">#REF!</definedName>
    <definedName name="dnit">#REF!</definedName>
    <definedName name="Dom_Carna" localSheetId="1">#REF!-49</definedName>
    <definedName name="Dom_Carna" localSheetId="0">#REF!-49</definedName>
    <definedName name="Dom_Carna">#REF!-49</definedName>
    <definedName name="Dom_Páscoa">#N/A</definedName>
    <definedName name="DPD" localSheetId="1">#REF!</definedName>
    <definedName name="DPD" localSheetId="0">#REF!</definedName>
    <definedName name="DPD">#REF!</definedName>
    <definedName name="DPESSO" localSheetId="1">#REF!</definedName>
    <definedName name="DPESSO" localSheetId="0">#REF!</definedName>
    <definedName name="DPESSO">#REF!</definedName>
    <definedName name="dre" localSheetId="1">#REF!</definedName>
    <definedName name="dre" localSheetId="0">#REF!</definedName>
    <definedName name="dre">#REF!</definedName>
    <definedName name="DRENAG" localSheetId="1">#REF!</definedName>
    <definedName name="DRENAG" localSheetId="0">#REF!</definedName>
    <definedName name="DRENAG">#REF!</definedName>
    <definedName name="drenos" localSheetId="3">[5]composições!$E$397</definedName>
    <definedName name="drenos" localSheetId="11">[4]composições!$E$397</definedName>
    <definedName name="drenos">[6]composições!$E$397</definedName>
    <definedName name="Dsc" hidden="1">#N/A</definedName>
    <definedName name="dsolo" localSheetId="1">#REF!</definedName>
    <definedName name="dsolo" localSheetId="0">#REF!</definedName>
    <definedName name="dsolo">#REF!</definedName>
    <definedName name="DTMED" localSheetId="1">#REF!</definedName>
    <definedName name="DTMED" localSheetId="0">#REF!</definedName>
    <definedName name="DTMED">#REF!</definedName>
    <definedName name="Dtrecho" localSheetId="1">#REF!</definedName>
    <definedName name="Dtrecho" localSheetId="0">#REF!</definedName>
    <definedName name="Dtrecho">#REF!</definedName>
    <definedName name="e" localSheetId="1">#REF!</definedName>
    <definedName name="e" localSheetId="0">#REF!</definedName>
    <definedName name="e">#REF!</definedName>
    <definedName name="e__cm" localSheetId="1">#REF!</definedName>
    <definedName name="e__cm" localSheetId="0">#REF!</definedName>
    <definedName name="e__cm">#REF!</definedName>
    <definedName name="e_brp" localSheetId="1">#REF!</definedName>
    <definedName name="e_brp" localSheetId="0">#REF!</definedName>
    <definedName name="e_brp">#REF!</definedName>
    <definedName name="e_capaf" localSheetId="1">#REF!</definedName>
    <definedName name="e_capaf" localSheetId="0">#REF!</definedName>
    <definedName name="e_capaf">#REF!</definedName>
    <definedName name="e_capaq" localSheetId="1">#REF!</definedName>
    <definedName name="e_capaq" localSheetId="0">#REF!</definedName>
    <definedName name="e_capaq">#REF!</definedName>
    <definedName name="e_capaq_13" localSheetId="1">#REF!</definedName>
    <definedName name="e_capaq_13" localSheetId="0">#REF!</definedName>
    <definedName name="e_capaq_13">#REF!</definedName>
    <definedName name="e_capaq_26" localSheetId="1">#REF!</definedName>
    <definedName name="e_capaq_26" localSheetId="0">#REF!</definedName>
    <definedName name="e_capaq_26">#REF!</definedName>
    <definedName name="e_capaq_33" localSheetId="1">#REF!</definedName>
    <definedName name="e_capaq_33" localSheetId="0">#REF!</definedName>
    <definedName name="e_capaq_33">#REF!</definedName>
    <definedName name="e_capaq_5" localSheetId="1">#REF!</definedName>
    <definedName name="e_capaq_5" localSheetId="0">#REF!</definedName>
    <definedName name="e_capaq_5">#REF!</definedName>
    <definedName name="e_capaq_6" localSheetId="1">#REF!</definedName>
    <definedName name="e_capaq_6" localSheetId="0">#REF!</definedName>
    <definedName name="e_capaq_6">#REF!</definedName>
    <definedName name="e_capaq_7" localSheetId="1">#REF!</definedName>
    <definedName name="e_capaq_7" localSheetId="0">#REF!</definedName>
    <definedName name="e_capaq_7">#REF!</definedName>
    <definedName name="e_capaq_8" localSheetId="1">#REF!</definedName>
    <definedName name="e_capaq_8" localSheetId="0">#REF!</definedName>
    <definedName name="e_capaq_8">#REF!</definedName>
    <definedName name="e_capaq_9" localSheetId="1">#REF!</definedName>
    <definedName name="e_capaq_9" localSheetId="0">#REF!</definedName>
    <definedName name="e_capaq_9">#REF!</definedName>
    <definedName name="e_correcaodef" localSheetId="1">#REF!</definedName>
    <definedName name="e_correcaodef" localSheetId="0">#REF!</definedName>
    <definedName name="e_correcaodef">#REF!</definedName>
    <definedName name="e_correcaodef_13" localSheetId="1">#REF!</definedName>
    <definedName name="e_correcaodef_13" localSheetId="0">#REF!</definedName>
    <definedName name="e_correcaodef_13">#REF!</definedName>
    <definedName name="e_correcaodef_26" localSheetId="1">#REF!</definedName>
    <definedName name="e_correcaodef_26" localSheetId="0">#REF!</definedName>
    <definedName name="e_correcaodef_26">#REF!</definedName>
    <definedName name="e_correcaodef_33" localSheetId="1">#REF!</definedName>
    <definedName name="e_correcaodef_33" localSheetId="0">#REF!</definedName>
    <definedName name="e_correcaodef_33">#REF!</definedName>
    <definedName name="e_correcaodef_5" localSheetId="1">#REF!</definedName>
    <definedName name="e_correcaodef_5" localSheetId="0">#REF!</definedName>
    <definedName name="e_correcaodef_5">#REF!</definedName>
    <definedName name="e_correcaodef_6" localSheetId="1">#REF!</definedName>
    <definedName name="e_correcaodef_6" localSheetId="0">#REF!</definedName>
    <definedName name="e_correcaodef_6">#REF!</definedName>
    <definedName name="e_correcaodef_7" localSheetId="1">#REF!</definedName>
    <definedName name="e_correcaodef_7" localSheetId="0">#REF!</definedName>
    <definedName name="e_correcaodef_7">#REF!</definedName>
    <definedName name="e_correcaodef_8" localSheetId="1">#REF!</definedName>
    <definedName name="e_correcaodef_8" localSheetId="0">#REF!</definedName>
    <definedName name="e_correcaodef_8">#REF!</definedName>
    <definedName name="e_correcaodef_9" localSheetId="1">#REF!</definedName>
    <definedName name="e_correcaodef_9" localSheetId="0">#REF!</definedName>
    <definedName name="e_correcaodef_9">#REF!</definedName>
    <definedName name="e_micro15" localSheetId="1">#REF!</definedName>
    <definedName name="e_micro15" localSheetId="0">#REF!</definedName>
    <definedName name="e_micro15">#REF!</definedName>
    <definedName name="e_mrp" localSheetId="1">#REF!</definedName>
    <definedName name="e_mrp" localSheetId="0">#REF!</definedName>
    <definedName name="e_mrp">#REF!</definedName>
    <definedName name="e_remendoprof" localSheetId="1">#REF!</definedName>
    <definedName name="e_remendoprof" localSheetId="0">#REF!</definedName>
    <definedName name="e_remendoprof">#REF!</definedName>
    <definedName name="e_remendoprof_13" localSheetId="1">#REF!</definedName>
    <definedName name="e_remendoprof_13" localSheetId="0">#REF!</definedName>
    <definedName name="e_remendoprof_13">#REF!</definedName>
    <definedName name="e_remendoprof_26" localSheetId="1">#REF!</definedName>
    <definedName name="e_remendoprof_26" localSheetId="0">#REF!</definedName>
    <definedName name="e_remendoprof_26">#REF!</definedName>
    <definedName name="e_remendoprof_33" localSheetId="1">#REF!</definedName>
    <definedName name="e_remendoprof_33" localSheetId="0">#REF!</definedName>
    <definedName name="e_remendoprof_33">#REF!</definedName>
    <definedName name="e_remendoprof_5" localSheetId="1">#REF!</definedName>
    <definedName name="e_remendoprof_5" localSheetId="0">#REF!</definedName>
    <definedName name="e_remendoprof_5">#REF!</definedName>
    <definedName name="e_remendoprof_6" localSheetId="1">#REF!</definedName>
    <definedName name="e_remendoprof_6" localSheetId="0">#REF!</definedName>
    <definedName name="e_remendoprof_6">#REF!</definedName>
    <definedName name="e_remendoprof_7" localSheetId="1">#REF!</definedName>
    <definedName name="e_remendoprof_7" localSheetId="0">#REF!</definedName>
    <definedName name="e_remendoprof_7">#REF!</definedName>
    <definedName name="e_remendoprof_8" localSheetId="1">#REF!</definedName>
    <definedName name="e_remendoprof_8" localSheetId="0">#REF!</definedName>
    <definedName name="e_remendoprof_8">#REF!</definedName>
    <definedName name="e_remendoprof_9" localSheetId="1">#REF!</definedName>
    <definedName name="e_remendoprof_9" localSheetId="0">#REF!</definedName>
    <definedName name="e_remendoprof_9">#REF!</definedName>
    <definedName name="e_tapaburaco" localSheetId="1">#REF!</definedName>
    <definedName name="e_tapaburaco" localSheetId="0">#REF!</definedName>
    <definedName name="e_tapaburaco">#REF!</definedName>
    <definedName name="e_tapaburaco_13" localSheetId="1">#REF!</definedName>
    <definedName name="e_tapaburaco_13" localSheetId="0">#REF!</definedName>
    <definedName name="e_tapaburaco_13">#REF!</definedName>
    <definedName name="e_tapaburaco_26" localSheetId="1">#REF!</definedName>
    <definedName name="e_tapaburaco_26" localSheetId="0">#REF!</definedName>
    <definedName name="e_tapaburaco_26">#REF!</definedName>
    <definedName name="e_tapaburaco_33" localSheetId="1">#REF!</definedName>
    <definedName name="e_tapaburaco_33" localSheetId="0">#REF!</definedName>
    <definedName name="e_tapaburaco_33">#REF!</definedName>
    <definedName name="e_tapaburaco_5" localSheetId="1">#REF!</definedName>
    <definedName name="e_tapaburaco_5" localSheetId="0">#REF!</definedName>
    <definedName name="e_tapaburaco_5">#REF!</definedName>
    <definedName name="e_tapaburaco_6" localSheetId="1">#REF!</definedName>
    <definedName name="e_tapaburaco_6" localSheetId="0">#REF!</definedName>
    <definedName name="e_tapaburaco_6">#REF!</definedName>
    <definedName name="e_tapaburaco_7" localSheetId="1">#REF!</definedName>
    <definedName name="e_tapaburaco_7" localSheetId="0">#REF!</definedName>
    <definedName name="e_tapaburaco_7">#REF!</definedName>
    <definedName name="e_tapaburaco_8" localSheetId="1">#REF!</definedName>
    <definedName name="e_tapaburaco_8" localSheetId="0">#REF!</definedName>
    <definedName name="e_tapaburaco_8">#REF!</definedName>
    <definedName name="e_tapaburaco_9" localSheetId="1">#REF!</definedName>
    <definedName name="e_tapaburaco_9" localSheetId="0">#REF!</definedName>
    <definedName name="e_tapaburaco_9">#REF!</definedName>
    <definedName name="EA" localSheetId="1">#REF!</definedName>
    <definedName name="EA" localSheetId="0">#REF!</definedName>
    <definedName name="EA">#REF!</definedName>
    <definedName name="ECJ" localSheetId="3">#REF!</definedName>
    <definedName name="ECJ" localSheetId="2">#REF!</definedName>
    <definedName name="ECJ" localSheetId="1">#REF!</definedName>
    <definedName name="ECJ" localSheetId="0">#REF!</definedName>
    <definedName name="ECJ">#REF!</definedName>
    <definedName name="ECJ_4" localSheetId="1">#REF!</definedName>
    <definedName name="ECJ_4" localSheetId="0">#REF!</definedName>
    <definedName name="ECJ_4">#REF!</definedName>
    <definedName name="ECJJ" localSheetId="1">#REF!</definedName>
    <definedName name="ECJJ" localSheetId="0">#REF!</definedName>
    <definedName name="ECJJ">#REF!</definedName>
    <definedName name="Edit" localSheetId="1" hidden="1">#REF!</definedName>
    <definedName name="Edit" localSheetId="0" hidden="1">#REF!</definedName>
    <definedName name="Edit" hidden="1">#REF!</definedName>
    <definedName name="Edital" localSheetId="2">#REF!</definedName>
    <definedName name="edital" localSheetId="1">#REF!</definedName>
    <definedName name="edital" localSheetId="0">#REF!</definedName>
    <definedName name="edital">#REF!</definedName>
    <definedName name="eee" localSheetId="1">#REF!</definedName>
    <definedName name="eee" localSheetId="0">#REF!</definedName>
    <definedName name="eee">#REF!</definedName>
    <definedName name="eeee" localSheetId="1">#REF!</definedName>
    <definedName name="eeee" localSheetId="0">#REF!</definedName>
    <definedName name="eeee">#REF!</definedName>
    <definedName name="eeeee">#N/A</definedName>
    <definedName name="Ef" localSheetId="1">#REF!</definedName>
    <definedName name="Ef" localSheetId="0">#REF!</definedName>
    <definedName name="Ef">#REF!</definedName>
    <definedName name="Efaixa" localSheetId="1">#REF!</definedName>
    <definedName name="Efaixa" localSheetId="0">#REF!</definedName>
    <definedName name="Efaixa">#REF!</definedName>
    <definedName name="Efaixa_1">"'file:///C:/Documents and Settings/mauricio.ferrao/Desktop/ARQUIVOS R96/EXCEL/PATOs/BR153_99.XLS'#$'P A T O  D'.$#REF!$#REF!"</definedName>
    <definedName name="Efaixa_3" localSheetId="1">#REF!</definedName>
    <definedName name="Efaixa_3" localSheetId="0">#REF!</definedName>
    <definedName name="Efaixa_3">#REF!</definedName>
    <definedName name="Efaixa_4" localSheetId="1">#REF!</definedName>
    <definedName name="Efaixa_4" localSheetId="0">#REF!</definedName>
    <definedName name="Efaixa_4">#REF!</definedName>
    <definedName name="Efaixa_5" localSheetId="1">#REF!</definedName>
    <definedName name="Efaixa_5" localSheetId="0">#REF!</definedName>
    <definedName name="Efaixa_5">#REF!</definedName>
    <definedName name="Efaixaa" localSheetId="1">#REF!</definedName>
    <definedName name="Efaixaa" localSheetId="0">#REF!</definedName>
    <definedName name="Efaixaa">#REF!</definedName>
    <definedName name="Ei" localSheetId="1">#REF!</definedName>
    <definedName name="Ei" localSheetId="0">#REF!</definedName>
    <definedName name="Ei">#REF!</definedName>
    <definedName name="EJ" localSheetId="3">#REF!</definedName>
    <definedName name="EJ" localSheetId="2">#REF!</definedName>
    <definedName name="EJ" localSheetId="1">#REF!</definedName>
    <definedName name="EJ" localSheetId="0">#REF!</definedName>
    <definedName name="EJ">#REF!</definedName>
    <definedName name="EJ_4" localSheetId="1">#REF!</definedName>
    <definedName name="EJ_4" localSheetId="0">#REF!</definedName>
    <definedName name="EJ_4">#REF!</definedName>
    <definedName name="EJJ" localSheetId="1">#REF!</definedName>
    <definedName name="EJJ" localSheetId="0">#REF!</definedName>
    <definedName name="EJJ">#REF!</definedName>
    <definedName name="elevação" localSheetId="3">#REF!</definedName>
    <definedName name="elevação" localSheetId="1">#REF!</definedName>
    <definedName name="elevação" localSheetId="0">#REF!</definedName>
    <definedName name="elevação">#REF!</definedName>
    <definedName name="Em" localSheetId="1">#REF!</definedName>
    <definedName name="Em" localSheetId="0">#REF!</definedName>
    <definedName name="Em">#REF!</definedName>
    <definedName name="EMN" localSheetId="1">#REF!</definedName>
    <definedName name="EMN" localSheetId="0">#REF!</definedName>
    <definedName name="EMN">#REF!</definedName>
    <definedName name="EmpAux" hidden="1">""</definedName>
    <definedName name="Empr" localSheetId="1" hidden="1">#REF!</definedName>
    <definedName name="Empr" localSheetId="0" hidden="1">#REF!</definedName>
    <definedName name="Empr" hidden="1">#REF!</definedName>
    <definedName name="Empresa" localSheetId="1">#REF!</definedName>
    <definedName name="Empresa" localSheetId="0">#REF!</definedName>
    <definedName name="Empresa">#REF!</definedName>
    <definedName name="EMULPOL" localSheetId="1">#REF!</definedName>
    <definedName name="EMULPOL" localSheetId="0">#REF!</definedName>
    <definedName name="EMULPOL">#REF!</definedName>
    <definedName name="EMULPOLROO" localSheetId="1">#REF!</definedName>
    <definedName name="EMULPOLROO" localSheetId="0">#REF!</definedName>
    <definedName name="EMULPOLROO">#REF!</definedName>
    <definedName name="EMW" localSheetId="1">#REF!</definedName>
    <definedName name="EMW" localSheetId="0">#REF!</definedName>
    <definedName name="EMW">#REF!</definedName>
    <definedName name="EMWA" localSheetId="1">#REF!</definedName>
    <definedName name="EMWA" localSheetId="0">#REF!</definedName>
    <definedName name="EMWA">#REF!</definedName>
    <definedName name="enc" localSheetId="1">#REF!</definedName>
    <definedName name="enc" localSheetId="0">#REF!</definedName>
    <definedName name="enc">#REF!</definedName>
    <definedName name="encarregadoAr" localSheetId="3">#REF!</definedName>
    <definedName name="encarregadoAr" localSheetId="1">#REF!</definedName>
    <definedName name="encarregadoAr" localSheetId="0">#REF!</definedName>
    <definedName name="encarregadoAr">#REF!</definedName>
    <definedName name="enchimento" localSheetId="3">#REF!</definedName>
    <definedName name="enchimento" localSheetId="1">#REF!</definedName>
    <definedName name="enchimento" localSheetId="0">#REF!</definedName>
    <definedName name="enchimento">#REF!</definedName>
    <definedName name="eng." hidden="1">{#N/A,#N/A,FALSE,"MO (2)"}</definedName>
    <definedName name="ENGENHARIA" hidden="1">{#N/A,#N/A,FALSE,"MO (2)"}</definedName>
    <definedName name="engenheiro" localSheetId="3">#REF!</definedName>
    <definedName name="engenheiro" localSheetId="1">#REF!</definedName>
    <definedName name="engenheiro" localSheetId="0">#REF!</definedName>
    <definedName name="engenheiro">#REF!</definedName>
    <definedName name="enroPA" localSheetId="3">#REF!</definedName>
    <definedName name="enroPA" localSheetId="1">#REF!</definedName>
    <definedName name="enroPA" localSheetId="0">#REF!</definedName>
    <definedName name="enroPA">#REF!</definedName>
    <definedName name="ensecadeira5" localSheetId="3">#REF!</definedName>
    <definedName name="ensecadeira5" localSheetId="1">#REF!</definedName>
    <definedName name="ensecadeira5" localSheetId="0">#REF!</definedName>
    <definedName name="ensecadeira5">#REF!</definedName>
    <definedName name="ensecadeira7" localSheetId="3">[5]composições!$E$161</definedName>
    <definedName name="ensecadeira7" localSheetId="11">[4]composições!$E$161</definedName>
    <definedName name="ensecadeira7">[6]composições!$E$161</definedName>
    <definedName name="Entrega" localSheetId="1">#REF!</definedName>
    <definedName name="Entrega" localSheetId="0">#REF!</definedName>
    <definedName name="Entrega">#REF!</definedName>
    <definedName name="ep" localSheetId="1">#REF!</definedName>
    <definedName name="ep" localSheetId="0">#REF!</definedName>
    <definedName name="ep">#REF!</definedName>
    <definedName name="EQ" localSheetId="1">#REF!</definedName>
    <definedName name="EQ" localSheetId="0">#REF!</definedName>
    <definedName name="EQ">#REF!</definedName>
    <definedName name="EQPTOS" localSheetId="1">#REF!</definedName>
    <definedName name="EQPTOS" localSheetId="0">#REF!</definedName>
    <definedName name="EQPTOS">#REF!</definedName>
    <definedName name="EQUI" hidden="1">{"'INDICE'!$A$1:$K$78"}</definedName>
    <definedName name="equip" localSheetId="1">#REF!</definedName>
    <definedName name="equip" localSheetId="0">#REF!</definedName>
    <definedName name="equip">#REF!</definedName>
    <definedName name="equipp" localSheetId="1">#REF!</definedName>
    <definedName name="equipp" localSheetId="0">#REF!</definedName>
    <definedName name="equipp">#REF!</definedName>
    <definedName name="ereerer" hidden="1">{#N/A,#N/A,FALSE,"MO (2)"}</definedName>
    <definedName name="erewq" localSheetId="1">#REF!</definedName>
    <definedName name="erewq" localSheetId="0">#REF!</definedName>
    <definedName name="erewq">#REF!</definedName>
    <definedName name="EROSOES" hidden="1">{#N/A,#N/A,TRUE,"Serviços"}</definedName>
    <definedName name="err" localSheetId="1">#REF!</definedName>
    <definedName name="err" localSheetId="0">#REF!</definedName>
    <definedName name="err">#REF!</definedName>
    <definedName name="ERT" localSheetId="1">#REF!</definedName>
    <definedName name="ERT" localSheetId="0">#REF!</definedName>
    <definedName name="ERT">#REF!</definedName>
    <definedName name="erttttt" localSheetId="1">#REF!</definedName>
    <definedName name="erttttt" localSheetId="0">#REF!</definedName>
    <definedName name="erttttt">#REF!</definedName>
    <definedName name="ES" localSheetId="1" hidden="1">#REF!</definedName>
    <definedName name="ES" localSheetId="0" hidden="1">#REF!</definedName>
    <definedName name="ES" hidden="1">#REF!</definedName>
    <definedName name="esag" localSheetId="1">#REF!</definedName>
    <definedName name="esag" localSheetId="0">#REF!</definedName>
    <definedName name="esag">#REF!</definedName>
    <definedName name="escavacao.1" localSheetId="3">[5]composições!$E$29</definedName>
    <definedName name="escavacao.1" localSheetId="11">[4]composições!$E$29</definedName>
    <definedName name="escavacao.1">[6]composições!$E$29</definedName>
    <definedName name="escavacao.2" localSheetId="3">#REF!</definedName>
    <definedName name="escavacao.2" localSheetId="1">#REF!</definedName>
    <definedName name="escavacao.2" localSheetId="0">#REF!</definedName>
    <definedName name="escavacao.2">#REF!</definedName>
    <definedName name="escavacao.3" localSheetId="3">[5]composições!$E$56</definedName>
    <definedName name="escavacao.3" localSheetId="11">[4]composições!$E$56</definedName>
    <definedName name="escavacao.3">[6]composições!$E$56</definedName>
    <definedName name="escoramentof" localSheetId="3">#REF!</definedName>
    <definedName name="escoramentof" localSheetId="1">#REF!</definedName>
    <definedName name="escoramentof" localSheetId="0">#REF!</definedName>
    <definedName name="escoramentof">#REF!</definedName>
    <definedName name="ESP" localSheetId="1">#REF!</definedName>
    <definedName name="ESP" localSheetId="0">#REF!</definedName>
    <definedName name="ESP">#REF!</definedName>
    <definedName name="espes_capaf" localSheetId="1">#REF!</definedName>
    <definedName name="espes_capaf" localSheetId="0">#REF!</definedName>
    <definedName name="espes_capaf">#REF!</definedName>
    <definedName name="espes_capaf_13" localSheetId="1">#REF!</definedName>
    <definedName name="espes_capaf_13" localSheetId="0">#REF!</definedName>
    <definedName name="espes_capaf_13">#REF!</definedName>
    <definedName name="espes_capaf_13_19" localSheetId="1">#REF!</definedName>
    <definedName name="espes_capaf_13_19" localSheetId="0">#REF!</definedName>
    <definedName name="espes_capaf_13_19">#REF!</definedName>
    <definedName name="espes_capaf_13_23" localSheetId="1">#REF!</definedName>
    <definedName name="espes_capaf_13_23" localSheetId="0">#REF!</definedName>
    <definedName name="espes_capaf_13_23">#REF!</definedName>
    <definedName name="espes_capaf_13_25" localSheetId="1">#REF!</definedName>
    <definedName name="espes_capaf_13_25" localSheetId="0">#REF!</definedName>
    <definedName name="espes_capaf_13_25">#REF!</definedName>
    <definedName name="espes_capaf_19" localSheetId="1">#REF!</definedName>
    <definedName name="espes_capaf_19" localSheetId="0">#REF!</definedName>
    <definedName name="espes_capaf_19">#REF!</definedName>
    <definedName name="espes_capaf_23" localSheetId="1">#REF!</definedName>
    <definedName name="espes_capaf_23" localSheetId="0">#REF!</definedName>
    <definedName name="espes_capaf_23">#REF!</definedName>
    <definedName name="espes_capaf_24" localSheetId="1">#REF!</definedName>
    <definedName name="espes_capaf_24" localSheetId="0">#REF!</definedName>
    <definedName name="espes_capaf_24">#REF!</definedName>
    <definedName name="espes_capaf_24_13" localSheetId="1">#REF!</definedName>
    <definedName name="espes_capaf_24_13" localSheetId="0">#REF!</definedName>
    <definedName name="espes_capaf_24_13">#REF!</definedName>
    <definedName name="espes_capaf_24_13_19" localSheetId="1">#REF!</definedName>
    <definedName name="espes_capaf_24_13_19" localSheetId="0">#REF!</definedName>
    <definedName name="espes_capaf_24_13_19">#REF!</definedName>
    <definedName name="espes_capaf_24_13_23" localSheetId="1">#REF!</definedName>
    <definedName name="espes_capaf_24_13_23" localSheetId="0">#REF!</definedName>
    <definedName name="espes_capaf_24_13_23">#REF!</definedName>
    <definedName name="espes_capaf_24_13_25" localSheetId="1">#REF!</definedName>
    <definedName name="espes_capaf_24_13_25" localSheetId="0">#REF!</definedName>
    <definedName name="espes_capaf_24_13_25">#REF!</definedName>
    <definedName name="espes_capaf_24_19" localSheetId="1">#REF!</definedName>
    <definedName name="espes_capaf_24_19" localSheetId="0">#REF!</definedName>
    <definedName name="espes_capaf_24_19">#REF!</definedName>
    <definedName name="espes_capaf_24_23" localSheetId="1">#REF!</definedName>
    <definedName name="espes_capaf_24_23" localSheetId="0">#REF!</definedName>
    <definedName name="espes_capaf_24_23">#REF!</definedName>
    <definedName name="espes_capaf_24_25" localSheetId="1">#REF!</definedName>
    <definedName name="espes_capaf_24_25" localSheetId="0">#REF!</definedName>
    <definedName name="espes_capaf_24_25">#REF!</definedName>
    <definedName name="espes_capaf_25" localSheetId="1">#REF!</definedName>
    <definedName name="espes_capaf_25" localSheetId="0">#REF!</definedName>
    <definedName name="espes_capaf_25">#REF!</definedName>
    <definedName name="espes_capaq" localSheetId="1">#REF!</definedName>
    <definedName name="espes_capaq" localSheetId="0">#REF!</definedName>
    <definedName name="espes_capaq">#REF!</definedName>
    <definedName name="EST" localSheetId="3">#REF!</definedName>
    <definedName name="EST" localSheetId="2">#REF!</definedName>
    <definedName name="EST" localSheetId="1">#REF!</definedName>
    <definedName name="EST" localSheetId="0">#REF!</definedName>
    <definedName name="EST">#REF!</definedName>
    <definedName name="Estabilidade" localSheetId="2">#REF!</definedName>
    <definedName name="Estabilidade">[24]Teor!$D$3:$D$7</definedName>
    <definedName name="et" localSheetId="1">#REF!</definedName>
    <definedName name="et" localSheetId="0">#REF!</definedName>
    <definedName name="et">#REF!</definedName>
    <definedName name="EU" hidden="1">{#N/A,#N/A,FALSE,"MO (2)"}</definedName>
    <definedName name="EU_1" hidden="1">{#N/A,#N/A,FALSE,"MO (2)"}</definedName>
    <definedName name="EUU" localSheetId="1">#REF!</definedName>
    <definedName name="EUU" localSheetId="0">#REF!</definedName>
    <definedName name="EUU">#REF!</definedName>
    <definedName name="EUUU" localSheetId="1">#REF!</definedName>
    <definedName name="EUUU" localSheetId="0">#REF!</definedName>
    <definedName name="EUUU">#REF!</definedName>
    <definedName name="ewt" localSheetId="1">#REF!</definedName>
    <definedName name="ewt" localSheetId="0">#REF!</definedName>
    <definedName name="ewt">#REF!</definedName>
    <definedName name="EXA" localSheetId="3">'[7]PRO-08'!#REF!</definedName>
    <definedName name="EXA" localSheetId="2">#REF!</definedName>
    <definedName name="EXA" localSheetId="1">'[7]PRO-08'!#REF!</definedName>
    <definedName name="EXA" localSheetId="0">'[7]PRO-08'!#REF!</definedName>
    <definedName name="EXA">'[7]PRO-08'!#REF!</definedName>
    <definedName name="EXA_24" localSheetId="1">#REF!</definedName>
    <definedName name="EXA_24" localSheetId="0">#REF!</definedName>
    <definedName name="EXA_24">#REF!</definedName>
    <definedName name="EXA_26" localSheetId="1">#REF!</definedName>
    <definedName name="EXA_26" localSheetId="0">#REF!</definedName>
    <definedName name="EXA_26">#REF!</definedName>
    <definedName name="EXA_27" localSheetId="1">#REF!</definedName>
    <definedName name="EXA_27" localSheetId="0">#REF!</definedName>
    <definedName name="EXA_27">#REF!</definedName>
    <definedName name="EXA_9" localSheetId="1">#REF!</definedName>
    <definedName name="EXA_9" localSheetId="0">#REF!</definedName>
    <definedName name="EXA_9">#REF!</definedName>
    <definedName name="Excel_BuiltIn__FilterDatabase_1" localSheetId="1">#REF!</definedName>
    <definedName name="Excel_BuiltIn__FilterDatabase_1" localSheetId="0">#REF!</definedName>
    <definedName name="Excel_BuiltIn__FilterDatabase_1">#REF!</definedName>
    <definedName name="Excel_BuiltIn__FilterDatabase_11" localSheetId="1">#REF!</definedName>
    <definedName name="Excel_BuiltIn__FilterDatabase_11" localSheetId="0">#REF!</definedName>
    <definedName name="Excel_BuiltIn__FilterDatabase_11">#REF!</definedName>
    <definedName name="Excel_BuiltIn__FilterDatabase_2" localSheetId="1">#REF!</definedName>
    <definedName name="Excel_BuiltIn__FilterDatabase_2" localSheetId="0">#REF!</definedName>
    <definedName name="Excel_BuiltIn__FilterDatabase_2">#REF!</definedName>
    <definedName name="Excel_BuiltIn__FilterDatabase_25" localSheetId="1">#REF!</definedName>
    <definedName name="Excel_BuiltIn__FilterDatabase_25" localSheetId="0">#REF!</definedName>
    <definedName name="Excel_BuiltIn__FilterDatabase_25">#REF!</definedName>
    <definedName name="Excel_BuiltIn__FilterDatabase_4" localSheetId="1">#REF!</definedName>
    <definedName name="Excel_BuiltIn__FilterDatabase_4" localSheetId="0">#REF!</definedName>
    <definedName name="Excel_BuiltIn__FilterDatabase_4">#REF!</definedName>
    <definedName name="Excel_BuiltIn__FilterDatabase_7" localSheetId="1">#REF!</definedName>
    <definedName name="Excel_BuiltIn__FilterDatabase_7" localSheetId="0">#REF!</definedName>
    <definedName name="Excel_BuiltIn__FilterDatabase_7">#REF!</definedName>
    <definedName name="Excel_BuiltIn_Criteria" localSheetId="1">#REF!</definedName>
    <definedName name="Excel_BuiltIn_Criteria" localSheetId="0">#REF!</definedName>
    <definedName name="Excel_BuiltIn_Criteria">#REF!</definedName>
    <definedName name="Excel_BuiltIn_Database" localSheetId="1">#REF!</definedName>
    <definedName name="Excel_BuiltIn_Database" localSheetId="0">#REF!</definedName>
    <definedName name="Excel_BuiltIn_Database">#REF!</definedName>
    <definedName name="Excel_BuiltIn_Database_4" localSheetId="1">#REF!</definedName>
    <definedName name="Excel_BuiltIn_Database_4" localSheetId="0">#REF!</definedName>
    <definedName name="Excel_BuiltIn_Database_4">#REF!</definedName>
    <definedName name="Excel_BuiltIn_Print_Area" localSheetId="1">#REF!</definedName>
    <definedName name="Excel_BuiltIn_Print_Area" localSheetId="0">#REF!</definedName>
    <definedName name="Excel_BuiltIn_Print_Area">#REF!</definedName>
    <definedName name="Excel_BuiltIn_Print_Area_11_1" localSheetId="1">#REF!</definedName>
    <definedName name="Excel_BuiltIn_Print_Area_11_1" localSheetId="0">#REF!</definedName>
    <definedName name="Excel_BuiltIn_Print_Area_11_1">#REF!</definedName>
    <definedName name="Excel_BuiltIn_Print_Area_14" localSheetId="1">#REF!</definedName>
    <definedName name="Excel_BuiltIn_Print_Area_14" localSheetId="0">#REF!</definedName>
    <definedName name="Excel_BuiltIn_Print_Area_14">#REF!</definedName>
    <definedName name="Excel_BuiltIn_Print_Area_15_1" localSheetId="1">#REF!</definedName>
    <definedName name="Excel_BuiltIn_Print_Area_15_1" localSheetId="0">#REF!</definedName>
    <definedName name="Excel_BuiltIn_Print_Area_15_1">#REF!</definedName>
    <definedName name="Excel_BuiltIn_Print_Area_15_1_19" localSheetId="1">#REF!</definedName>
    <definedName name="Excel_BuiltIn_Print_Area_15_1_19" localSheetId="0">#REF!</definedName>
    <definedName name="Excel_BuiltIn_Print_Area_15_1_19">#REF!</definedName>
    <definedName name="Excel_BuiltIn_Print_Area_15_1_23" localSheetId="1">#REF!</definedName>
    <definedName name="Excel_BuiltIn_Print_Area_15_1_23" localSheetId="0">#REF!</definedName>
    <definedName name="Excel_BuiltIn_Print_Area_15_1_23">#REF!</definedName>
    <definedName name="Excel_BuiltIn_Print_Area_15_1_25" localSheetId="1">#REF!</definedName>
    <definedName name="Excel_BuiltIn_Print_Area_15_1_25" localSheetId="0">#REF!</definedName>
    <definedName name="Excel_BuiltIn_Print_Area_15_1_25">#REF!</definedName>
    <definedName name="Excel_BuiltIn_Print_Area_15_1_26" localSheetId="1">#REF!</definedName>
    <definedName name="Excel_BuiltIn_Print_Area_15_1_26" localSheetId="0">#REF!</definedName>
    <definedName name="Excel_BuiltIn_Print_Area_15_1_26">#REF!</definedName>
    <definedName name="Excel_BuiltIn_Print_Area_15_1_33" localSheetId="1">#REF!</definedName>
    <definedName name="Excel_BuiltIn_Print_Area_15_1_33" localSheetId="0">#REF!</definedName>
    <definedName name="Excel_BuiltIn_Print_Area_15_1_33">#REF!</definedName>
    <definedName name="Excel_BuiltIn_Print_Area_15_1_9" localSheetId="1">#REF!</definedName>
    <definedName name="Excel_BuiltIn_Print_Area_15_1_9" localSheetId="0">#REF!</definedName>
    <definedName name="Excel_BuiltIn_Print_Area_15_1_9">#REF!</definedName>
    <definedName name="Excel_BuiltIn_Print_Area_16" localSheetId="1">#REF!</definedName>
    <definedName name="Excel_BuiltIn_Print_Area_16" localSheetId="0">#REF!</definedName>
    <definedName name="Excel_BuiltIn_Print_Area_16">#REF!</definedName>
    <definedName name="Excel_BuiltIn_Print_Area_16_1" localSheetId="1">#REF!</definedName>
    <definedName name="Excel_BuiltIn_Print_Area_16_1" localSheetId="0">#REF!</definedName>
    <definedName name="Excel_BuiltIn_Print_Area_16_1">#REF!</definedName>
    <definedName name="Excel_BuiltIn_Print_Area_16_1_19" localSheetId="1">#REF!</definedName>
    <definedName name="Excel_BuiltIn_Print_Area_16_1_19" localSheetId="0">#REF!</definedName>
    <definedName name="Excel_BuiltIn_Print_Area_16_1_19">#REF!</definedName>
    <definedName name="Excel_BuiltIn_Print_Area_16_1_23" localSheetId="1">#REF!</definedName>
    <definedName name="Excel_BuiltIn_Print_Area_16_1_23" localSheetId="0">#REF!</definedName>
    <definedName name="Excel_BuiltIn_Print_Area_16_1_23">#REF!</definedName>
    <definedName name="Excel_BuiltIn_Print_Area_16_1_25" localSheetId="1">#REF!</definedName>
    <definedName name="Excel_BuiltIn_Print_Area_16_1_25" localSheetId="0">#REF!</definedName>
    <definedName name="Excel_BuiltIn_Print_Area_16_1_25">#REF!</definedName>
    <definedName name="Excel_BuiltIn_Print_Area_16_1_26" localSheetId="1">#REF!</definedName>
    <definedName name="Excel_BuiltIn_Print_Area_16_1_26" localSheetId="0">#REF!</definedName>
    <definedName name="Excel_BuiltIn_Print_Area_16_1_26">#REF!</definedName>
    <definedName name="Excel_BuiltIn_Print_Area_16_1_33" localSheetId="1">#REF!</definedName>
    <definedName name="Excel_BuiltIn_Print_Area_16_1_33" localSheetId="0">#REF!</definedName>
    <definedName name="Excel_BuiltIn_Print_Area_16_1_33">#REF!</definedName>
    <definedName name="Excel_BuiltIn_Print_Area_16_1_9" localSheetId="1">#REF!</definedName>
    <definedName name="Excel_BuiltIn_Print_Area_16_1_9" localSheetId="0">#REF!</definedName>
    <definedName name="Excel_BuiltIn_Print_Area_16_1_9">#REF!</definedName>
    <definedName name="Excel_BuiltIn_Print_Area_2" localSheetId="1">#REF!</definedName>
    <definedName name="Excel_BuiltIn_Print_Area_2" localSheetId="0">#REF!</definedName>
    <definedName name="Excel_BuiltIn_Print_Area_2">#REF!</definedName>
    <definedName name="Excel_BuiltIn_Print_Area_2_1" localSheetId="1">#REF!</definedName>
    <definedName name="Excel_BuiltIn_Print_Area_2_1" localSheetId="0">#REF!</definedName>
    <definedName name="Excel_BuiltIn_Print_Area_2_1">#REF!</definedName>
    <definedName name="Excel_BuiltIn_Print_Area_21_1" localSheetId="1">#REF!</definedName>
    <definedName name="Excel_BuiltIn_Print_Area_21_1" localSheetId="0">#REF!</definedName>
    <definedName name="Excel_BuiltIn_Print_Area_21_1">#REF!</definedName>
    <definedName name="Excel_BuiltIn_Print_Area_24_1" localSheetId="1">#REF!</definedName>
    <definedName name="Excel_BuiltIn_Print_Area_24_1" localSheetId="0">#REF!</definedName>
    <definedName name="Excel_BuiltIn_Print_Area_24_1">#REF!</definedName>
    <definedName name="Excel_BuiltIn_Print_Area_24_1_19" localSheetId="1">#REF!</definedName>
    <definedName name="Excel_BuiltIn_Print_Area_24_1_19" localSheetId="0">#REF!</definedName>
    <definedName name="Excel_BuiltIn_Print_Area_24_1_19">#REF!</definedName>
    <definedName name="Excel_BuiltIn_Print_Area_24_1_23" localSheetId="1">#REF!</definedName>
    <definedName name="Excel_BuiltIn_Print_Area_24_1_23" localSheetId="0">#REF!</definedName>
    <definedName name="Excel_BuiltIn_Print_Area_24_1_23">#REF!</definedName>
    <definedName name="Excel_BuiltIn_Print_Area_24_1_25" localSheetId="1">#REF!</definedName>
    <definedName name="Excel_BuiltIn_Print_Area_24_1_25" localSheetId="0">#REF!</definedName>
    <definedName name="Excel_BuiltIn_Print_Area_24_1_25">#REF!</definedName>
    <definedName name="Excel_BuiltIn_Print_Area_24_1_26" localSheetId="1">#REF!</definedName>
    <definedName name="Excel_BuiltIn_Print_Area_24_1_26" localSheetId="0">#REF!</definedName>
    <definedName name="Excel_BuiltIn_Print_Area_24_1_26">#REF!</definedName>
    <definedName name="Excel_BuiltIn_Print_Area_24_1_33" localSheetId="1">#REF!</definedName>
    <definedName name="Excel_BuiltIn_Print_Area_24_1_33" localSheetId="0">#REF!</definedName>
    <definedName name="Excel_BuiltIn_Print_Area_24_1_33">#REF!</definedName>
    <definedName name="Excel_BuiltIn_Print_Area_24_1_9" localSheetId="1">#REF!</definedName>
    <definedName name="Excel_BuiltIn_Print_Area_24_1_9" localSheetId="0">#REF!</definedName>
    <definedName name="Excel_BuiltIn_Print_Area_24_1_9">#REF!</definedName>
    <definedName name="Excel_BuiltIn_Print_Area_26" localSheetId="1">#REF!</definedName>
    <definedName name="Excel_BuiltIn_Print_Area_26" localSheetId="0">#REF!</definedName>
    <definedName name="Excel_BuiltIn_Print_Area_26">#REF!</definedName>
    <definedName name="Excel_BuiltIn_Print_Area_26_1" localSheetId="1">#REF!</definedName>
    <definedName name="Excel_BuiltIn_Print_Area_26_1" localSheetId="0">#REF!</definedName>
    <definedName name="Excel_BuiltIn_Print_Area_26_1">#REF!</definedName>
    <definedName name="Excel_BuiltIn_Print_Area_27_1" localSheetId="1">#REF!</definedName>
    <definedName name="Excel_BuiltIn_Print_Area_27_1" localSheetId="0">#REF!</definedName>
    <definedName name="Excel_BuiltIn_Print_Area_27_1">#REF!</definedName>
    <definedName name="Excel_BuiltIn_Print_Area_29" localSheetId="1">#REF!</definedName>
    <definedName name="Excel_BuiltIn_Print_Area_29" localSheetId="0">#REF!</definedName>
    <definedName name="Excel_BuiltIn_Print_Area_29">#REF!</definedName>
    <definedName name="Excel_BuiltIn_Print_Area_29_1" localSheetId="1">#REF!</definedName>
    <definedName name="Excel_BuiltIn_Print_Area_29_1" localSheetId="0">#REF!</definedName>
    <definedName name="Excel_BuiltIn_Print_Area_29_1">#REF!</definedName>
    <definedName name="Excel_BuiltIn_Print_Area_30_1" localSheetId="1">#REF!</definedName>
    <definedName name="Excel_BuiltIn_Print_Area_30_1" localSheetId="0">#REF!</definedName>
    <definedName name="Excel_BuiltIn_Print_Area_30_1">#REF!</definedName>
    <definedName name="Excel_BuiltIn_Print_Area_31_1" localSheetId="1">#REF!</definedName>
    <definedName name="Excel_BuiltIn_Print_Area_31_1" localSheetId="0">#REF!</definedName>
    <definedName name="Excel_BuiltIn_Print_Area_31_1">#REF!</definedName>
    <definedName name="Excel_BuiltIn_Print_Area_36" localSheetId="1">#REF!</definedName>
    <definedName name="Excel_BuiltIn_Print_Area_36" localSheetId="0">#REF!</definedName>
    <definedName name="Excel_BuiltIn_Print_Area_36">#REF!</definedName>
    <definedName name="Excel_BuiltIn_Print_Area_36_19" localSheetId="1">#REF!</definedName>
    <definedName name="Excel_BuiltIn_Print_Area_36_19" localSheetId="0">#REF!</definedName>
    <definedName name="Excel_BuiltIn_Print_Area_36_19">#REF!</definedName>
    <definedName name="Excel_BuiltIn_Print_Area_36_23" localSheetId="1">#REF!</definedName>
    <definedName name="Excel_BuiltIn_Print_Area_36_23" localSheetId="0">#REF!</definedName>
    <definedName name="Excel_BuiltIn_Print_Area_36_23">#REF!</definedName>
    <definedName name="Excel_BuiltIn_Print_Area_36_25" localSheetId="1">#REF!</definedName>
    <definedName name="Excel_BuiltIn_Print_Area_36_25" localSheetId="0">#REF!</definedName>
    <definedName name="Excel_BuiltIn_Print_Area_36_25">#REF!</definedName>
    <definedName name="Excel_BuiltIn_Print_Area_36_26" localSheetId="1">#REF!</definedName>
    <definedName name="Excel_BuiltIn_Print_Area_36_26" localSheetId="0">#REF!</definedName>
    <definedName name="Excel_BuiltIn_Print_Area_36_26">#REF!</definedName>
    <definedName name="Excel_BuiltIn_Print_Area_36_33" localSheetId="1">#REF!</definedName>
    <definedName name="Excel_BuiltIn_Print_Area_36_33" localSheetId="0">#REF!</definedName>
    <definedName name="Excel_BuiltIn_Print_Area_36_33">#REF!</definedName>
    <definedName name="Excel_BuiltIn_Print_Area_36_9" localSheetId="1">#REF!</definedName>
    <definedName name="Excel_BuiltIn_Print_Area_36_9" localSheetId="0">#REF!</definedName>
    <definedName name="Excel_BuiltIn_Print_Area_36_9">#REF!</definedName>
    <definedName name="Excel_BuiltIn_Print_Area_4" localSheetId="1">#REF!</definedName>
    <definedName name="Excel_BuiltIn_Print_Area_4" localSheetId="0">#REF!</definedName>
    <definedName name="Excel_BuiltIn_Print_Area_4">#REF!</definedName>
    <definedName name="Excel_BuiltIn_Print_Area_4_1" localSheetId="1">#REF!</definedName>
    <definedName name="Excel_BuiltIn_Print_Area_4_1" localSheetId="0">#REF!</definedName>
    <definedName name="Excel_BuiltIn_Print_Area_4_1">#REF!</definedName>
    <definedName name="Excel_BuiltIn_Print_Area_4_10" localSheetId="1">#REF!</definedName>
    <definedName name="Excel_BuiltIn_Print_Area_4_10" localSheetId="0">#REF!</definedName>
    <definedName name="Excel_BuiltIn_Print_Area_4_10">#REF!</definedName>
    <definedName name="Excel_BuiltIn_Print_Area_4_19" localSheetId="1">#REF!</definedName>
    <definedName name="Excel_BuiltIn_Print_Area_4_19" localSheetId="0">#REF!</definedName>
    <definedName name="Excel_BuiltIn_Print_Area_4_19">#REF!</definedName>
    <definedName name="Excel_BuiltIn_Print_Area_4_20" localSheetId="1">#REF!</definedName>
    <definedName name="Excel_BuiltIn_Print_Area_4_20" localSheetId="0">#REF!</definedName>
    <definedName name="Excel_BuiltIn_Print_Area_4_20">#REF!</definedName>
    <definedName name="Excel_BuiltIn_Print_Area_4_23" localSheetId="1">#REF!</definedName>
    <definedName name="Excel_BuiltIn_Print_Area_4_23" localSheetId="0">#REF!</definedName>
    <definedName name="Excel_BuiltIn_Print_Area_4_23">#REF!</definedName>
    <definedName name="Excel_BuiltIn_Print_Area_4_25" localSheetId="1">#REF!</definedName>
    <definedName name="Excel_BuiltIn_Print_Area_4_25" localSheetId="0">#REF!</definedName>
    <definedName name="Excel_BuiltIn_Print_Area_4_25">#REF!</definedName>
    <definedName name="Excel_BuiltIn_Print_Area_49" localSheetId="1">#REF!</definedName>
    <definedName name="Excel_BuiltIn_Print_Area_49" localSheetId="0">#REF!</definedName>
    <definedName name="Excel_BuiltIn_Print_Area_49">#REF!</definedName>
    <definedName name="Excel_BuiltIn_Print_Area_5" localSheetId="1">#REF!</definedName>
    <definedName name="Excel_BuiltIn_Print_Area_5" localSheetId="0">#REF!</definedName>
    <definedName name="Excel_BuiltIn_Print_Area_5">#REF!</definedName>
    <definedName name="Excel_BuiltIn_Print_Area_5_1" localSheetId="1">#REF!</definedName>
    <definedName name="Excel_BuiltIn_Print_Area_5_1" localSheetId="0">#REF!</definedName>
    <definedName name="Excel_BuiltIn_Print_Area_5_1">#REF!</definedName>
    <definedName name="Excel_BuiltIn_Print_Area_5_10" localSheetId="1">#REF!</definedName>
    <definedName name="Excel_BuiltIn_Print_Area_5_10" localSheetId="0">#REF!</definedName>
    <definedName name="Excel_BuiltIn_Print_Area_5_10">#REF!</definedName>
    <definedName name="Excel_BuiltIn_Print_Area_5_19" localSheetId="1">#REF!</definedName>
    <definedName name="Excel_BuiltIn_Print_Area_5_19" localSheetId="0">#REF!</definedName>
    <definedName name="Excel_BuiltIn_Print_Area_5_19">#REF!</definedName>
    <definedName name="Excel_BuiltIn_Print_Area_5_20" localSheetId="1">#REF!</definedName>
    <definedName name="Excel_BuiltIn_Print_Area_5_20" localSheetId="0">#REF!</definedName>
    <definedName name="Excel_BuiltIn_Print_Area_5_20">#REF!</definedName>
    <definedName name="Excel_BuiltIn_Print_Area_5_23" localSheetId="1">#REF!</definedName>
    <definedName name="Excel_BuiltIn_Print_Area_5_23" localSheetId="0">#REF!</definedName>
    <definedName name="Excel_BuiltIn_Print_Area_5_23">#REF!</definedName>
    <definedName name="Excel_BuiltIn_Print_Area_5_25" localSheetId="1">#REF!</definedName>
    <definedName name="Excel_BuiltIn_Print_Area_5_25" localSheetId="0">#REF!</definedName>
    <definedName name="Excel_BuiltIn_Print_Area_5_25">#REF!</definedName>
    <definedName name="Excel_BuiltIn_Print_Area_6" localSheetId="1">#REF!</definedName>
    <definedName name="Excel_BuiltIn_Print_Area_6" localSheetId="0">#REF!</definedName>
    <definedName name="Excel_BuiltIn_Print_Area_6">#REF!</definedName>
    <definedName name="Excel_BuiltIn_Print_Area_6_1" localSheetId="1">#REF!</definedName>
    <definedName name="Excel_BuiltIn_Print_Area_6_1" localSheetId="0">#REF!</definedName>
    <definedName name="Excel_BuiltIn_Print_Area_6_1">#REF!</definedName>
    <definedName name="Excel_BuiltIn_Print_Area_6_19" localSheetId="1">#REF!</definedName>
    <definedName name="Excel_BuiltIn_Print_Area_6_19" localSheetId="0">#REF!</definedName>
    <definedName name="Excel_BuiltIn_Print_Area_6_19">#REF!</definedName>
    <definedName name="Excel_BuiltIn_Print_Area_6_20" localSheetId="1">#REF!</definedName>
    <definedName name="Excel_BuiltIn_Print_Area_6_20" localSheetId="0">#REF!</definedName>
    <definedName name="Excel_BuiltIn_Print_Area_6_20">#REF!</definedName>
    <definedName name="Excel_BuiltIn_Print_Area_6_23" localSheetId="1">#REF!</definedName>
    <definedName name="Excel_BuiltIn_Print_Area_6_23" localSheetId="0">#REF!</definedName>
    <definedName name="Excel_BuiltIn_Print_Area_6_23">#REF!</definedName>
    <definedName name="Excel_BuiltIn_Print_Area_6_25" localSheetId="1">#REF!</definedName>
    <definedName name="Excel_BuiltIn_Print_Area_6_25" localSheetId="0">#REF!</definedName>
    <definedName name="Excel_BuiltIn_Print_Area_6_25">#REF!</definedName>
    <definedName name="Excel_BuiltIn_Print_Area_9_1" localSheetId="1">#REF!</definedName>
    <definedName name="Excel_BuiltIn_Print_Area_9_1" localSheetId="0">#REF!</definedName>
    <definedName name="Excel_BuiltIn_Print_Area_9_1">#REF!</definedName>
    <definedName name="Excel_BuiltIn_Print_Titles_13" localSheetId="1">#REF!</definedName>
    <definedName name="Excel_BuiltIn_Print_Titles_13" localSheetId="0">#REF!</definedName>
    <definedName name="Excel_BuiltIn_Print_Titles_13">#REF!</definedName>
    <definedName name="Excel_BuiltIn_Print_Titles_14" localSheetId="1">#REF!</definedName>
    <definedName name="Excel_BuiltIn_Print_Titles_14" localSheetId="0">#REF!</definedName>
    <definedName name="Excel_BuiltIn_Print_Titles_14">#REF!</definedName>
    <definedName name="Excel_BuiltIn_Print_Titles_15" localSheetId="1">#REF!</definedName>
    <definedName name="Excel_BuiltIn_Print_Titles_15" localSheetId="0">#REF!</definedName>
    <definedName name="Excel_BuiltIn_Print_Titles_15">#REF!</definedName>
    <definedName name="Excel_BuiltIn_Print_Titles_15_1" localSheetId="1">#REF!</definedName>
    <definedName name="Excel_BuiltIn_Print_Titles_15_1" localSheetId="0">#REF!</definedName>
    <definedName name="Excel_BuiltIn_Print_Titles_15_1">#REF!</definedName>
    <definedName name="Excel_BuiltIn_Print_Titles_15_1_19" localSheetId="1">#REF!</definedName>
    <definedName name="Excel_BuiltIn_Print_Titles_15_1_19" localSheetId="0">#REF!</definedName>
    <definedName name="Excel_BuiltIn_Print_Titles_15_1_19">#REF!</definedName>
    <definedName name="Excel_BuiltIn_Print_Titles_15_1_23" localSheetId="1">#REF!</definedName>
    <definedName name="Excel_BuiltIn_Print_Titles_15_1_23" localSheetId="0">#REF!</definedName>
    <definedName name="Excel_BuiltIn_Print_Titles_15_1_23">#REF!</definedName>
    <definedName name="Excel_BuiltIn_Print_Titles_15_1_25" localSheetId="1">#REF!</definedName>
    <definedName name="Excel_BuiltIn_Print_Titles_15_1_25" localSheetId="0">#REF!</definedName>
    <definedName name="Excel_BuiltIn_Print_Titles_15_1_25">#REF!</definedName>
    <definedName name="Excel_BuiltIn_Print_Titles_15_1_26" localSheetId="1">#REF!</definedName>
    <definedName name="Excel_BuiltIn_Print_Titles_15_1_26" localSheetId="0">#REF!</definedName>
    <definedName name="Excel_BuiltIn_Print_Titles_15_1_26">#REF!</definedName>
    <definedName name="Excel_BuiltIn_Print_Titles_15_1_33" localSheetId="1">#REF!</definedName>
    <definedName name="Excel_BuiltIn_Print_Titles_15_1_33" localSheetId="0">#REF!</definedName>
    <definedName name="Excel_BuiltIn_Print_Titles_15_1_33">#REF!</definedName>
    <definedName name="Excel_BuiltIn_Print_Titles_15_1_9" localSheetId="1">#REF!</definedName>
    <definedName name="Excel_BuiltIn_Print_Titles_15_1_9" localSheetId="0">#REF!</definedName>
    <definedName name="Excel_BuiltIn_Print_Titles_15_1_9">#REF!</definedName>
    <definedName name="Excel_BuiltIn_Print_Titles_16" localSheetId="1">#REF!</definedName>
    <definedName name="Excel_BuiltIn_Print_Titles_16" localSheetId="0">#REF!</definedName>
    <definedName name="Excel_BuiltIn_Print_Titles_16">#REF!</definedName>
    <definedName name="Excel_BuiltIn_Print_Titles_2" localSheetId="1">#REF!</definedName>
    <definedName name="Excel_BuiltIn_Print_Titles_2" localSheetId="0">#REF!</definedName>
    <definedName name="Excel_BuiltIn_Print_Titles_2">#REF!</definedName>
    <definedName name="Excel_BuiltIn_Print_Titles_20" localSheetId="1">#REF!</definedName>
    <definedName name="Excel_BuiltIn_Print_Titles_20" localSheetId="0">#REF!</definedName>
    <definedName name="Excel_BuiltIn_Print_Titles_20">#REF!</definedName>
    <definedName name="Excel_BuiltIn_Print_Titles_22" localSheetId="1">#REF!</definedName>
    <definedName name="Excel_BuiltIn_Print_Titles_22" localSheetId="0">#REF!</definedName>
    <definedName name="Excel_BuiltIn_Print_Titles_22">#REF!</definedName>
    <definedName name="Excel_BuiltIn_Print_Titles_27" localSheetId="1">#REF!</definedName>
    <definedName name="Excel_BuiltIn_Print_Titles_27" localSheetId="0">#REF!</definedName>
    <definedName name="Excel_BuiltIn_Print_Titles_27">#REF!</definedName>
    <definedName name="Excel_BuiltIn_Print_Titles_28" localSheetId="1">#REF!</definedName>
    <definedName name="Excel_BuiltIn_Print_Titles_28" localSheetId="0">#REF!</definedName>
    <definedName name="Excel_BuiltIn_Print_Titles_28">#REF!</definedName>
    <definedName name="Excel_BuiltIn_Print_Titles_3" localSheetId="1">#REF!</definedName>
    <definedName name="Excel_BuiltIn_Print_Titles_3" localSheetId="0">#REF!</definedName>
    <definedName name="Excel_BuiltIn_Print_Titles_3">#REF!</definedName>
    <definedName name="Excel_BuiltIn_Print_Titles_30" localSheetId="1">#REF!</definedName>
    <definedName name="Excel_BuiltIn_Print_Titles_30" localSheetId="0">#REF!</definedName>
    <definedName name="Excel_BuiltIn_Print_Titles_30">#REF!</definedName>
    <definedName name="Excel_BuiltIn_Print_Titles_31" localSheetId="1">#REF!</definedName>
    <definedName name="Excel_BuiltIn_Print_Titles_31" localSheetId="0">#REF!</definedName>
    <definedName name="Excel_BuiltIn_Print_Titles_31">#REF!</definedName>
    <definedName name="Excel_BuiltIn_Print_Titles_32" localSheetId="1">#REF!</definedName>
    <definedName name="Excel_BuiltIn_Print_Titles_32" localSheetId="0">#REF!</definedName>
    <definedName name="Excel_BuiltIn_Print_Titles_32">#REF!</definedName>
    <definedName name="Excel_BuiltIn_Print_Titles_33" localSheetId="1">#REF!</definedName>
    <definedName name="Excel_BuiltIn_Print_Titles_33" localSheetId="0">#REF!</definedName>
    <definedName name="Excel_BuiltIn_Print_Titles_33">#REF!</definedName>
    <definedName name="Excel_BuiltIn_Print_Titles_34" localSheetId="1">#REF!</definedName>
    <definedName name="Excel_BuiltIn_Print_Titles_34" localSheetId="0">#REF!</definedName>
    <definedName name="Excel_BuiltIn_Print_Titles_34">#REF!</definedName>
    <definedName name="Excel_BuiltIn_Print_Titles_35" localSheetId="1">#REF!</definedName>
    <definedName name="Excel_BuiltIn_Print_Titles_35" localSheetId="0">#REF!</definedName>
    <definedName name="Excel_BuiltIn_Print_Titles_35">#REF!</definedName>
    <definedName name="Excel_BuiltIn_Print_Titles_4" localSheetId="1">#REF!</definedName>
    <definedName name="Excel_BuiltIn_Print_Titles_4" localSheetId="0">#REF!</definedName>
    <definedName name="Excel_BuiltIn_Print_Titles_4">#REF!</definedName>
    <definedName name="Excel_BuiltIn_Print_Titles_5" localSheetId="1">#REF!</definedName>
    <definedName name="Excel_BuiltIn_Print_Titles_5" localSheetId="0">#REF!</definedName>
    <definedName name="Excel_BuiltIn_Print_Titles_5">#REF!</definedName>
    <definedName name="Excel_BuiltIn_Print_Titles_7" localSheetId="1">#REF!</definedName>
    <definedName name="Excel_BuiltIn_Print_Titles_7" localSheetId="0">#REF!</definedName>
    <definedName name="Excel_BuiltIn_Print_Titles_7">#REF!</definedName>
    <definedName name="Excel_BuiltIn_Print_Titles_9" localSheetId="1">#REF!</definedName>
    <definedName name="Excel_BuiltIn_Print_Titles_9" localSheetId="0">#REF!</definedName>
    <definedName name="Excel_BuiltIn_Print_Titles_9">#REF!</definedName>
    <definedName name="Excel_BuiltIn_Print_Titles_9_1" localSheetId="1">#REF!</definedName>
    <definedName name="Excel_BuiltIn_Print_Titles_9_1" localSheetId="0">#REF!</definedName>
    <definedName name="Excel_BuiltIn_Print_Titles_9_1">#REF!</definedName>
    <definedName name="exibir_1000" localSheetId="1">#REF!</definedName>
    <definedName name="exibir_1000" localSheetId="0">#REF!</definedName>
    <definedName name="exibir_1000">#REF!</definedName>
    <definedName name="Exibir_Dat_Com" localSheetId="1">#REF!</definedName>
    <definedName name="Exibir_Dat_Com" localSheetId="0">#REF!</definedName>
    <definedName name="Exibir_Dat_Com">#REF!</definedName>
    <definedName name="Exibir_Fer_EUA" localSheetId="1">#REF!</definedName>
    <definedName name="Exibir_Fer_EUA" localSheetId="0">#REF!</definedName>
    <definedName name="Exibir_Fer_EUA">#REF!</definedName>
    <definedName name="Exibir_Fer_Nac" localSheetId="1">#REF!</definedName>
    <definedName name="Exibir_Fer_Nac" localSheetId="0">#REF!</definedName>
    <definedName name="Exibir_Fer_Nac">#REF!</definedName>
    <definedName name="ExibirTudo">#N/A</definedName>
    <definedName name="Ext" localSheetId="3">#REF!</definedName>
    <definedName name="Ext" localSheetId="2">#REF!</definedName>
    <definedName name="Ext" localSheetId="1">#REF!</definedName>
    <definedName name="Ext" localSheetId="0">#REF!</definedName>
    <definedName name="Ext">#REF!</definedName>
    <definedName name="ext." localSheetId="1">#REF!</definedName>
    <definedName name="ext." localSheetId="0">#REF!</definedName>
    <definedName name="ext.">#REF!</definedName>
    <definedName name="Ext.__pista_simples" localSheetId="1">#REF!</definedName>
    <definedName name="Ext.__pista_simples" localSheetId="0">#REF!</definedName>
    <definedName name="Ext.__pista_simples">#REF!</definedName>
    <definedName name="Ext._de_pista_dupla" localSheetId="1">#REF!</definedName>
    <definedName name="Ext._de_pista_dupla" localSheetId="0">#REF!</definedName>
    <definedName name="Ext._de_pista_dupla">#REF!</definedName>
    <definedName name="EXT__m" localSheetId="1">#REF!</definedName>
    <definedName name="EXT__m" localSheetId="0">#REF!</definedName>
    <definedName name="EXT__m">#REF!</definedName>
    <definedName name="Ext_1" localSheetId="1">#REF!</definedName>
    <definedName name="Ext_1" localSheetId="0">#REF!</definedName>
    <definedName name="Ext_1">#REF!</definedName>
    <definedName name="Ext_13" localSheetId="1">#REF!</definedName>
    <definedName name="Ext_13" localSheetId="0">#REF!</definedName>
    <definedName name="Ext_13">#REF!</definedName>
    <definedName name="Ext_2">"'file:///A:/ARQUIVOS R96/EXCEL/PATOs/Pato PRRTN - BR476.xls'#$'P A T O 99 B'.$#REF!$#REF!"</definedName>
    <definedName name="Ext_26" localSheetId="1">#REF!</definedName>
    <definedName name="Ext_26" localSheetId="0">#REF!</definedName>
    <definedName name="Ext_26">#REF!</definedName>
    <definedName name="Ext_3" localSheetId="1">#REF!</definedName>
    <definedName name="Ext_3" localSheetId="0">#REF!</definedName>
    <definedName name="Ext_3">#REF!</definedName>
    <definedName name="Ext_33" localSheetId="1">#REF!</definedName>
    <definedName name="Ext_33" localSheetId="0">#REF!</definedName>
    <definedName name="Ext_33">#REF!</definedName>
    <definedName name="Ext_3afx" localSheetId="1">#REF!</definedName>
    <definedName name="Ext_3afx" localSheetId="0">#REF!</definedName>
    <definedName name="Ext_3afx">#REF!</definedName>
    <definedName name="Ext_3afx_13" localSheetId="1">#REF!</definedName>
    <definedName name="Ext_3afx_13" localSheetId="0">#REF!</definedName>
    <definedName name="Ext_3afx_13">#REF!</definedName>
    <definedName name="Ext_3afx_26" localSheetId="1">#REF!</definedName>
    <definedName name="Ext_3afx_26" localSheetId="0">#REF!</definedName>
    <definedName name="Ext_3afx_26">#REF!</definedName>
    <definedName name="Ext_3afx_33" localSheetId="1">#REF!</definedName>
    <definedName name="Ext_3afx_33" localSheetId="0">#REF!</definedName>
    <definedName name="Ext_3afx_33">#REF!</definedName>
    <definedName name="Ext_3afx_5" localSheetId="1">#REF!</definedName>
    <definedName name="Ext_3afx_5" localSheetId="0">#REF!</definedName>
    <definedName name="Ext_3afx_5">#REF!</definedName>
    <definedName name="Ext_3afx_6" localSheetId="1">#REF!</definedName>
    <definedName name="Ext_3afx_6" localSheetId="0">#REF!</definedName>
    <definedName name="Ext_3afx_6">#REF!</definedName>
    <definedName name="Ext_3afx_7" localSheetId="1">#REF!</definedName>
    <definedName name="Ext_3afx_7" localSheetId="0">#REF!</definedName>
    <definedName name="Ext_3afx_7">#REF!</definedName>
    <definedName name="Ext_3afx_8" localSheetId="1">#REF!</definedName>
    <definedName name="Ext_3afx_8" localSheetId="0">#REF!</definedName>
    <definedName name="Ext_3afx_8">#REF!</definedName>
    <definedName name="Ext_3afx_9" localSheetId="1">#REF!</definedName>
    <definedName name="Ext_3afx_9" localSheetId="0">#REF!</definedName>
    <definedName name="Ext_3afx_9">#REF!</definedName>
    <definedName name="Ext_4" localSheetId="1">#REF!</definedName>
    <definedName name="Ext_4" localSheetId="0">#REF!</definedName>
    <definedName name="Ext_4">#REF!</definedName>
    <definedName name="Ext_5" localSheetId="1">#REF!</definedName>
    <definedName name="Ext_5" localSheetId="0">#REF!</definedName>
    <definedName name="Ext_5">#REF!</definedName>
    <definedName name="Ext_6">"$'C _ Transporte'.$#REF!$#REF!"</definedName>
    <definedName name="Ext_7">"$'D _ Material Betuminoso'.$#REF!$#REF!"</definedName>
    <definedName name="Ext_8">"$'E _ Cronograma'.$#REF!$#REF!"</definedName>
    <definedName name="Ext_9" localSheetId="1">#REF!</definedName>
    <definedName name="Ext_9" localSheetId="0">#REF!</definedName>
    <definedName name="Ext_9">#REF!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 localSheetId="1">#REF!</definedName>
    <definedName name="EXTE" localSheetId="0">#REF!</definedName>
    <definedName name="EXTE">#REF!</definedName>
    <definedName name="EXTEN" localSheetId="1">#REF!</definedName>
    <definedName name="EXTEN" localSheetId="0">#REF!</definedName>
    <definedName name="EXTEN">#REF!</definedName>
    <definedName name="Extens" localSheetId="1">#REF!</definedName>
    <definedName name="Extens" localSheetId="0">#REF!</definedName>
    <definedName name="Extens">#REF!</definedName>
    <definedName name="Extens_1">"'file:///C:/Documents and Settings/mauricio.ferrao/Desktop/ARQUIVOS R-9-6/Excel/PATOs/BR153_98.XLS'#$'P A T O 98 D'.$#REF!$#REF!"</definedName>
    <definedName name="Extens_3" localSheetId="1">#REF!</definedName>
    <definedName name="Extens_3" localSheetId="0">#REF!</definedName>
    <definedName name="Extens_3">#REF!</definedName>
    <definedName name="Extens_4" localSheetId="1">#REF!</definedName>
    <definedName name="Extens_4" localSheetId="0">#REF!</definedName>
    <definedName name="Extens_4">#REF!</definedName>
    <definedName name="Extens_5" localSheetId="1">#REF!</definedName>
    <definedName name="Extens_5" localSheetId="0">#REF!</definedName>
    <definedName name="Extens_5">#REF!</definedName>
    <definedName name="Extensao" localSheetId="1">#REF!</definedName>
    <definedName name="Extensao" localSheetId="0">#REF!</definedName>
    <definedName name="Extensao">#REF!</definedName>
    <definedName name="Extensão" localSheetId="1">#REF!</definedName>
    <definedName name="Extensão" localSheetId="0">#REF!</definedName>
    <definedName name="Extensão">#REF!</definedName>
    <definedName name="Extensao_1">"'file:///C:/Documents and Settings/mauricio.ferrao/Desktop/ARQUIVOS R96/EXCEL/PATOs/BR153_99.XLS'#$'P A T O  D'.$#REF!$#REF!"</definedName>
    <definedName name="Extensao_3" localSheetId="1">#REF!</definedName>
    <definedName name="Extensao_3" localSheetId="0">#REF!</definedName>
    <definedName name="Extensao_3">#REF!</definedName>
    <definedName name="Extensao_4" localSheetId="1">#REF!</definedName>
    <definedName name="Extensao_4" localSheetId="0">#REF!</definedName>
    <definedName name="Extensao_4">#REF!</definedName>
    <definedName name="Extensao_5" localSheetId="1">#REF!</definedName>
    <definedName name="Extensao_5" localSheetId="0">#REF!</definedName>
    <definedName name="Extensao_5">#REF!</definedName>
    <definedName name="EXTENSÃO1" localSheetId="1">#REF!</definedName>
    <definedName name="EXTENSÃO1" localSheetId="0">#REF!</definedName>
    <definedName name="EXTENSÃO1">#REF!</definedName>
    <definedName name="Extensaoo" localSheetId="1">#REF!</definedName>
    <definedName name="Extensaoo" localSheetId="0">#REF!</definedName>
    <definedName name="Extensaoo">#REF!</definedName>
    <definedName name="Extenso" localSheetId="3">#N/A</definedName>
    <definedName name="Extenso" localSheetId="2">#REF!</definedName>
    <definedName name="Extenso">#N/A</definedName>
    <definedName name="Extenso_1">Extenso_1</definedName>
    <definedName name="Extenso_12">Extenso_12</definedName>
    <definedName name="Extenso_13">Extenso_13</definedName>
    <definedName name="Extenso_14">Extenso_14</definedName>
    <definedName name="Extenso_2">Extenso_2</definedName>
    <definedName name="Extenso_20">Extenso_20</definedName>
    <definedName name="Extenso_21">Extenso_21</definedName>
    <definedName name="Extenso_22">Extenso_22</definedName>
    <definedName name="Extenso_23">Extenso_23</definedName>
    <definedName name="Extenso_24">Extenso_24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4">#N/A</definedName>
    <definedName name="Extenso_5">Extenso_5</definedName>
    <definedName name="Extenso_6">Extenso_6</definedName>
    <definedName name="Extenso_7">Extenso_7</definedName>
    <definedName name="Extenso_8">Extenso_8</definedName>
    <definedName name="Extenso_9">Extenso_9</definedName>
    <definedName name="Extenss" localSheetId="1">#REF!</definedName>
    <definedName name="Extenss" localSheetId="0">#REF!</definedName>
    <definedName name="Extenss">#REF!</definedName>
    <definedName name="ExtFaixa" localSheetId="3">#REF!</definedName>
    <definedName name="ExtFaixa" localSheetId="2">#REF!</definedName>
    <definedName name="ExtFaixa" localSheetId="1">#REF!</definedName>
    <definedName name="ExtFaixa" localSheetId="0">#REF!</definedName>
    <definedName name="ExtFaixa">#REF!</definedName>
    <definedName name="ExtFaixa_1" localSheetId="1">#REF!</definedName>
    <definedName name="ExtFaixa_1" localSheetId="0">#REF!</definedName>
    <definedName name="ExtFaixa_1">#REF!</definedName>
    <definedName name="ExtFaixa_2">"'file:///A:/ARQUIVOS R96/EXCEL/PATOs/Pato PRRTN - BR476.xls'#$'P A T O 99 B'.$#REF!$#REF!"</definedName>
    <definedName name="ExtFaixa_3" localSheetId="1">#REF!</definedName>
    <definedName name="ExtFaixa_3" localSheetId="0">#REF!</definedName>
    <definedName name="ExtFaixa_3">#REF!</definedName>
    <definedName name="ExtFaixa_4" localSheetId="1">#REF!</definedName>
    <definedName name="ExtFaixa_4" localSheetId="0">#REF!</definedName>
    <definedName name="ExtFaixa_4">#REF!</definedName>
    <definedName name="ExtFaixa_5" localSheetId="1">#REF!</definedName>
    <definedName name="ExtFaixa_5" localSheetId="0">#REF!</definedName>
    <definedName name="ExtFaixa_5">#REF!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 localSheetId="3">'[2]P A T O 99 B'!#REF!</definedName>
    <definedName name="ExtFaixa2" localSheetId="2">#REF!</definedName>
    <definedName name="ExtFaixa2" localSheetId="1">'[2]P A T O 99 B'!#REF!</definedName>
    <definedName name="ExtFaixa2" localSheetId="0">'[2]P A T O 99 B'!#REF!</definedName>
    <definedName name="ExtFaixa2">'[2]P A T O 99 B'!#REF!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Faixa2_3" localSheetId="1">#REF!</definedName>
    <definedName name="ExtFaixa2_3" localSheetId="0">#REF!</definedName>
    <definedName name="ExtFaixa2_3">#REF!</definedName>
    <definedName name="ExtFaixa2_4" localSheetId="1">#REF!</definedName>
    <definedName name="ExtFaixa2_4" localSheetId="0">#REF!</definedName>
    <definedName name="ExtFaixa2_4">#REF!</definedName>
    <definedName name="ExtFaixa2_5" localSheetId="1">#REF!</definedName>
    <definedName name="ExtFaixa2_5" localSheetId="0">#REF!</definedName>
    <definedName name="ExtFaixa2_5">#REF!</definedName>
    <definedName name="ExtFaixa22" localSheetId="1">#REF!</definedName>
    <definedName name="ExtFaixa22" localSheetId="0">#REF!</definedName>
    <definedName name="ExtFaixa22">#REF!</definedName>
    <definedName name="ExtFaixaa" localSheetId="1">#REF!</definedName>
    <definedName name="ExtFaixaa" localSheetId="0">#REF!</definedName>
    <definedName name="ExtFaixaa">#REF!</definedName>
    <definedName name="EXTRA_CONTRATUAL" localSheetId="1">#REF!</definedName>
    <definedName name="EXTRA_CONTRATUAL" localSheetId="0">#REF!</definedName>
    <definedName name="EXTRA_CONTRATUAL">#REF!</definedName>
    <definedName name="EXTRA_CONTRATUAL_10" localSheetId="1">#REF!</definedName>
    <definedName name="EXTRA_CONTRATUAL_10" localSheetId="0">#REF!</definedName>
    <definedName name="EXTRA_CONTRATUAL_10">#REF!</definedName>
    <definedName name="EXTRA_CONTRATUAL_10_19" localSheetId="1">#REF!</definedName>
    <definedName name="EXTRA_CONTRATUAL_10_19" localSheetId="0">#REF!</definedName>
    <definedName name="EXTRA_CONTRATUAL_10_19">#REF!</definedName>
    <definedName name="EXTRA_CONTRATUAL_17" localSheetId="1">#REF!</definedName>
    <definedName name="EXTRA_CONTRATUAL_17" localSheetId="0">#REF!</definedName>
    <definedName name="EXTRA_CONTRATUAL_17">#REF!</definedName>
    <definedName name="EXTRA_CONTRATUAL_17_19" localSheetId="1">#REF!</definedName>
    <definedName name="EXTRA_CONTRATUAL_17_19" localSheetId="0">#REF!</definedName>
    <definedName name="EXTRA_CONTRATUAL_17_19">#REF!</definedName>
    <definedName name="EXTRA_CONTRATUAL_19" localSheetId="1">#REF!</definedName>
    <definedName name="EXTRA_CONTRATUAL_19" localSheetId="0">#REF!</definedName>
    <definedName name="EXTRA_CONTRATUAL_19">#REF!</definedName>
    <definedName name="EXTRA_CONTRATUAL_6" localSheetId="1">#REF!</definedName>
    <definedName name="EXTRA_CONTRATUAL_6" localSheetId="0">#REF!</definedName>
    <definedName name="EXTRA_CONTRATUAL_6">#REF!</definedName>
    <definedName name="EXTRA_CONTRATUAL_6_19" localSheetId="1">#REF!</definedName>
    <definedName name="EXTRA_CONTRATUAL_6_19" localSheetId="0">#REF!</definedName>
    <definedName name="EXTRA_CONTRATUAL_6_19">#REF!</definedName>
    <definedName name="EXTRA_CONTRATUAL_7" localSheetId="1">#REF!</definedName>
    <definedName name="EXTRA_CONTRATUAL_7" localSheetId="0">#REF!</definedName>
    <definedName name="EXTRA_CONTRATUAL_7">#REF!</definedName>
    <definedName name="EXTRA_CONTRATUAL_7_19" localSheetId="1">#REF!</definedName>
    <definedName name="EXTRA_CONTRATUAL_7_19" localSheetId="0">#REF!</definedName>
    <definedName name="EXTRA_CONTRATUAL_7_19">#REF!</definedName>
    <definedName name="EXTRA_CONTRATUAL_8" localSheetId="1">#REF!</definedName>
    <definedName name="EXTRA_CONTRATUAL_8" localSheetId="0">#REF!</definedName>
    <definedName name="EXTRA_CONTRATUAL_8">#REF!</definedName>
    <definedName name="EXTRA_CONTRATUAL_8_19" localSheetId="1">#REF!</definedName>
    <definedName name="EXTRA_CONTRATUAL_8_19" localSheetId="0">#REF!</definedName>
    <definedName name="EXTRA_CONTRATUAL_8_19">#REF!</definedName>
    <definedName name="EXTRA_CONTRATUAL_9" localSheetId="1">#REF!</definedName>
    <definedName name="EXTRA_CONTRATUAL_9" localSheetId="0">#REF!</definedName>
    <definedName name="EXTRA_CONTRATUAL_9">#REF!</definedName>
    <definedName name="EXTRA_CONTRATUAL_9_19" localSheetId="1">#REF!</definedName>
    <definedName name="EXTRA_CONTRATUAL_9_19" localSheetId="0">#REF!</definedName>
    <definedName name="EXTRA_CONTRATUAL_9_19">#REF!</definedName>
    <definedName name="Extt" localSheetId="1">#REF!</definedName>
    <definedName name="Extt" localSheetId="0">#REF!</definedName>
    <definedName name="Extt">#REF!</definedName>
    <definedName name="f" localSheetId="3">#REF!</definedName>
    <definedName name="f" localSheetId="2">#REF!</definedName>
    <definedName name="f" localSheetId="1">#REF!</definedName>
    <definedName name="f" localSheetId="0">#REF!</definedName>
    <definedName name="f">#REF!</definedName>
    <definedName name="FA" localSheetId="1">#REF!</definedName>
    <definedName name="FA" localSheetId="0">#REF!</definedName>
    <definedName name="FA">#REF!</definedName>
    <definedName name="fabiola" localSheetId="1">#REF!</definedName>
    <definedName name="fabiola" localSheetId="0">#REF!</definedName>
    <definedName name="fabiola">#REF!</definedName>
    <definedName name="FADO" localSheetId="1">#REF!</definedName>
    <definedName name="FADO" localSheetId="0">#REF!</definedName>
    <definedName name="FADO">#REF!</definedName>
    <definedName name="Fae_08" localSheetId="1">#REF!</definedName>
    <definedName name="Fae_08" localSheetId="0">#REF!</definedName>
    <definedName name="Fae_08">#REF!</definedName>
    <definedName name="Faixa" localSheetId="1">#REF!</definedName>
    <definedName name="Faixa" localSheetId="0">#REF!</definedName>
    <definedName name="Faixa">#REF!</definedName>
    <definedName name="Faixa_1">"'file:///C:/Documents and Settings/mauricio.ferrao/Desktop/ARQUIVOS R-9-6/Excel/PATOs/BR153_98.XLS'#$'P A T O 98 D'.$#REF!$#REF!"</definedName>
    <definedName name="Faixa_3" localSheetId="1">#REF!</definedName>
    <definedName name="Faixa_3" localSheetId="0">#REF!</definedName>
    <definedName name="Faixa_3">#REF!</definedName>
    <definedName name="Faixa_4" localSheetId="1">#REF!</definedName>
    <definedName name="Faixa_4" localSheetId="0">#REF!</definedName>
    <definedName name="Faixa_4">#REF!</definedName>
    <definedName name="Faixa_5" localSheetId="1">#REF!</definedName>
    <definedName name="Faixa_5" localSheetId="0">#REF!</definedName>
    <definedName name="Faixa_5">#REF!</definedName>
    <definedName name="Faixaa" localSheetId="1">#REF!</definedName>
    <definedName name="Faixaa" localSheetId="0">#REF!</definedName>
    <definedName name="Faixaa">#REF!</definedName>
    <definedName name="Fase_07" localSheetId="1">#REF!</definedName>
    <definedName name="Fase_07" localSheetId="0">#REF!</definedName>
    <definedName name="Fase_07">#REF!</definedName>
    <definedName name="FATURAS2002" localSheetId="3" hidden="1">{#N/A,#N/A,TRUE,"Serviços"}</definedName>
    <definedName name="FATURAS2002" localSheetId="11" hidden="1">{#N/A,#N/A,TRUE,"Serviços"}</definedName>
    <definedName name="FATURAS2002" localSheetId="2" hidden="1">{#N/A,#N/A,TRUE,"Serviços"}</definedName>
    <definedName name="FATURAS2002" hidden="1">{#N/A,#N/A,TRUE,"Serviços"}</definedName>
    <definedName name="FATURAS2002_1" localSheetId="11" hidden="1">{#N/A,#N/A,TRUE,"Serviços"}</definedName>
    <definedName name="FATURAS2002_1" hidden="1">{#N/A,#N/A,TRUE,"Serviços"}</definedName>
    <definedName name="FATURAS20022" hidden="1">{#N/A,#N/A,TRUE,"Serviços"}</definedName>
    <definedName name="fc1a" localSheetId="3">'[7]PRO-08'!#REF!</definedName>
    <definedName name="fc1a" localSheetId="2">#REF!</definedName>
    <definedName name="fc1a" localSheetId="1">'[7]PRO-08'!#REF!</definedName>
    <definedName name="fc1a" localSheetId="0">'[7]PRO-08'!#REF!</definedName>
    <definedName name="fc1a">'[7]PRO-08'!#REF!</definedName>
    <definedName name="fc1a_24" localSheetId="1">#REF!</definedName>
    <definedName name="fc1a_24" localSheetId="0">#REF!</definedName>
    <definedName name="fc1a_24">#REF!</definedName>
    <definedName name="fc1a_26" localSheetId="1">#REF!</definedName>
    <definedName name="fc1a_26" localSheetId="0">#REF!</definedName>
    <definedName name="fc1a_26">#REF!</definedName>
    <definedName name="fc1a_27" localSheetId="1">#REF!</definedName>
    <definedName name="fc1a_27" localSheetId="0">#REF!</definedName>
    <definedName name="fc1a_27">#REF!</definedName>
    <definedName name="fc1a_9" localSheetId="1">#REF!</definedName>
    <definedName name="fc1a_9" localSheetId="0">#REF!</definedName>
    <definedName name="fc1a_9">#REF!</definedName>
    <definedName name="FC2A" localSheetId="3">'[7]PRO-08'!#REF!</definedName>
    <definedName name="FC2A" localSheetId="2">#REF!</definedName>
    <definedName name="FC2A" localSheetId="1">'[7]PRO-08'!#REF!</definedName>
    <definedName name="FC2A" localSheetId="0">'[7]PRO-08'!#REF!</definedName>
    <definedName name="FC2A">'[7]PRO-08'!#REF!</definedName>
    <definedName name="FC2A_24" localSheetId="1">#REF!</definedName>
    <definedName name="FC2A_24" localSheetId="0">#REF!</definedName>
    <definedName name="FC2A_24">#REF!</definedName>
    <definedName name="FC2A_26" localSheetId="1">#REF!</definedName>
    <definedName name="FC2A_26" localSheetId="0">#REF!</definedName>
    <definedName name="FC2A_26">#REF!</definedName>
    <definedName name="FC2A_27" localSheetId="1">#REF!</definedName>
    <definedName name="FC2A_27" localSheetId="0">#REF!</definedName>
    <definedName name="FC2A_27">#REF!</definedName>
    <definedName name="FC2A_9" localSheetId="1">#REF!</definedName>
    <definedName name="FC2A_9" localSheetId="0">#REF!</definedName>
    <definedName name="FC2A_9">#REF!</definedName>
    <definedName name="FC3A" localSheetId="3">'[7]PRO-08'!#REF!</definedName>
    <definedName name="FC3A" localSheetId="2">#REF!</definedName>
    <definedName name="FC3A" localSheetId="1">'[7]PRO-08'!#REF!</definedName>
    <definedName name="FC3A" localSheetId="0">'[7]PRO-08'!#REF!</definedName>
    <definedName name="FC3A">'[7]PRO-08'!#REF!</definedName>
    <definedName name="FC3A_24" localSheetId="1">#REF!</definedName>
    <definedName name="FC3A_24" localSheetId="0">#REF!</definedName>
    <definedName name="FC3A_24">#REF!</definedName>
    <definedName name="FC3A_26" localSheetId="1">#REF!</definedName>
    <definedName name="FC3A_26" localSheetId="0">#REF!</definedName>
    <definedName name="FC3A_26">#REF!</definedName>
    <definedName name="FC3A_27" localSheetId="1">#REF!</definedName>
    <definedName name="FC3A_27" localSheetId="0">#REF!</definedName>
    <definedName name="FC3A_27">#REF!</definedName>
    <definedName name="FC3A_9" localSheetId="1">#REF!</definedName>
    <definedName name="FC3A_9" localSheetId="0">#REF!</definedName>
    <definedName name="FC3A_9">#REF!</definedName>
    <definedName name="FD" localSheetId="1">#REF!</definedName>
    <definedName name="FD" localSheetId="0">#REF!</definedName>
    <definedName name="FD">#REF!</definedName>
    <definedName name="fdfd" localSheetId="1">#REF!</definedName>
    <definedName name="fdfd" localSheetId="0">#REF!</definedName>
    <definedName name="fdfd">#REF!</definedName>
    <definedName name="fdsafe" localSheetId="1">#REF!</definedName>
    <definedName name="fdsafe" localSheetId="0">#REF!</definedName>
    <definedName name="fdsafe">#REF!</definedName>
    <definedName name="FE" localSheetId="1">#REF!</definedName>
    <definedName name="FE" localSheetId="0">#REF!</definedName>
    <definedName name="FE">#REF!</definedName>
    <definedName name="feitor" localSheetId="3">#REF!</definedName>
    <definedName name="feitor" localSheetId="1">#REF!</definedName>
    <definedName name="feitor" localSheetId="0">#REF!</definedName>
    <definedName name="feitor">#REF!</definedName>
    <definedName name="fer" localSheetId="1">[25]comp1!#REF!</definedName>
    <definedName name="fer" localSheetId="0">[25]comp1!#REF!</definedName>
    <definedName name="fer">[25]comp1!#REF!</definedName>
    <definedName name="FERE">#N/A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reiro" localSheetId="3">#REF!</definedName>
    <definedName name="ferreiro" localSheetId="1">#REF!</definedName>
    <definedName name="ferreiro" localSheetId="0">#REF!</definedName>
    <definedName name="ferreiro">#REF!</definedName>
    <definedName name="FFDSA" localSheetId="1">#REF!</definedName>
    <definedName name="FFDSA" localSheetId="0">#REF!</definedName>
    <definedName name="FFDSA">#REF!</definedName>
    <definedName name="fff" localSheetId="1">#REF!</definedName>
    <definedName name="fff" localSheetId="0">#REF!</definedName>
    <definedName name="fff">#REF!</definedName>
    <definedName name="fffffffffffff" localSheetId="1">#REF!</definedName>
    <definedName name="fffffffffffff" localSheetId="0">#REF!</definedName>
    <definedName name="fffffffffffff">#REF!</definedName>
    <definedName name="fffffffffffffff">#N/A</definedName>
    <definedName name="fffg">#N/A</definedName>
    <definedName name="fgdfgdfg" localSheetId="1">#REF!</definedName>
    <definedName name="fgdfgdfg" localSheetId="0">#REF!</definedName>
    <definedName name="fgdfgdfg">#REF!</definedName>
    <definedName name="fge" localSheetId="1">#REF!</definedName>
    <definedName name="fge" localSheetId="0">#REF!</definedName>
    <definedName name="fge">#REF!</definedName>
    <definedName name="fgff" hidden="1">{#N/A,#N/A,FALSE,"MO (2)"}</definedName>
    <definedName name="fgff_1" hidden="1">{#N/A,#N/A,FALSE,"MO (2)"}</definedName>
    <definedName name="fgjfghj" localSheetId="1">#REF!</definedName>
    <definedName name="fgjfghj" localSheetId="0">#REF!</definedName>
    <definedName name="fgjfghj">#REF!</definedName>
    <definedName name="Filtrar_1000" localSheetId="1">#REF!</definedName>
    <definedName name="Filtrar_1000" localSheetId="0">#REF!</definedName>
    <definedName name="Filtrar_1000">#REF!</definedName>
    <definedName name="Finados">#N/A</definedName>
    <definedName name="FINAL_CM" localSheetId="1">#REF!</definedName>
    <definedName name="FINAL_CM" localSheetId="0">#REF!</definedName>
    <definedName name="FINAL_CM">#REF!</definedName>
    <definedName name="FINAL_RCC" localSheetId="1">#REF!</definedName>
    <definedName name="FINAL_RCC" localSheetId="0">#REF!</definedName>
    <definedName name="FINAL_RCC">#REF!</definedName>
    <definedName name="FINAL_RM" localSheetId="1">#REF!</definedName>
    <definedName name="FINAL_RM" localSheetId="0">#REF!</definedName>
    <definedName name="FINAL_RM">#REF!</definedName>
    <definedName name="FINAL_RMA" localSheetId="1">#REF!</definedName>
    <definedName name="FINAL_RMA" localSheetId="0">#REF!</definedName>
    <definedName name="FINAL_RMA">#REF!</definedName>
    <definedName name="FINAL_RMEC" localSheetId="1">#REF!</definedName>
    <definedName name="FINAL_RMEC" localSheetId="0">#REF!</definedName>
    <definedName name="FINAL_RMEC">#REF!</definedName>
    <definedName name="FIRMA" localSheetId="1">#REF!</definedName>
    <definedName name="FIRMA" localSheetId="0">#REF!</definedName>
    <definedName name="FIRMA">#REF!</definedName>
    <definedName name="firma2" localSheetId="1">#REF!</definedName>
    <definedName name="firma2" localSheetId="0">#REF!</definedName>
    <definedName name="firma2">#REF!</definedName>
    <definedName name="FLU" localSheetId="3">#REF!</definedName>
    <definedName name="FLU" localSheetId="2">#REF!</definedName>
    <definedName name="FLU" localSheetId="1">#REF!</definedName>
    <definedName name="FLU" localSheetId="0">#REF!</definedName>
    <definedName name="FLU">#REF!</definedName>
    <definedName name="Fluência" localSheetId="2">#REF!</definedName>
    <definedName name="Fluência">[24]Teor!$E$3:$E$7</definedName>
    <definedName name="fluxo" localSheetId="1">#REF!</definedName>
    <definedName name="fluxo" localSheetId="0">#REF!</definedName>
    <definedName name="fluxo">#REF!</definedName>
    <definedName name="fluxoo" localSheetId="1">#REF!</definedName>
    <definedName name="fluxoo" localSheetId="0">#REF!</definedName>
    <definedName name="fluxoo">#REF!</definedName>
    <definedName name="FM" localSheetId="1">#REF!</definedName>
    <definedName name="FM" localSheetId="0">#REF!</definedName>
    <definedName name="FM">#REF!</definedName>
    <definedName name="FMW" localSheetId="1">#REF!</definedName>
    <definedName name="FMW" localSheetId="0">#REF!</definedName>
    <definedName name="FMW">#REF!</definedName>
    <definedName name="FMWA" localSheetId="1">#REF!</definedName>
    <definedName name="FMWA" localSheetId="0">#REF!</definedName>
    <definedName name="FMWA">#REF!</definedName>
    <definedName name="FOLHA01" localSheetId="3" hidden="1">{#N/A,#N/A,TRUE,"Serviços"}</definedName>
    <definedName name="FOLHA01" localSheetId="11" hidden="1">{#N/A,#N/A,TRUE,"Serviços"}</definedName>
    <definedName name="FOLHA01" localSheetId="2" hidden="1">{#N/A,#N/A,TRUE,"Serviços"}</definedName>
    <definedName name="FOLHA01" hidden="1">{#N/A,#N/A,TRUE,"Serviços"}</definedName>
    <definedName name="FOLHA01_1" localSheetId="11" hidden="1">{#N/A,#N/A,TRUE,"Serviços"}</definedName>
    <definedName name="FOLHA01_1" hidden="1">{#N/A,#N/A,TRUE,"Serviços"}</definedName>
    <definedName name="FOLHA011" hidden="1">{#N/A,#N/A,TRUE,"Serviços"}</definedName>
    <definedName name="folha1" localSheetId="3" hidden="1">{#N/A,#N/A,TRUE,"Serviços"}</definedName>
    <definedName name="folha1" localSheetId="11" hidden="1">{#N/A,#N/A,TRUE,"Serviços"}</definedName>
    <definedName name="folha1" localSheetId="2" hidden="1">{#N/A,#N/A,TRUE,"Serviços"}</definedName>
    <definedName name="folha1" hidden="1">{#N/A,#N/A,TRUE,"Serviços"}</definedName>
    <definedName name="folha1_1" localSheetId="11" hidden="1">{#N/A,#N/A,TRUE,"Serviços"}</definedName>
    <definedName name="folha1_1" hidden="1">{#N/A,#N/A,TRUE,"Serviços"}</definedName>
    <definedName name="folha11" hidden="1">{#N/A,#N/A,TRUE,"Serviços"}</definedName>
    <definedName name="forcortdob" localSheetId="3">#REF!</definedName>
    <definedName name="forcortdob" localSheetId="1">#REF!</definedName>
    <definedName name="forcortdob" localSheetId="0">#REF!</definedName>
    <definedName name="forcortdob">#REF!</definedName>
    <definedName name="FORMA" localSheetId="1">#REF!</definedName>
    <definedName name="FORMA" localSheetId="0">#REF!</definedName>
    <definedName name="FORMA">#REF!</definedName>
    <definedName name="formacurva" localSheetId="3">#REF!</definedName>
    <definedName name="formacurva" localSheetId="1">#REF!</definedName>
    <definedName name="formacurva" localSheetId="0">#REF!</definedName>
    <definedName name="formacurva">#REF!</definedName>
    <definedName name="formamad" localSheetId="3">[5]composições!$E$239</definedName>
    <definedName name="formamad" localSheetId="11">[4]composições!$E$239</definedName>
    <definedName name="formamad">[6]composições!$E$239</definedName>
    <definedName name="formaplana" localSheetId="3">#REF!</definedName>
    <definedName name="formaplana" localSheetId="1">#REF!</definedName>
    <definedName name="formaplana" localSheetId="0">#REF!</definedName>
    <definedName name="formaplana">#REF!</definedName>
    <definedName name="fornec3Tr32" localSheetId="3">#REF!</definedName>
    <definedName name="fornec3Tr32" localSheetId="1">#REF!</definedName>
    <definedName name="fornec3Tr32" localSheetId="0">#REF!</definedName>
    <definedName name="fornec3Tr32">#REF!</definedName>
    <definedName name="fornecTr68" localSheetId="3">#REF!</definedName>
    <definedName name="fornecTr68" localSheetId="1">#REF!</definedName>
    <definedName name="fornecTr68" localSheetId="0">#REF!</definedName>
    <definedName name="fornecTr68">#REF!</definedName>
    <definedName name="FRE" localSheetId="1">#REF!</definedName>
    <definedName name="FRE" localSheetId="0">#REF!</definedName>
    <definedName name="FRE">#REF!</definedName>
    <definedName name="Fresagem">#N/A</definedName>
    <definedName name="Fresagem01" hidden="1">{#N/A,#N/A,TRUE,"Serviços"}</definedName>
    <definedName name="Fresagem011" hidden="1">{#N/A,#N/A,TRUE,"Serviços"}</definedName>
    <definedName name="FSADFD">#N/A</definedName>
    <definedName name="Função" localSheetId="1">#REF!</definedName>
    <definedName name="Função" localSheetId="0">#REF!</definedName>
    <definedName name="Função">#REF!</definedName>
    <definedName name="furador" localSheetId="3">#REF!</definedName>
    <definedName name="furador" localSheetId="1">#REF!</definedName>
    <definedName name="furador" localSheetId="0">#REF!</definedName>
    <definedName name="furador">#REF!</definedName>
    <definedName name="G" localSheetId="1">#REF!</definedName>
    <definedName name="G" localSheetId="0">#REF!</definedName>
    <definedName name="G">#REF!</definedName>
    <definedName name="GASOLINA" localSheetId="1">#REF!</definedName>
    <definedName name="GASOLINA" localSheetId="0">#REF!</definedName>
    <definedName name="GASOLINA">#REF!</definedName>
    <definedName name="GAST" localSheetId="1">#REF!</definedName>
    <definedName name="GAST" localSheetId="0">#REF!</definedName>
    <definedName name="GAST">#REF!</definedName>
    <definedName name="gastalho" localSheetId="1">#REF!</definedName>
    <definedName name="gastalho" localSheetId="0">#REF!</definedName>
    <definedName name="gastalho">#REF!</definedName>
    <definedName name="gastalho_13" localSheetId="1">#REF!</definedName>
    <definedName name="gastalho_13" localSheetId="0">#REF!</definedName>
    <definedName name="gastalho_13">#REF!</definedName>
    <definedName name="gastalho_13_19" localSheetId="1">#REF!</definedName>
    <definedName name="gastalho_13_19" localSheetId="0">#REF!</definedName>
    <definedName name="gastalho_13_19">#REF!</definedName>
    <definedName name="gastalho_13_23" localSheetId="1">#REF!</definedName>
    <definedName name="gastalho_13_23" localSheetId="0">#REF!</definedName>
    <definedName name="gastalho_13_23">#REF!</definedName>
    <definedName name="gastalho_13_25" localSheetId="1">#REF!</definedName>
    <definedName name="gastalho_13_25" localSheetId="0">#REF!</definedName>
    <definedName name="gastalho_13_25">#REF!</definedName>
    <definedName name="gastalho_15" localSheetId="1">#REF!</definedName>
    <definedName name="gastalho_15" localSheetId="0">#REF!</definedName>
    <definedName name="gastalho_15">#REF!</definedName>
    <definedName name="gastalho_15_13" localSheetId="1">#REF!</definedName>
    <definedName name="gastalho_15_13" localSheetId="0">#REF!</definedName>
    <definedName name="gastalho_15_13">#REF!</definedName>
    <definedName name="gastalho_15_13_19" localSheetId="1">#REF!</definedName>
    <definedName name="gastalho_15_13_19" localSheetId="0">#REF!</definedName>
    <definedName name="gastalho_15_13_19">#REF!</definedName>
    <definedName name="gastalho_15_13_23" localSheetId="1">#REF!</definedName>
    <definedName name="gastalho_15_13_23" localSheetId="0">#REF!</definedName>
    <definedName name="gastalho_15_13_23">#REF!</definedName>
    <definedName name="gastalho_15_13_25" localSheetId="1">#REF!</definedName>
    <definedName name="gastalho_15_13_25" localSheetId="0">#REF!</definedName>
    <definedName name="gastalho_15_13_25">#REF!</definedName>
    <definedName name="gastalho_15_19" localSheetId="1">#REF!</definedName>
    <definedName name="gastalho_15_19" localSheetId="0">#REF!</definedName>
    <definedName name="gastalho_15_19">#REF!</definedName>
    <definedName name="gastalho_15_23" localSheetId="1">#REF!</definedName>
    <definedName name="gastalho_15_23" localSheetId="0">#REF!</definedName>
    <definedName name="gastalho_15_23">#REF!</definedName>
    <definedName name="gastalho_15_25" localSheetId="1">#REF!</definedName>
    <definedName name="gastalho_15_25" localSheetId="0">#REF!</definedName>
    <definedName name="gastalho_15_25">#REF!</definedName>
    <definedName name="gastalho_19" localSheetId="1">#REF!</definedName>
    <definedName name="gastalho_19" localSheetId="0">#REF!</definedName>
    <definedName name="gastalho_19">#REF!</definedName>
    <definedName name="gastalho_23" localSheetId="1">#REF!</definedName>
    <definedName name="gastalho_23" localSheetId="0">#REF!</definedName>
    <definedName name="gastalho_23">#REF!</definedName>
    <definedName name="gastalho_24" localSheetId="1">#REF!</definedName>
    <definedName name="gastalho_24" localSheetId="0">#REF!</definedName>
    <definedName name="gastalho_24">#REF!</definedName>
    <definedName name="gastalho_24_13" localSheetId="1">#REF!</definedName>
    <definedName name="gastalho_24_13" localSheetId="0">#REF!</definedName>
    <definedName name="gastalho_24_13">#REF!</definedName>
    <definedName name="gastalho_24_13_19" localSheetId="1">#REF!</definedName>
    <definedName name="gastalho_24_13_19" localSheetId="0">#REF!</definedName>
    <definedName name="gastalho_24_13_19">#REF!</definedName>
    <definedName name="gastalho_24_13_23" localSheetId="1">#REF!</definedName>
    <definedName name="gastalho_24_13_23" localSheetId="0">#REF!</definedName>
    <definedName name="gastalho_24_13_23">#REF!</definedName>
    <definedName name="gastalho_24_13_25" localSheetId="1">#REF!</definedName>
    <definedName name="gastalho_24_13_25" localSheetId="0">#REF!</definedName>
    <definedName name="gastalho_24_13_25">#REF!</definedName>
    <definedName name="gastalho_24_19" localSheetId="1">#REF!</definedName>
    <definedName name="gastalho_24_19" localSheetId="0">#REF!</definedName>
    <definedName name="gastalho_24_19">#REF!</definedName>
    <definedName name="gastalho_24_23" localSheetId="1">#REF!</definedName>
    <definedName name="gastalho_24_23" localSheetId="0">#REF!</definedName>
    <definedName name="gastalho_24_23">#REF!</definedName>
    <definedName name="gastalho_24_25" localSheetId="1">#REF!</definedName>
    <definedName name="gastalho_24_25" localSheetId="0">#REF!</definedName>
    <definedName name="gastalho_24_25">#REF!</definedName>
    <definedName name="gastalho_25" localSheetId="1">#REF!</definedName>
    <definedName name="gastalho_25" localSheetId="0">#REF!</definedName>
    <definedName name="gastalho_25">#REF!</definedName>
    <definedName name="Gastos_Marajó">#N/A</definedName>
    <definedName name="gcorpo" localSheetId="3">#REF!</definedName>
    <definedName name="gcorpo" localSheetId="1">#REF!</definedName>
    <definedName name="gcorpo" localSheetId="0">#REF!</definedName>
    <definedName name="gcorpo">#REF!</definedName>
    <definedName name="GE" localSheetId="1">#REF!</definedName>
    <definedName name="GE" localSheetId="0">#REF!</definedName>
    <definedName name="GE">#REF!</definedName>
    <definedName name="GEOVANI" localSheetId="1">#REF!</definedName>
    <definedName name="GEOVANI" localSheetId="0">#REF!</definedName>
    <definedName name="GEOVANI">#REF!</definedName>
    <definedName name="GEOVANI2" localSheetId="1">#REF!</definedName>
    <definedName name="GEOVANI2" localSheetId="0">#REF!</definedName>
    <definedName name="GEOVANI2">#REF!</definedName>
    <definedName name="geral" localSheetId="1">#REF!</definedName>
    <definedName name="geral" localSheetId="0">#REF!</definedName>
    <definedName name="geral">#REF!</definedName>
    <definedName name="gfdg" localSheetId="1">#REF!</definedName>
    <definedName name="gfdg" localSheetId="0">#REF!</definedName>
    <definedName name="gfdg">#REF!</definedName>
    <definedName name="gfgfgfg" hidden="1">{#N/A,#N/A,FALSE,"MO (2)"}</definedName>
    <definedName name="ghghgh" hidden="1">{#N/A,#N/A,FALSE,"MO (2)"}</definedName>
    <definedName name="giu6lkjhlij">#N/A</definedName>
    <definedName name="GP" localSheetId="1">#REF!</definedName>
    <definedName name="GP" localSheetId="0">#REF!</definedName>
    <definedName name="GP">#REF!</definedName>
    <definedName name="GRADUADA" localSheetId="1">#REF!</definedName>
    <definedName name="GRADUADA" localSheetId="0">#REF!</definedName>
    <definedName name="GRADUADA">#REF!</definedName>
    <definedName name="graf" localSheetId="1">#REF!</definedName>
    <definedName name="graf" localSheetId="0">#REF!</definedName>
    <definedName name="graf">#REF!</definedName>
    <definedName name="graff" localSheetId="1">#REF!</definedName>
    <definedName name="graff" localSheetId="0">#REF!</definedName>
    <definedName name="graff">#REF!</definedName>
    <definedName name="GRAMA" localSheetId="1">#REF!</definedName>
    <definedName name="GRAMA" localSheetId="0">#REF!</definedName>
    <definedName name="GRAMA">#REF!</definedName>
    <definedName name="gsffgs" localSheetId="1">#REF!</definedName>
    <definedName name="gsffgs" localSheetId="0">#REF!</definedName>
    <definedName name="gsffgs">#REF!</definedName>
    <definedName name="gtryfj" localSheetId="3" hidden="1">{#N/A,#N/A,TRUE,"Serviços"}</definedName>
    <definedName name="gtryfj" localSheetId="11" hidden="1">{#N/A,#N/A,TRUE,"Serviços"}</definedName>
    <definedName name="gtryfj" localSheetId="2" hidden="1">{#N/A,#N/A,TRUE,"Serviços"}</definedName>
    <definedName name="gtryfj" hidden="1">{#N/A,#N/A,TRUE,"Serviços"}</definedName>
    <definedName name="gtryfj_1" localSheetId="11" hidden="1">{#N/A,#N/A,TRUE,"Serviços"}</definedName>
    <definedName name="gtryfj_1" hidden="1">{#N/A,#N/A,TRUE,"Serviços"}</definedName>
    <definedName name="gtryfjj" hidden="1">{#N/A,#N/A,TRUE,"Serviços"}</definedName>
    <definedName name="guardacorpo" localSheetId="1">#REF!</definedName>
    <definedName name="guardacorpo" localSheetId="0">#REF!</definedName>
    <definedName name="guardacorpo">#REF!</definedName>
    <definedName name="guardacorpo_13" localSheetId="1">#REF!</definedName>
    <definedName name="guardacorpo_13" localSheetId="0">#REF!</definedName>
    <definedName name="guardacorpo_13">#REF!</definedName>
    <definedName name="guardacorpo_13_19" localSheetId="1">#REF!</definedName>
    <definedName name="guardacorpo_13_19" localSheetId="0">#REF!</definedName>
    <definedName name="guardacorpo_13_19">#REF!</definedName>
    <definedName name="guardacorpo_13_23" localSheetId="1">#REF!</definedName>
    <definedName name="guardacorpo_13_23" localSheetId="0">#REF!</definedName>
    <definedName name="guardacorpo_13_23">#REF!</definedName>
    <definedName name="guardacorpo_13_25" localSheetId="1">#REF!</definedName>
    <definedName name="guardacorpo_13_25" localSheetId="0">#REF!</definedName>
    <definedName name="guardacorpo_13_25">#REF!</definedName>
    <definedName name="guardacorpo_15" localSheetId="1">#REF!</definedName>
    <definedName name="guardacorpo_15" localSheetId="0">#REF!</definedName>
    <definedName name="guardacorpo_15">#REF!</definedName>
    <definedName name="guardacorpo_15_13" localSheetId="1">#REF!</definedName>
    <definedName name="guardacorpo_15_13" localSheetId="0">#REF!</definedName>
    <definedName name="guardacorpo_15_13">#REF!</definedName>
    <definedName name="guardacorpo_15_13_19" localSheetId="1">#REF!</definedName>
    <definedName name="guardacorpo_15_13_19" localSheetId="0">#REF!</definedName>
    <definedName name="guardacorpo_15_13_19">#REF!</definedName>
    <definedName name="guardacorpo_15_13_23" localSheetId="1">#REF!</definedName>
    <definedName name="guardacorpo_15_13_23" localSheetId="0">#REF!</definedName>
    <definedName name="guardacorpo_15_13_23">#REF!</definedName>
    <definedName name="guardacorpo_15_13_25" localSheetId="1">#REF!</definedName>
    <definedName name="guardacorpo_15_13_25" localSheetId="0">#REF!</definedName>
    <definedName name="guardacorpo_15_13_25">#REF!</definedName>
    <definedName name="guardacorpo_15_19" localSheetId="1">#REF!</definedName>
    <definedName name="guardacorpo_15_19" localSheetId="0">#REF!</definedName>
    <definedName name="guardacorpo_15_19">#REF!</definedName>
    <definedName name="guardacorpo_15_23" localSheetId="1">#REF!</definedName>
    <definedName name="guardacorpo_15_23" localSheetId="0">#REF!</definedName>
    <definedName name="guardacorpo_15_23">#REF!</definedName>
    <definedName name="guardacorpo_15_25" localSheetId="1">#REF!</definedName>
    <definedName name="guardacorpo_15_25" localSheetId="0">#REF!</definedName>
    <definedName name="guardacorpo_15_25">#REF!</definedName>
    <definedName name="guardacorpo_19" localSheetId="1">#REF!</definedName>
    <definedName name="guardacorpo_19" localSheetId="0">#REF!</definedName>
    <definedName name="guardacorpo_19">#REF!</definedName>
    <definedName name="guardacorpo_23" localSheetId="1">#REF!</definedName>
    <definedName name="guardacorpo_23" localSheetId="0">#REF!</definedName>
    <definedName name="guardacorpo_23">#REF!</definedName>
    <definedName name="guardacorpo_24" localSheetId="1">#REF!</definedName>
    <definedName name="guardacorpo_24" localSheetId="0">#REF!</definedName>
    <definedName name="guardacorpo_24">#REF!</definedName>
    <definedName name="guardacorpo_24_13" localSheetId="1">#REF!</definedName>
    <definedName name="guardacorpo_24_13" localSheetId="0">#REF!</definedName>
    <definedName name="guardacorpo_24_13">#REF!</definedName>
    <definedName name="guardacorpo_24_13_19" localSheetId="1">#REF!</definedName>
    <definedName name="guardacorpo_24_13_19" localSheetId="0">#REF!</definedName>
    <definedName name="guardacorpo_24_13_19">#REF!</definedName>
    <definedName name="guardacorpo_24_13_23" localSheetId="1">#REF!</definedName>
    <definedName name="guardacorpo_24_13_23" localSheetId="0">#REF!</definedName>
    <definedName name="guardacorpo_24_13_23">#REF!</definedName>
    <definedName name="guardacorpo_24_13_25" localSheetId="1">#REF!</definedName>
    <definedName name="guardacorpo_24_13_25" localSheetId="0">#REF!</definedName>
    <definedName name="guardacorpo_24_13_25">#REF!</definedName>
    <definedName name="guardacorpo_24_19" localSheetId="1">#REF!</definedName>
    <definedName name="guardacorpo_24_19" localSheetId="0">#REF!</definedName>
    <definedName name="guardacorpo_24_19">#REF!</definedName>
    <definedName name="guardacorpo_24_23" localSheetId="1">#REF!</definedName>
    <definedName name="guardacorpo_24_23" localSheetId="0">#REF!</definedName>
    <definedName name="guardacorpo_24_23">#REF!</definedName>
    <definedName name="guardacorpo_24_25" localSheetId="1">#REF!</definedName>
    <definedName name="guardacorpo_24_25" localSheetId="0">#REF!</definedName>
    <definedName name="guardacorpo_24_25">#REF!</definedName>
    <definedName name="guardacorpo_25" localSheetId="1">#REF!</definedName>
    <definedName name="guardacorpo_25" localSheetId="0">#REF!</definedName>
    <definedName name="guardacorpo_25">#REF!</definedName>
    <definedName name="guh" localSheetId="1">#REF!</definedName>
    <definedName name="guh" localSheetId="0">#REF!</definedName>
    <definedName name="guh">#REF!</definedName>
    <definedName name="H" localSheetId="1">#REF!</definedName>
    <definedName name="H" localSheetId="0">#REF!</definedName>
    <definedName name="H">#REF!</definedName>
    <definedName name="H_19" localSheetId="1">#REF!</definedName>
    <definedName name="H_19" localSheetId="0">#REF!</definedName>
    <definedName name="H_19">#REF!</definedName>
    <definedName name="H_23" localSheetId="1">#REF!</definedName>
    <definedName name="H_23" localSheetId="0">#REF!</definedName>
    <definedName name="H_23">#REF!</definedName>
    <definedName name="H_25" localSheetId="1">#REF!</definedName>
    <definedName name="H_25" localSheetId="0">#REF!</definedName>
    <definedName name="H_25">#REF!</definedName>
    <definedName name="hbomba" localSheetId="3">#REF!</definedName>
    <definedName name="hbomba" localSheetId="1">#REF!</definedName>
    <definedName name="hbomba" localSheetId="0">#REF!</definedName>
    <definedName name="hbomba">#REF!</definedName>
    <definedName name="hdsfavxc" localSheetId="1">#REF!</definedName>
    <definedName name="hdsfavxc" localSheetId="0">#REF!</definedName>
    <definedName name="hdsfavxc">#REF!</definedName>
    <definedName name="HENC" localSheetId="1">#REF!</definedName>
    <definedName name="HENC" localSheetId="0">#REF!</definedName>
    <definedName name="HENC">#REF!</definedName>
    <definedName name="hghg" localSheetId="1">#REF!</definedName>
    <definedName name="hghg" localSheetId="0">#REF!</definedName>
    <definedName name="hghg">#REF!</definedName>
    <definedName name="hghgh" localSheetId="1">#REF!</definedName>
    <definedName name="hghgh" localSheetId="0">#REF!</definedName>
    <definedName name="hghgh">#REF!</definedName>
    <definedName name="HHHHH" localSheetId="1">#REF!</definedName>
    <definedName name="HHHHH" localSheetId="0">#REF!</definedName>
    <definedName name="HHHHH">#REF!</definedName>
    <definedName name="hhhhhhh" localSheetId="1">#REF!</definedName>
    <definedName name="hhhhhhh" localSheetId="0">#REF!</definedName>
    <definedName name="hhhhhhh">#REF!</definedName>
    <definedName name="hi" localSheetId="3">#REF!</definedName>
    <definedName name="hi" localSheetId="2">#REF!</definedName>
    <definedName name="hi" localSheetId="1">#REF!</definedName>
    <definedName name="hi" localSheetId="0">#REF!</definedName>
    <definedName name="hi">#REF!</definedName>
    <definedName name="hi_24" localSheetId="1">#REF!</definedName>
    <definedName name="hi_24" localSheetId="0">#REF!</definedName>
    <definedName name="hi_24">#REF!</definedName>
    <definedName name="hi_26" localSheetId="1">#REF!</definedName>
    <definedName name="hi_26" localSheetId="0">#REF!</definedName>
    <definedName name="hi_26">#REF!</definedName>
    <definedName name="hi_27" localSheetId="1">#REF!</definedName>
    <definedName name="hi_27" localSheetId="0">#REF!</definedName>
    <definedName name="hi_27">#REF!</definedName>
    <definedName name="hi_3" localSheetId="1">#REF!</definedName>
    <definedName name="hi_3" localSheetId="0">#REF!</definedName>
    <definedName name="hi_3">#REF!</definedName>
    <definedName name="hi_4" localSheetId="1">#REF!</definedName>
    <definedName name="hi_4" localSheetId="0">#REF!</definedName>
    <definedName name="hi_4">#REF!</definedName>
    <definedName name="hi_5" localSheetId="1">#REF!</definedName>
    <definedName name="hi_5" localSheetId="0">#REF!</definedName>
    <definedName name="hi_5">#REF!</definedName>
    <definedName name="hi_9" localSheetId="1">#REF!</definedName>
    <definedName name="hi_9" localSheetId="0">#REF!</definedName>
    <definedName name="hi_9">#REF!</definedName>
    <definedName name="hii" localSheetId="1">#REF!</definedName>
    <definedName name="hii" localSheetId="0">#REF!</definedName>
    <definedName name="hii">#REF!</definedName>
    <definedName name="hjhjhjhju" hidden="1">{#N/A,#N/A,FALSE,"MO (2)"}</definedName>
    <definedName name="hmngj">#N/A</definedName>
    <definedName name="HMOTO" localSheetId="1">#REF!</definedName>
    <definedName name="HMOTO" localSheetId="0">#REF!</definedName>
    <definedName name="HMOTO">#REF!</definedName>
    <definedName name="horaam" localSheetId="1">#REF!</definedName>
    <definedName name="horaam" localSheetId="0">#REF!</definedName>
    <definedName name="horaam">#REF!</definedName>
    <definedName name="horaenc" localSheetId="1">#REF!</definedName>
    <definedName name="horaenc" localSheetId="0">#REF!</definedName>
    <definedName name="horaenc">#REF!</definedName>
    <definedName name="horaseven" localSheetId="1">#REF!</definedName>
    <definedName name="horaseven" localSheetId="0">#REF!</definedName>
    <definedName name="horaseven">#REF!</definedName>
    <definedName name="hsdjsg" localSheetId="1">#REF!</definedName>
    <definedName name="hsdjsg" localSheetId="0">#REF!</definedName>
    <definedName name="hsdjsg">#REF!</definedName>
    <definedName name="HSERV" localSheetId="1">#REF!</definedName>
    <definedName name="HSERV" localSheetId="0">#REF!</definedName>
    <definedName name="HSERV">#REF!</definedName>
    <definedName name="HTML_CodePage" hidden="1">1252</definedName>
    <definedName name="HTML_Control" hidden="1">{"'INDICE'!$A$1:$K$78"}</definedName>
    <definedName name="HTML_Description" hidden="1">""</definedName>
    <definedName name="HTML_Email" hidden="1">"jonas@engevix-sp.com.br"</definedName>
    <definedName name="HTML_Header" hidden="1">"INDICE"</definedName>
    <definedName name="HTML_LastUpdate" hidden="1">"16/09/2000"</definedName>
    <definedName name="HTML_LineAfter" hidden="1">FALSE</definedName>
    <definedName name="HTML_LineBefore" hidden="1">FALSE</definedName>
    <definedName name="HTML_Name" hidden="1">"Engevix"</definedName>
    <definedName name="HTML_OBDlg2" hidden="1">TRUE</definedName>
    <definedName name="HTML_OBDlg4" hidden="1">TRUE</definedName>
    <definedName name="HTML_OS" hidden="1">0</definedName>
    <definedName name="HTML_PathFile" hidden="1">"P:\3-Pro\3462_00\3-Suprimentos\Lista de Materiais Geral\WEB PREÇOS\Lista de Quantitativos última revisão.htm"</definedName>
    <definedName name="HTML_Title" hidden="1">"Lista de Quantitativos_revint14"</definedName>
    <definedName name="I" localSheetId="2">#REF!</definedName>
    <definedName name="I" localSheetId="1">#REF!</definedName>
    <definedName name="I" localSheetId="0">#REF!</definedName>
    <definedName name="I">#REF!</definedName>
    <definedName name="II" localSheetId="1">#REF!</definedName>
    <definedName name="II" localSheetId="0">#REF!</definedName>
    <definedName name="II">#REF!</definedName>
    <definedName name="III" localSheetId="1">#REF!</definedName>
    <definedName name="III" localSheetId="0">#REF!</definedName>
    <definedName name="III">#REF!</definedName>
    <definedName name="IM" localSheetId="3">#REF!</definedName>
    <definedName name="IM" localSheetId="2">#REF!</definedName>
    <definedName name="IM" localSheetId="1">#REF!</definedName>
    <definedName name="IM" localSheetId="0">#REF!</definedName>
    <definedName name="IM">#REF!</definedName>
    <definedName name="IM_4" localSheetId="1">#REF!</definedName>
    <definedName name="IM_4" localSheetId="0">#REF!</definedName>
    <definedName name="IM_4">#REF!</definedName>
    <definedName name="IMM" localSheetId="1">#REF!</definedName>
    <definedName name="IMM" localSheetId="0">#REF!</definedName>
    <definedName name="IMM">#REF!</definedName>
    <definedName name="IMP" localSheetId="1">#REF!</definedName>
    <definedName name="IMP" localSheetId="0">#REF!</definedName>
    <definedName name="IMP">#REF!</definedName>
    <definedName name="Impresso">#N/A</definedName>
    <definedName name="Indep_Nac">#N/A</definedName>
    <definedName name="indiceanterior" localSheetId="1">#REF!</definedName>
    <definedName name="indiceanterior" localSheetId="0">#REF!</definedName>
    <definedName name="indiceanterior">#REF!</definedName>
    <definedName name="Indiceantigo" localSheetId="1">#REF!</definedName>
    <definedName name="Indiceantigo" localSheetId="0">#REF!</definedName>
    <definedName name="Indiceantigo">#REF!</definedName>
    <definedName name="indiceatual" localSheetId="1">#REF!</definedName>
    <definedName name="indiceatual" localSheetId="0">#REF!</definedName>
    <definedName name="indiceatual">#REF!</definedName>
    <definedName name="ÍNDICES" localSheetId="1">#REF!</definedName>
    <definedName name="ÍNDICES" localSheetId="0">#REF!</definedName>
    <definedName name="ÍNDICES">#REF!</definedName>
    <definedName name="ÍNDICES_10" localSheetId="1">#REF!</definedName>
    <definedName name="ÍNDICES_10" localSheetId="0">#REF!</definedName>
    <definedName name="ÍNDICES_10">#REF!</definedName>
    <definedName name="ÍNDICES_17" localSheetId="1">#REF!</definedName>
    <definedName name="ÍNDICES_17" localSheetId="0">#REF!</definedName>
    <definedName name="ÍNDICES_17">#REF!</definedName>
    <definedName name="ÍNDICES_6" localSheetId="1">#REF!</definedName>
    <definedName name="ÍNDICES_6" localSheetId="0">#REF!</definedName>
    <definedName name="ÍNDICES_6">#REF!</definedName>
    <definedName name="ÍNDICES_7" localSheetId="1">#REF!</definedName>
    <definedName name="ÍNDICES_7" localSheetId="0">#REF!</definedName>
    <definedName name="ÍNDICES_7">#REF!</definedName>
    <definedName name="ÍNDICES_8" localSheetId="1">#REF!</definedName>
    <definedName name="ÍNDICES_8" localSheetId="0">#REF!</definedName>
    <definedName name="ÍNDICES_8">#REF!</definedName>
    <definedName name="ÍNDICES_9" localSheetId="1">#REF!</definedName>
    <definedName name="ÍNDICES_9" localSheetId="0">#REF!</definedName>
    <definedName name="ÍNDICES_9">#REF!</definedName>
    <definedName name="INSUMOS" localSheetId="3">#REF!</definedName>
    <definedName name="Insumos" localSheetId="2">#REF!</definedName>
    <definedName name="INSUMOS" localSheetId="1">#REF!</definedName>
    <definedName name="INSUMOS" localSheetId="0">#REF!</definedName>
    <definedName name="INSUMOS">#REF!</definedName>
    <definedName name="IOUIOHIO">#N/A</definedName>
    <definedName name="Item" localSheetId="1">#REF!</definedName>
    <definedName name="Item" localSheetId="0">#REF!</definedName>
    <definedName name="Item">#REF!</definedName>
    <definedName name="Itemm" localSheetId="1">#REF!</definedName>
    <definedName name="Itemm" localSheetId="0">#REF!</definedName>
    <definedName name="Itemm">#REF!</definedName>
    <definedName name="Itens" localSheetId="1">#REF!</definedName>
    <definedName name="Itens" localSheetId="0">#REF!</definedName>
    <definedName name="Itens">#REF!</definedName>
    <definedName name="J" localSheetId="1">#REF!</definedName>
    <definedName name="J" localSheetId="0">#REF!</definedName>
    <definedName name="J">#REF!</definedName>
    <definedName name="Janeiro">#N/A</definedName>
    <definedName name="JANEIRO2003" localSheetId="3" hidden="1">{#N/A,#N/A,TRUE,"Serviços"}</definedName>
    <definedName name="JANEIRO2003" localSheetId="11" hidden="1">{#N/A,#N/A,TRUE,"Serviços"}</definedName>
    <definedName name="JANEIRO2003" localSheetId="2" hidden="1">{#N/A,#N/A,TRUE,"Serviços"}</definedName>
    <definedName name="JANEIRO2003" hidden="1">{#N/A,#N/A,TRUE,"Serviços"}</definedName>
    <definedName name="JANEIRO2003_1" localSheetId="11" hidden="1">{#N/A,#N/A,TRUE,"Serviços"}</definedName>
    <definedName name="JANEIRO2003_1" hidden="1">{#N/A,#N/A,TRUE,"Serviços"}</definedName>
    <definedName name="JANEIRO20033" hidden="1">{#N/A,#N/A,TRUE,"Serviços"}</definedName>
    <definedName name="jeribu" localSheetId="3">#REF!</definedName>
    <definedName name="jeribu" localSheetId="1">#REF!</definedName>
    <definedName name="jeribu" localSheetId="0">#REF!</definedName>
    <definedName name="jeribu">#REF!</definedName>
    <definedName name="JH" localSheetId="1">#REF!</definedName>
    <definedName name="JH" localSheetId="0">#REF!</definedName>
    <definedName name="JH">#REF!</definedName>
    <definedName name="jhjdf" localSheetId="1">#REF!</definedName>
    <definedName name="jhjdf" localSheetId="0">#REF!</definedName>
    <definedName name="jhjdf">#REF!</definedName>
    <definedName name="jhjhjhjju" hidden="1">{#N/A,#N/A,FALSE,"MO (2)"}</definedName>
    <definedName name="jjjjj" localSheetId="1">#REF!</definedName>
    <definedName name="jjjjj" localSheetId="0">#REF!</definedName>
    <definedName name="jjjjj">#REF!</definedName>
    <definedName name="jjjjjjjjj" localSheetId="1">#REF!</definedName>
    <definedName name="jjjjjjjjj" localSheetId="0">#REF!</definedName>
    <definedName name="jjjjjjjjj">#REF!</definedName>
    <definedName name="jN" localSheetId="1">#REF!</definedName>
    <definedName name="jN" localSheetId="0">#REF!</definedName>
    <definedName name="jN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k" localSheetId="1">#REF!</definedName>
    <definedName name="k" localSheetId="0">#REF!</definedName>
    <definedName name="k">#REF!</definedName>
    <definedName name="KAPA" localSheetId="1">'[26]1-1'!#REF!</definedName>
    <definedName name="KAPA" localSheetId="0">'[26]1-1'!#REF!</definedName>
    <definedName name="KAPA">'[26]1-1'!#REF!</definedName>
    <definedName name="kg" localSheetId="3">#REF!</definedName>
    <definedName name="kg" localSheetId="1">#REF!</definedName>
    <definedName name="kg" localSheetId="0">#REF!</definedName>
    <definedName name="kg">#REF!</definedName>
    <definedName name="kgkkh" localSheetId="1">#REF!</definedName>
    <definedName name="kgkkh">#REF!</definedName>
    <definedName name="kj" localSheetId="1">#REF!</definedName>
    <definedName name="kj" localSheetId="0">#REF!</definedName>
    <definedName name="kj">#REF!</definedName>
    <definedName name="kkkkk" localSheetId="1">#REF!</definedName>
    <definedName name="kkkkk" localSheetId="0">#REF!</definedName>
    <definedName name="kkkkk">#REF!</definedName>
    <definedName name="kkkkkk" hidden="1">{#N/A,#N/A,FALSE,"MO (2)"}</definedName>
    <definedName name="kkkkkkkkk">#N/A</definedName>
    <definedName name="klklklkl" hidden="1">{#N/A,#N/A,FALSE,"MO (2)"}</definedName>
    <definedName name="KM_DE_FAIXA" localSheetId="1">#REF!</definedName>
    <definedName name="KM_DE_FAIXA" localSheetId="0">#REF!</definedName>
    <definedName name="KM_DE_FAIXA">#REF!</definedName>
    <definedName name="kmf" localSheetId="1">#REF!</definedName>
    <definedName name="kmf" localSheetId="0">#REF!</definedName>
    <definedName name="kmf">#REF!</definedName>
    <definedName name="kmkf377" localSheetId="1">#REF!</definedName>
    <definedName name="kmkf377" localSheetId="0">#REF!</definedName>
    <definedName name="kmkf377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DO" localSheetId="1">#REF!</definedName>
    <definedName name="LADO" localSheetId="0">#REF!</definedName>
    <definedName name="LADO">#REF!</definedName>
    <definedName name="lama" localSheetId="3">#REF!</definedName>
    <definedName name="lama" localSheetId="1">#REF!</definedName>
    <definedName name="lama" localSheetId="0">#REF!</definedName>
    <definedName name="lama">#REF!</definedName>
    <definedName name="LAMAG" localSheetId="1">#REF!</definedName>
    <definedName name="LAMAG" localSheetId="0">#REF!</definedName>
    <definedName name="LAMAG">#REF!</definedName>
    <definedName name="lamasffin" localSheetId="1">#REF!</definedName>
    <definedName name="lamasffin" localSheetId="0">#REF!</definedName>
    <definedName name="lamasffin">#REF!</definedName>
    <definedName name="lamasffin_13" localSheetId="1">#REF!</definedName>
    <definedName name="lamasffin_13" localSheetId="0">#REF!</definedName>
    <definedName name="lamasffin_13">#REF!</definedName>
    <definedName name="lamasffin_13_19" localSheetId="1">#REF!</definedName>
    <definedName name="lamasffin_13_19" localSheetId="0">#REF!</definedName>
    <definedName name="lamasffin_13_19">#REF!</definedName>
    <definedName name="lamasffin_13_23" localSheetId="1">#REF!</definedName>
    <definedName name="lamasffin_13_23" localSheetId="0">#REF!</definedName>
    <definedName name="lamasffin_13_23">#REF!</definedName>
    <definedName name="lamasffin_13_25" localSheetId="1">#REF!</definedName>
    <definedName name="lamasffin_13_25" localSheetId="0">#REF!</definedName>
    <definedName name="lamasffin_13_25">#REF!</definedName>
    <definedName name="lamasffin_15" localSheetId="1">#REF!</definedName>
    <definedName name="lamasffin_15" localSheetId="0">#REF!</definedName>
    <definedName name="lamasffin_15">#REF!</definedName>
    <definedName name="lamasffin_15_13" localSheetId="1">#REF!</definedName>
    <definedName name="lamasffin_15_13" localSheetId="0">#REF!</definedName>
    <definedName name="lamasffin_15_13">#REF!</definedName>
    <definedName name="lamasffin_15_13_19" localSheetId="1">#REF!</definedName>
    <definedName name="lamasffin_15_13_19" localSheetId="0">#REF!</definedName>
    <definedName name="lamasffin_15_13_19">#REF!</definedName>
    <definedName name="lamasffin_15_13_23" localSheetId="1">#REF!</definedName>
    <definedName name="lamasffin_15_13_23" localSheetId="0">#REF!</definedName>
    <definedName name="lamasffin_15_13_23">#REF!</definedName>
    <definedName name="lamasffin_15_13_25" localSheetId="1">#REF!</definedName>
    <definedName name="lamasffin_15_13_25" localSheetId="0">#REF!</definedName>
    <definedName name="lamasffin_15_13_25">#REF!</definedName>
    <definedName name="lamasffin_15_19" localSheetId="1">#REF!</definedName>
    <definedName name="lamasffin_15_19" localSheetId="0">#REF!</definedName>
    <definedName name="lamasffin_15_19">#REF!</definedName>
    <definedName name="lamasffin_15_23" localSheetId="1">#REF!</definedName>
    <definedName name="lamasffin_15_23" localSheetId="0">#REF!</definedName>
    <definedName name="lamasffin_15_23">#REF!</definedName>
    <definedName name="lamasffin_15_25" localSheetId="1">#REF!</definedName>
    <definedName name="lamasffin_15_25" localSheetId="0">#REF!</definedName>
    <definedName name="lamasffin_15_25">#REF!</definedName>
    <definedName name="lamasffin_19" localSheetId="1">#REF!</definedName>
    <definedName name="lamasffin_19" localSheetId="0">#REF!</definedName>
    <definedName name="lamasffin_19">#REF!</definedName>
    <definedName name="lamasffin_23" localSheetId="1">#REF!</definedName>
    <definedName name="lamasffin_23" localSheetId="0">#REF!</definedName>
    <definedName name="lamasffin_23">#REF!</definedName>
    <definedName name="lamasffin_24" localSheetId="1">#REF!</definedName>
    <definedName name="lamasffin_24" localSheetId="0">#REF!</definedName>
    <definedName name="lamasffin_24">#REF!</definedName>
    <definedName name="lamasffin_24_13" localSheetId="1">#REF!</definedName>
    <definedName name="lamasffin_24_13" localSheetId="0">#REF!</definedName>
    <definedName name="lamasffin_24_13">#REF!</definedName>
    <definedName name="lamasffin_24_13_19" localSheetId="1">#REF!</definedName>
    <definedName name="lamasffin_24_13_19" localSheetId="0">#REF!</definedName>
    <definedName name="lamasffin_24_13_19">#REF!</definedName>
    <definedName name="lamasffin_24_13_23" localSheetId="1">#REF!</definedName>
    <definedName name="lamasffin_24_13_23" localSheetId="0">#REF!</definedName>
    <definedName name="lamasffin_24_13_23">#REF!</definedName>
    <definedName name="lamasffin_24_13_25" localSheetId="1">#REF!</definedName>
    <definedName name="lamasffin_24_13_25" localSheetId="0">#REF!</definedName>
    <definedName name="lamasffin_24_13_25">#REF!</definedName>
    <definedName name="lamasffin_24_19" localSheetId="1">#REF!</definedName>
    <definedName name="lamasffin_24_19" localSheetId="0">#REF!</definedName>
    <definedName name="lamasffin_24_19">#REF!</definedName>
    <definedName name="lamasffin_24_23" localSheetId="1">#REF!</definedName>
    <definedName name="lamasffin_24_23" localSheetId="0">#REF!</definedName>
    <definedName name="lamasffin_24_23">#REF!</definedName>
    <definedName name="lamasffin_24_25" localSheetId="1">#REF!</definedName>
    <definedName name="lamasffin_24_25" localSheetId="0">#REF!</definedName>
    <definedName name="lamasffin_24_25">#REF!</definedName>
    <definedName name="lamasffin_25" localSheetId="1">#REF!</definedName>
    <definedName name="lamasffin_25" localSheetId="0">#REF!</definedName>
    <definedName name="lamasffin_25">#REF!</definedName>
    <definedName name="LARANJEIRAS" localSheetId="1">#REF!</definedName>
    <definedName name="LARANJEIRAS" localSheetId="0">#REF!</definedName>
    <definedName name="LARANJEIRAS">#REF!</definedName>
    <definedName name="LARG" localSheetId="1">#REF!</definedName>
    <definedName name="LARG" localSheetId="0">#REF!</definedName>
    <definedName name="LARG">#REF!</definedName>
    <definedName name="LBU" localSheetId="1">#REF!</definedName>
    <definedName name="LBU" localSheetId="0">#REF!</definedName>
    <definedName name="LBU">#REF!</definedName>
    <definedName name="LD" localSheetId="1">#REF!</definedName>
    <definedName name="LD" localSheetId="0">#REF!</definedName>
    <definedName name="LD">#REF!</definedName>
    <definedName name="LDA" localSheetId="1">#REF!</definedName>
    <definedName name="LDA" localSheetId="0">#REF!</definedName>
    <definedName name="LDA">#REF!</definedName>
    <definedName name="LDI" localSheetId="1">#REF!</definedName>
    <definedName name="LDI" localSheetId="0">#REF!</definedName>
    <definedName name="LDI">#REF!</definedName>
    <definedName name="LDIANTIGO" localSheetId="1">#REF!</definedName>
    <definedName name="LDIANTIGO" localSheetId="0">#REF!</definedName>
    <definedName name="LDIANTIGO">#REF!</definedName>
    <definedName name="LDIATUAL" localSheetId="1">#REF!</definedName>
    <definedName name="LDIATUAL" localSheetId="0">#REF!</definedName>
    <definedName name="LDIATUAL">#REF!</definedName>
    <definedName name="leis" localSheetId="3">#REF!</definedName>
    <definedName name="leis" localSheetId="1">#REF!</definedName>
    <definedName name="leis" localSheetId="0">#REF!</definedName>
    <definedName name="leis">#REF!</definedName>
    <definedName name="lig" localSheetId="1">#REF!</definedName>
    <definedName name="lig" localSheetId="0">#REF!</definedName>
    <definedName name="lig">#REF!</definedName>
    <definedName name="LIGANT" localSheetId="1">#REF!</definedName>
    <definedName name="LIGANT" localSheetId="0">#REF!</definedName>
    <definedName name="LIGANT">#REF!</definedName>
    <definedName name="LILASDRENA" localSheetId="3">#REF!</definedName>
    <definedName name="LILASDRENA" localSheetId="2">#REF!</definedName>
    <definedName name="LILASDRENA" localSheetId="1">#REF!</definedName>
    <definedName name="LILASDRENA" localSheetId="0">#REF!</definedName>
    <definedName name="LILASDRENA">#REF!</definedName>
    <definedName name="LILASDRENA_4" localSheetId="1">#REF!</definedName>
    <definedName name="LILASDRENA_4" localSheetId="0">#REF!</definedName>
    <definedName name="LILASDRENA_4">#REF!</definedName>
    <definedName name="LILASDRENAA" localSheetId="1">#REF!</definedName>
    <definedName name="LILASDRENAA" localSheetId="0">#REF!</definedName>
    <definedName name="LILASDRENAA">#REF!</definedName>
    <definedName name="Limpeza">#N/A</definedName>
    <definedName name="limpezabueiro" localSheetId="1">#REF!</definedName>
    <definedName name="limpezabueiro" localSheetId="0">#REF!</definedName>
    <definedName name="limpezabueiro">#REF!</definedName>
    <definedName name="limpezabueiro_13" localSheetId="1">#REF!</definedName>
    <definedName name="limpezabueiro_13" localSheetId="0">#REF!</definedName>
    <definedName name="limpezabueiro_13">#REF!</definedName>
    <definedName name="limpezabueiro_13_19" localSheetId="1">#REF!</definedName>
    <definedName name="limpezabueiro_13_19" localSheetId="0">#REF!</definedName>
    <definedName name="limpezabueiro_13_19">#REF!</definedName>
    <definedName name="limpezabueiro_13_23" localSheetId="1">#REF!</definedName>
    <definedName name="limpezabueiro_13_23" localSheetId="0">#REF!</definedName>
    <definedName name="limpezabueiro_13_23">#REF!</definedName>
    <definedName name="limpezabueiro_13_25" localSheetId="1">#REF!</definedName>
    <definedName name="limpezabueiro_13_25" localSheetId="0">#REF!</definedName>
    <definedName name="limpezabueiro_13_25">#REF!</definedName>
    <definedName name="limpezabueiro_15" localSheetId="1">#REF!</definedName>
    <definedName name="limpezabueiro_15" localSheetId="0">#REF!</definedName>
    <definedName name="limpezabueiro_15">#REF!</definedName>
    <definedName name="limpezabueiro_15_13" localSheetId="1">#REF!</definedName>
    <definedName name="limpezabueiro_15_13" localSheetId="0">#REF!</definedName>
    <definedName name="limpezabueiro_15_13">#REF!</definedName>
    <definedName name="limpezabueiro_15_13_19" localSheetId="1">#REF!</definedName>
    <definedName name="limpezabueiro_15_13_19" localSheetId="0">#REF!</definedName>
    <definedName name="limpezabueiro_15_13_19">#REF!</definedName>
    <definedName name="limpezabueiro_15_13_23" localSheetId="1">#REF!</definedName>
    <definedName name="limpezabueiro_15_13_23" localSheetId="0">#REF!</definedName>
    <definedName name="limpezabueiro_15_13_23">#REF!</definedName>
    <definedName name="limpezabueiro_15_13_25" localSheetId="1">#REF!</definedName>
    <definedName name="limpezabueiro_15_13_25" localSheetId="0">#REF!</definedName>
    <definedName name="limpezabueiro_15_13_25">#REF!</definedName>
    <definedName name="limpezabueiro_15_19" localSheetId="1">#REF!</definedName>
    <definedName name="limpezabueiro_15_19" localSheetId="0">#REF!</definedName>
    <definedName name="limpezabueiro_15_19">#REF!</definedName>
    <definedName name="limpezabueiro_15_23" localSheetId="1">#REF!</definedName>
    <definedName name="limpezabueiro_15_23" localSheetId="0">#REF!</definedName>
    <definedName name="limpezabueiro_15_23">#REF!</definedName>
    <definedName name="limpezabueiro_15_25" localSheetId="1">#REF!</definedName>
    <definedName name="limpezabueiro_15_25" localSheetId="0">#REF!</definedName>
    <definedName name="limpezabueiro_15_25">#REF!</definedName>
    <definedName name="limpezabueiro_19" localSheetId="1">#REF!</definedName>
    <definedName name="limpezabueiro_19" localSheetId="0">#REF!</definedName>
    <definedName name="limpezabueiro_19">#REF!</definedName>
    <definedName name="limpezabueiro_23" localSheetId="1">#REF!</definedName>
    <definedName name="limpezabueiro_23" localSheetId="0">#REF!</definedName>
    <definedName name="limpezabueiro_23">#REF!</definedName>
    <definedName name="limpezabueiro_24" localSheetId="1">#REF!</definedName>
    <definedName name="limpezabueiro_24" localSheetId="0">#REF!</definedName>
    <definedName name="limpezabueiro_24">#REF!</definedName>
    <definedName name="limpezabueiro_24_13" localSheetId="1">#REF!</definedName>
    <definedName name="limpezabueiro_24_13" localSheetId="0">#REF!</definedName>
    <definedName name="limpezabueiro_24_13">#REF!</definedName>
    <definedName name="limpezabueiro_24_13_19" localSheetId="1">#REF!</definedName>
    <definedName name="limpezabueiro_24_13_19" localSheetId="0">#REF!</definedName>
    <definedName name="limpezabueiro_24_13_19">#REF!</definedName>
    <definedName name="limpezabueiro_24_13_23" localSheetId="1">#REF!</definedName>
    <definedName name="limpezabueiro_24_13_23" localSheetId="0">#REF!</definedName>
    <definedName name="limpezabueiro_24_13_23">#REF!</definedName>
    <definedName name="limpezabueiro_24_13_25" localSheetId="1">#REF!</definedName>
    <definedName name="limpezabueiro_24_13_25" localSheetId="0">#REF!</definedName>
    <definedName name="limpezabueiro_24_13_25">#REF!</definedName>
    <definedName name="limpezabueiro_24_19" localSheetId="1">#REF!</definedName>
    <definedName name="limpezabueiro_24_19" localSheetId="0">#REF!</definedName>
    <definedName name="limpezabueiro_24_19">#REF!</definedName>
    <definedName name="limpezabueiro_24_23" localSheetId="1">#REF!</definedName>
    <definedName name="limpezabueiro_24_23" localSheetId="0">#REF!</definedName>
    <definedName name="limpezabueiro_24_23">#REF!</definedName>
    <definedName name="limpezabueiro_24_25" localSheetId="1">#REF!</definedName>
    <definedName name="limpezabueiro_24_25" localSheetId="0">#REF!</definedName>
    <definedName name="limpezabueiro_24_25">#REF!</definedName>
    <definedName name="limpezabueiro_25" localSheetId="1">#REF!</definedName>
    <definedName name="limpezabueiro_25" localSheetId="0">#REF!</definedName>
    <definedName name="limpezabueiro_25">#REF!</definedName>
    <definedName name="limpplaca" localSheetId="1">#REF!</definedName>
    <definedName name="limpplaca" localSheetId="0">#REF!</definedName>
    <definedName name="limpplaca">#REF!</definedName>
    <definedName name="limpplaca_13" localSheetId="1">#REF!</definedName>
    <definedName name="limpplaca_13" localSheetId="0">#REF!</definedName>
    <definedName name="limpplaca_13">#REF!</definedName>
    <definedName name="limpplaca_13_19" localSheetId="1">#REF!</definedName>
    <definedName name="limpplaca_13_19" localSheetId="0">#REF!</definedName>
    <definedName name="limpplaca_13_19">#REF!</definedName>
    <definedName name="limpplaca_13_23" localSheetId="1">#REF!</definedName>
    <definedName name="limpplaca_13_23" localSheetId="0">#REF!</definedName>
    <definedName name="limpplaca_13_23">#REF!</definedName>
    <definedName name="limpplaca_13_25" localSheetId="1">#REF!</definedName>
    <definedName name="limpplaca_13_25" localSheetId="0">#REF!</definedName>
    <definedName name="limpplaca_13_25">#REF!</definedName>
    <definedName name="limpplaca_15" localSheetId="1">#REF!</definedName>
    <definedName name="limpplaca_15" localSheetId="0">#REF!</definedName>
    <definedName name="limpplaca_15">#REF!</definedName>
    <definedName name="limpplaca_15_13" localSheetId="1">#REF!</definedName>
    <definedName name="limpplaca_15_13" localSheetId="0">#REF!</definedName>
    <definedName name="limpplaca_15_13">#REF!</definedName>
    <definedName name="limpplaca_15_13_19" localSheetId="1">#REF!</definedName>
    <definedName name="limpplaca_15_13_19" localSheetId="0">#REF!</definedName>
    <definedName name="limpplaca_15_13_19">#REF!</definedName>
    <definedName name="limpplaca_15_13_23" localSheetId="1">#REF!</definedName>
    <definedName name="limpplaca_15_13_23" localSheetId="0">#REF!</definedName>
    <definedName name="limpplaca_15_13_23">#REF!</definedName>
    <definedName name="limpplaca_15_13_25" localSheetId="1">#REF!</definedName>
    <definedName name="limpplaca_15_13_25" localSheetId="0">#REF!</definedName>
    <definedName name="limpplaca_15_13_25">#REF!</definedName>
    <definedName name="limpplaca_15_19" localSheetId="1">#REF!</definedName>
    <definedName name="limpplaca_15_19" localSheetId="0">#REF!</definedName>
    <definedName name="limpplaca_15_19">#REF!</definedName>
    <definedName name="limpplaca_15_23" localSheetId="1">#REF!</definedName>
    <definedName name="limpplaca_15_23" localSheetId="0">#REF!</definedName>
    <definedName name="limpplaca_15_23">#REF!</definedName>
    <definedName name="limpplaca_15_25" localSheetId="1">#REF!</definedName>
    <definedName name="limpplaca_15_25" localSheetId="0">#REF!</definedName>
    <definedName name="limpplaca_15_25">#REF!</definedName>
    <definedName name="limpplaca_19" localSheetId="1">#REF!</definedName>
    <definedName name="limpplaca_19" localSheetId="0">#REF!</definedName>
    <definedName name="limpplaca_19">#REF!</definedName>
    <definedName name="limpplaca_23" localSheetId="1">#REF!</definedName>
    <definedName name="limpplaca_23" localSheetId="0">#REF!</definedName>
    <definedName name="limpplaca_23">#REF!</definedName>
    <definedName name="limpplaca_24" localSheetId="1">#REF!</definedName>
    <definedName name="limpplaca_24" localSheetId="0">#REF!</definedName>
    <definedName name="limpplaca_24">#REF!</definedName>
    <definedName name="limpplaca_24_13" localSheetId="1">#REF!</definedName>
    <definedName name="limpplaca_24_13" localSheetId="0">#REF!</definedName>
    <definedName name="limpplaca_24_13">#REF!</definedName>
    <definedName name="limpplaca_24_13_19" localSheetId="1">#REF!</definedName>
    <definedName name="limpplaca_24_13_19" localSheetId="0">#REF!</definedName>
    <definedName name="limpplaca_24_13_19">#REF!</definedName>
    <definedName name="limpplaca_24_13_23" localSheetId="1">#REF!</definedName>
    <definedName name="limpplaca_24_13_23" localSheetId="0">#REF!</definedName>
    <definedName name="limpplaca_24_13_23">#REF!</definedName>
    <definedName name="limpplaca_24_13_25" localSheetId="1">#REF!</definedName>
    <definedName name="limpplaca_24_13_25" localSheetId="0">#REF!</definedName>
    <definedName name="limpplaca_24_13_25">#REF!</definedName>
    <definedName name="limpplaca_24_19" localSheetId="1">#REF!</definedName>
    <definedName name="limpplaca_24_19" localSheetId="0">#REF!</definedName>
    <definedName name="limpplaca_24_19">#REF!</definedName>
    <definedName name="limpplaca_24_23" localSheetId="1">#REF!</definedName>
    <definedName name="limpplaca_24_23" localSheetId="0">#REF!</definedName>
    <definedName name="limpplaca_24_23">#REF!</definedName>
    <definedName name="limpplaca_24_25" localSheetId="1">#REF!</definedName>
    <definedName name="limpplaca_24_25" localSheetId="0">#REF!</definedName>
    <definedName name="limpplaca_24_25">#REF!</definedName>
    <definedName name="limpplaca_25" localSheetId="1">#REF!</definedName>
    <definedName name="limpplaca_25" localSheetId="0">#REF!</definedName>
    <definedName name="limpplaca_25">#REF!</definedName>
    <definedName name="limpponte" localSheetId="1">#REF!</definedName>
    <definedName name="limpponte" localSheetId="0">#REF!</definedName>
    <definedName name="limpponte">#REF!</definedName>
    <definedName name="limpponte_13" localSheetId="1">#REF!</definedName>
    <definedName name="limpponte_13" localSheetId="0">#REF!</definedName>
    <definedName name="limpponte_13">#REF!</definedName>
    <definedName name="limpponte_13_19" localSheetId="1">#REF!</definedName>
    <definedName name="limpponte_13_19" localSheetId="0">#REF!</definedName>
    <definedName name="limpponte_13_19">#REF!</definedName>
    <definedName name="limpponte_13_23" localSheetId="1">#REF!</definedName>
    <definedName name="limpponte_13_23" localSheetId="0">#REF!</definedName>
    <definedName name="limpponte_13_23">#REF!</definedName>
    <definedName name="limpponte_13_25" localSheetId="1">#REF!</definedName>
    <definedName name="limpponte_13_25" localSheetId="0">#REF!</definedName>
    <definedName name="limpponte_13_25">#REF!</definedName>
    <definedName name="limpponte_15" localSheetId="1">#REF!</definedName>
    <definedName name="limpponte_15" localSheetId="0">#REF!</definedName>
    <definedName name="limpponte_15">#REF!</definedName>
    <definedName name="limpponte_15_13" localSheetId="1">#REF!</definedName>
    <definedName name="limpponte_15_13" localSheetId="0">#REF!</definedName>
    <definedName name="limpponte_15_13">#REF!</definedName>
    <definedName name="limpponte_15_13_19" localSheetId="1">#REF!</definedName>
    <definedName name="limpponte_15_13_19" localSheetId="0">#REF!</definedName>
    <definedName name="limpponte_15_13_19">#REF!</definedName>
    <definedName name="limpponte_15_13_23" localSheetId="1">#REF!</definedName>
    <definedName name="limpponte_15_13_23" localSheetId="0">#REF!</definedName>
    <definedName name="limpponte_15_13_23">#REF!</definedName>
    <definedName name="limpponte_15_13_25" localSheetId="1">#REF!</definedName>
    <definedName name="limpponte_15_13_25" localSheetId="0">#REF!</definedName>
    <definedName name="limpponte_15_13_25">#REF!</definedName>
    <definedName name="limpponte_15_19" localSheetId="1">#REF!</definedName>
    <definedName name="limpponte_15_19" localSheetId="0">#REF!</definedName>
    <definedName name="limpponte_15_19">#REF!</definedName>
    <definedName name="limpponte_15_23" localSheetId="1">#REF!</definedName>
    <definedName name="limpponte_15_23" localSheetId="0">#REF!</definedName>
    <definedName name="limpponte_15_23">#REF!</definedName>
    <definedName name="limpponte_15_25" localSheetId="1">#REF!</definedName>
    <definedName name="limpponte_15_25" localSheetId="0">#REF!</definedName>
    <definedName name="limpponte_15_25">#REF!</definedName>
    <definedName name="limpponte_19" localSheetId="1">#REF!</definedName>
    <definedName name="limpponte_19" localSheetId="0">#REF!</definedName>
    <definedName name="limpponte_19">#REF!</definedName>
    <definedName name="limpponte_23" localSheetId="1">#REF!</definedName>
    <definedName name="limpponte_23" localSheetId="0">#REF!</definedName>
    <definedName name="limpponte_23">#REF!</definedName>
    <definedName name="limpponte_24" localSheetId="1">#REF!</definedName>
    <definedName name="limpponte_24" localSheetId="0">#REF!</definedName>
    <definedName name="limpponte_24">#REF!</definedName>
    <definedName name="limpponte_24_13" localSheetId="1">#REF!</definedName>
    <definedName name="limpponte_24_13" localSheetId="0">#REF!</definedName>
    <definedName name="limpponte_24_13">#REF!</definedName>
    <definedName name="limpponte_24_13_19" localSheetId="1">#REF!</definedName>
    <definedName name="limpponte_24_13_19" localSheetId="0">#REF!</definedName>
    <definedName name="limpponte_24_13_19">#REF!</definedName>
    <definedName name="limpponte_24_13_23" localSheetId="1">#REF!</definedName>
    <definedName name="limpponte_24_13_23" localSheetId="0">#REF!</definedName>
    <definedName name="limpponte_24_13_23">#REF!</definedName>
    <definedName name="limpponte_24_13_25" localSheetId="1">#REF!</definedName>
    <definedName name="limpponte_24_13_25" localSheetId="0">#REF!</definedName>
    <definedName name="limpponte_24_13_25">#REF!</definedName>
    <definedName name="limpponte_24_19" localSheetId="1">#REF!</definedName>
    <definedName name="limpponte_24_19" localSheetId="0">#REF!</definedName>
    <definedName name="limpponte_24_19">#REF!</definedName>
    <definedName name="limpponte_24_23" localSheetId="1">#REF!</definedName>
    <definedName name="limpponte_24_23" localSheetId="0">#REF!</definedName>
    <definedName name="limpponte_24_23">#REF!</definedName>
    <definedName name="limpponte_24_25" localSheetId="1">#REF!</definedName>
    <definedName name="limpponte_24_25" localSheetId="0">#REF!</definedName>
    <definedName name="limpponte_24_25">#REF!</definedName>
    <definedName name="limpponte_25" localSheetId="1">#REF!</definedName>
    <definedName name="limpponte_25" localSheetId="0">#REF!</definedName>
    <definedName name="limpponte_25">#REF!</definedName>
    <definedName name="lista" localSheetId="1">#REF!</definedName>
    <definedName name="lista" localSheetId="0">#REF!</definedName>
    <definedName name="lista">#REF!</definedName>
    <definedName name="llllllll" localSheetId="1">#REF!</definedName>
    <definedName name="llllllll" localSheetId="0">#REF!</definedName>
    <definedName name="llllllll">#REF!</definedName>
    <definedName name="llllllll_1">llllllll_1</definedName>
    <definedName name="llllllll_2">llllllll_2</definedName>
    <definedName name="llllllll_24">llllllll_24</definedName>
    <definedName name="llllllll_25">llllllll_25</definedName>
    <definedName name="llllllll_4">llllllll_4</definedName>
    <definedName name="llllllll_5">llllllll_5</definedName>
    <definedName name="llllllll_7">llllllll_7</definedName>
    <definedName name="LOC" localSheetId="1">#REF!</definedName>
    <definedName name="LOC" localSheetId="0">#REF!</definedName>
    <definedName name="LOC">#REF!</definedName>
    <definedName name="LOCAL" localSheetId="1">#REF!</definedName>
    <definedName name="LOCAL" localSheetId="0">#REF!</definedName>
    <definedName name="LOCAL">#REF!</definedName>
    <definedName name="lot" localSheetId="1">#REF!</definedName>
    <definedName name="lot" localSheetId="0">#REF!</definedName>
    <definedName name="lot">#REF!</definedName>
    <definedName name="Lote" localSheetId="1">#REF!</definedName>
    <definedName name="Lote" localSheetId="0">#REF!</definedName>
    <definedName name="Lote">#REF!</definedName>
    <definedName name="LP" localSheetId="1">#REF!</definedName>
    <definedName name="LP" localSheetId="0">#REF!</definedName>
    <definedName name="LP">#REF!</definedName>
    <definedName name="LPTE" localSheetId="1">#REF!</definedName>
    <definedName name="LPTE" localSheetId="0">#REF!</definedName>
    <definedName name="LPTE">#REF!</definedName>
    <definedName name="LPW" localSheetId="1">#REF!</definedName>
    <definedName name="LPW" localSheetId="0">#REF!</definedName>
    <definedName name="LPW">#REF!</definedName>
    <definedName name="LPWA" localSheetId="1">#REF!</definedName>
    <definedName name="LPWA" localSheetId="0">#REF!</definedName>
    <definedName name="LPWA">#REF!</definedName>
    <definedName name="LRANJA" localSheetId="1">#REF!</definedName>
    <definedName name="LRANJA" localSheetId="0">#REF!</definedName>
    <definedName name="LRANJA">#REF!</definedName>
    <definedName name="LS" localSheetId="1">#REF!</definedName>
    <definedName name="LS" localSheetId="0">#REF!</definedName>
    <definedName name="LS">#REF!</definedName>
    <definedName name="LSIND" localSheetId="1">#REF!</definedName>
    <definedName name="LSIND" localSheetId="0">#REF!</definedName>
    <definedName name="LSIND">#REF!</definedName>
    <definedName name="LSMF" localSheetId="1">#REF!</definedName>
    <definedName name="LSMF" localSheetId="0">#REF!</definedName>
    <definedName name="LSMF">#REF!</definedName>
    <definedName name="LSW" localSheetId="1">#REF!</definedName>
    <definedName name="LSW" localSheetId="0">#REF!</definedName>
    <definedName name="LSW">#REF!</definedName>
    <definedName name="LSWA" localSheetId="1">#REF!</definedName>
    <definedName name="LSWA" localSheetId="0">#REF!</definedName>
    <definedName name="LSWA">#REF!</definedName>
    <definedName name="lu" hidden="1">{#N/A,#N/A,FALSE,"MO (2)"}</definedName>
    <definedName name="LUCRO" localSheetId="1">#REF!</definedName>
    <definedName name="LUCRO" localSheetId="0">#REF!</definedName>
    <definedName name="LUCRO">#REF!</definedName>
    <definedName name="LUCROMATBET" localSheetId="1">#REF!</definedName>
    <definedName name="LUCROMATBET" localSheetId="0">#REF!</definedName>
    <definedName name="LUCROMATBET">#REF!</definedName>
    <definedName name="LVC" localSheetId="1">#REF!</definedName>
    <definedName name="LVC" localSheetId="0">#REF!</definedName>
    <definedName name="LVC">#REF!</definedName>
    <definedName name="LVD" localSheetId="1">#REF!</definedName>
    <definedName name="LVD" localSheetId="0">#REF!</definedName>
    <definedName name="LVD">#REF!</definedName>
    <definedName name="M" localSheetId="1">#REF!</definedName>
    <definedName name="M" localSheetId="0">#REF!</definedName>
    <definedName name="M">#REF!</definedName>
    <definedName name="maio19" localSheetId="1">#REF!</definedName>
    <definedName name="maio19" localSheetId="0">#REF!</definedName>
    <definedName name="maio19">#REF!</definedName>
    <definedName name="mao_de_obra" localSheetId="1">#REF!</definedName>
    <definedName name="mao_de_obra" localSheetId="0">#REF!</definedName>
    <definedName name="mao_de_obra">#REF!</definedName>
    <definedName name="MÃODEOBRA" localSheetId="1">#REF!</definedName>
    <definedName name="MÃODEOBRA" localSheetId="0">#REF!</definedName>
    <definedName name="MÃODEOBRA">#REF!</definedName>
    <definedName name="MARCO" localSheetId="1">#REF!</definedName>
    <definedName name="MARCO" localSheetId="0">#REF!</definedName>
    <definedName name="MARCO">#REF!</definedName>
    <definedName name="Massa" localSheetId="2">#REF!</definedName>
    <definedName name="Massa">[24]Teor!$F$3:$F$7</definedName>
    <definedName name="massacara" localSheetId="3">#REF!</definedName>
    <definedName name="massacara" localSheetId="1">#REF!</definedName>
    <definedName name="massacara" localSheetId="0">#REF!</definedName>
    <definedName name="massacara">#REF!</definedName>
    <definedName name="mat" localSheetId="1">#REF!</definedName>
    <definedName name="mat" localSheetId="0">#REF!</definedName>
    <definedName name="mat">#REF!</definedName>
    <definedName name="MATERIAIS" localSheetId="1">#REF!</definedName>
    <definedName name="MATERIAIS" localSheetId="0">#REF!</definedName>
    <definedName name="MATERIAIS">#REF!</definedName>
    <definedName name="MATERIAL" localSheetId="1">#REF!</definedName>
    <definedName name="MATERIAL" localSheetId="0">#REF!</definedName>
    <definedName name="MATERIAL">#REF!</definedName>
    <definedName name="Max" localSheetId="1">#REF!</definedName>
    <definedName name="Max" localSheetId="0">#REF!</definedName>
    <definedName name="Max">#REF!</definedName>
    <definedName name="MBF" localSheetId="1">#REF!</definedName>
    <definedName name="MBF" localSheetId="0">#REF!</definedName>
    <definedName name="MBF">#REF!</definedName>
    <definedName name="MBQ" localSheetId="1">#REF!</definedName>
    <definedName name="MBQ" localSheetId="0">#REF!</definedName>
    <definedName name="MBQ">#REF!</definedName>
    <definedName name="MBQA" localSheetId="1">#REF!</definedName>
    <definedName name="MBQA" localSheetId="0">#REF!</definedName>
    <definedName name="MBQA">#REF!</definedName>
    <definedName name="MBQT" localSheetId="1">#REF!</definedName>
    <definedName name="MBQT" localSheetId="0">#REF!</definedName>
    <definedName name="MBQT">#REF!</definedName>
    <definedName name="MBR" localSheetId="1">#REF!</definedName>
    <definedName name="MBR" localSheetId="0">#REF!</definedName>
    <definedName name="MBR">#REF!</definedName>
    <definedName name="MBUF" localSheetId="1">#REF!</definedName>
    <definedName name="MBUF" localSheetId="0">#REF!</definedName>
    <definedName name="MBUF">#REF!</definedName>
    <definedName name="MBUFW" localSheetId="1">#REF!</definedName>
    <definedName name="MBUFW" localSheetId="0">#REF!</definedName>
    <definedName name="MBUFW">#REF!</definedName>
    <definedName name="MBUFWA" localSheetId="1">#REF!</definedName>
    <definedName name="MBUFWA" localSheetId="0">#REF!</definedName>
    <definedName name="MBUFWA">#REF!</definedName>
    <definedName name="mbuq" localSheetId="1">#REF!</definedName>
    <definedName name="mbuq" localSheetId="0">#REF!</definedName>
    <definedName name="mbuq">#REF!</definedName>
    <definedName name="MBUQW" localSheetId="1">#REF!</definedName>
    <definedName name="MBUQW" localSheetId="0">#REF!</definedName>
    <definedName name="MBUQW">#REF!</definedName>
    <definedName name="MBUQWA" localSheetId="1">#REF!</definedName>
    <definedName name="MBUQWA" localSheetId="0">#REF!</definedName>
    <definedName name="MBUQWA">#REF!</definedName>
    <definedName name="MD" localSheetId="1">#REF!</definedName>
    <definedName name="MD" localSheetId="0">#REF!</definedName>
    <definedName name="MD">#REF!</definedName>
    <definedName name="mdoinstal" localSheetId="1">#REF!</definedName>
    <definedName name="mdoinstal" localSheetId="0">#REF!</definedName>
    <definedName name="mdoinstal">#REF!</definedName>
    <definedName name="MED" localSheetId="1">#REF!</definedName>
    <definedName name="MED" localSheetId="0">#REF!</definedName>
    <definedName name="MED">#REF!</definedName>
    <definedName name="MEDD" localSheetId="1">#REF!</definedName>
    <definedName name="MEDD" localSheetId="0">#REF!</definedName>
    <definedName name="MEDD">#REF!</definedName>
    <definedName name="Medição" localSheetId="3">#REF!</definedName>
    <definedName name="Medição" localSheetId="2">#REF!</definedName>
    <definedName name="Medição" localSheetId="1">#REF!</definedName>
    <definedName name="Medição" localSheetId="0">#REF!</definedName>
    <definedName name="Medição">#REF!</definedName>
    <definedName name="Medição_4" localSheetId="1">#REF!</definedName>
    <definedName name="Medição_4" localSheetId="0">#REF!</definedName>
    <definedName name="Medição_4">#REF!</definedName>
    <definedName name="MEDICAO7">#N/A</definedName>
    <definedName name="Mediçãoo" localSheetId="1">#REF!</definedName>
    <definedName name="Mediçãoo" localSheetId="0">#REF!</definedName>
    <definedName name="Mediçãoo">#REF!</definedName>
    <definedName name="MedMês95">#N/A</definedName>
    <definedName name="meiofio" localSheetId="1">#REF!</definedName>
    <definedName name="meiofio" localSheetId="0">#REF!</definedName>
    <definedName name="meiofio">#REF!</definedName>
    <definedName name="meiofio_13" localSheetId="1">#REF!</definedName>
    <definedName name="meiofio_13" localSheetId="0">#REF!</definedName>
    <definedName name="meiofio_13">#REF!</definedName>
    <definedName name="meiofio_13_19" localSheetId="1">#REF!</definedName>
    <definedName name="meiofio_13_19" localSheetId="0">#REF!</definedName>
    <definedName name="meiofio_13_19">#REF!</definedName>
    <definedName name="meiofio_13_23" localSheetId="1">#REF!</definedName>
    <definedName name="meiofio_13_23" localSheetId="0">#REF!</definedName>
    <definedName name="meiofio_13_23">#REF!</definedName>
    <definedName name="meiofio_13_25" localSheetId="1">#REF!</definedName>
    <definedName name="meiofio_13_25" localSheetId="0">#REF!</definedName>
    <definedName name="meiofio_13_25">#REF!</definedName>
    <definedName name="meiofio_15" localSheetId="1">#REF!</definedName>
    <definedName name="meiofio_15" localSheetId="0">#REF!</definedName>
    <definedName name="meiofio_15">#REF!</definedName>
    <definedName name="meiofio_15_13" localSheetId="1">#REF!</definedName>
    <definedName name="meiofio_15_13" localSheetId="0">#REF!</definedName>
    <definedName name="meiofio_15_13">#REF!</definedName>
    <definedName name="meiofio_15_13_19" localSheetId="1">#REF!</definedName>
    <definedName name="meiofio_15_13_19" localSheetId="0">#REF!</definedName>
    <definedName name="meiofio_15_13_19">#REF!</definedName>
    <definedName name="meiofio_15_13_23" localSheetId="1">#REF!</definedName>
    <definedName name="meiofio_15_13_23" localSheetId="0">#REF!</definedName>
    <definedName name="meiofio_15_13_23">#REF!</definedName>
    <definedName name="meiofio_15_13_25" localSheetId="1">#REF!</definedName>
    <definedName name="meiofio_15_13_25" localSheetId="0">#REF!</definedName>
    <definedName name="meiofio_15_13_25">#REF!</definedName>
    <definedName name="meiofio_15_19" localSheetId="1">#REF!</definedName>
    <definedName name="meiofio_15_19" localSheetId="0">#REF!</definedName>
    <definedName name="meiofio_15_19">#REF!</definedName>
    <definedName name="meiofio_15_23" localSheetId="1">#REF!</definedName>
    <definedName name="meiofio_15_23" localSheetId="0">#REF!</definedName>
    <definedName name="meiofio_15_23">#REF!</definedName>
    <definedName name="meiofio_15_25" localSheetId="1">#REF!</definedName>
    <definedName name="meiofio_15_25" localSheetId="0">#REF!</definedName>
    <definedName name="meiofio_15_25">#REF!</definedName>
    <definedName name="meiofio_19" localSheetId="1">#REF!</definedName>
    <definedName name="meiofio_19" localSheetId="0">#REF!</definedName>
    <definedName name="meiofio_19">#REF!</definedName>
    <definedName name="meiofio_23" localSheetId="1">#REF!</definedName>
    <definedName name="meiofio_23" localSheetId="0">#REF!</definedName>
    <definedName name="meiofio_23">#REF!</definedName>
    <definedName name="meiofio_24" localSheetId="1">#REF!</definedName>
    <definedName name="meiofio_24" localSheetId="0">#REF!</definedName>
    <definedName name="meiofio_24">#REF!</definedName>
    <definedName name="meiofio_24_13" localSheetId="1">#REF!</definedName>
    <definedName name="meiofio_24_13" localSheetId="0">#REF!</definedName>
    <definedName name="meiofio_24_13">#REF!</definedName>
    <definedName name="meiofio_24_13_19" localSheetId="1">#REF!</definedName>
    <definedName name="meiofio_24_13_19" localSheetId="0">#REF!</definedName>
    <definedName name="meiofio_24_13_19">#REF!</definedName>
    <definedName name="meiofio_24_13_23" localSheetId="1">#REF!</definedName>
    <definedName name="meiofio_24_13_23" localSheetId="0">#REF!</definedName>
    <definedName name="meiofio_24_13_23">#REF!</definedName>
    <definedName name="meiofio_24_13_25" localSheetId="1">#REF!</definedName>
    <definedName name="meiofio_24_13_25" localSheetId="0">#REF!</definedName>
    <definedName name="meiofio_24_13_25">#REF!</definedName>
    <definedName name="meiofio_24_19" localSheetId="1">#REF!</definedName>
    <definedName name="meiofio_24_19" localSheetId="0">#REF!</definedName>
    <definedName name="meiofio_24_19">#REF!</definedName>
    <definedName name="meiofio_24_23" localSheetId="1">#REF!</definedName>
    <definedName name="meiofio_24_23" localSheetId="0">#REF!</definedName>
    <definedName name="meiofio_24_23">#REF!</definedName>
    <definedName name="meiofio_24_25" localSheetId="1">#REF!</definedName>
    <definedName name="meiofio_24_25" localSheetId="0">#REF!</definedName>
    <definedName name="meiofio_24_25">#REF!</definedName>
    <definedName name="meiofio_25" localSheetId="1">#REF!</definedName>
    <definedName name="meiofio_25" localSheetId="0">#REF!</definedName>
    <definedName name="meiofio_25">#REF!</definedName>
    <definedName name="memoria" localSheetId="1">#REF!</definedName>
    <definedName name="memoria" localSheetId="0">#REF!</definedName>
    <definedName name="memoria">#REF!</definedName>
    <definedName name="memoria_brita" localSheetId="1">#REF!</definedName>
    <definedName name="memoria_brita" localSheetId="0">#REF!</definedName>
    <definedName name="memoria_brita">#REF!</definedName>
    <definedName name="memoria_cap5070" localSheetId="1">#REF!</definedName>
    <definedName name="memoria_cap5070" localSheetId="0">#REF!</definedName>
    <definedName name="memoria_cap5070">#REF!</definedName>
    <definedName name="memoria_cbuq" localSheetId="1">#REF!</definedName>
    <definedName name="memoria_cbuq" localSheetId="0">#REF!</definedName>
    <definedName name="memoria_cbuq">#REF!</definedName>
    <definedName name="memoria_filler" localSheetId="1">#REF!</definedName>
    <definedName name="memoria_filler" localSheetId="0">#REF!</definedName>
    <definedName name="memoria_filler">#REF!</definedName>
    <definedName name="memoria_pintura" localSheetId="1">#REF!</definedName>
    <definedName name="memoria_pintura" localSheetId="0">#REF!</definedName>
    <definedName name="memoria_pintura">#REF!</definedName>
    <definedName name="memoria_qdade" localSheetId="1">#REF!</definedName>
    <definedName name="memoria_qdade" localSheetId="0">#REF!</definedName>
    <definedName name="memoria_qdade">#REF!</definedName>
    <definedName name="memoria_RR1C" localSheetId="1">#REF!</definedName>
    <definedName name="memoria_RR1C" localSheetId="0">#REF!</definedName>
    <definedName name="memoria_RR1C">#REF!</definedName>
    <definedName name="memoria_trans_areia" localSheetId="1">#REF!</definedName>
    <definedName name="memoria_trans_areia" localSheetId="0">#REF!</definedName>
    <definedName name="memoria_trans_areia">#REF!</definedName>
    <definedName name="memoria_trans_brita" localSheetId="1">#REF!</definedName>
    <definedName name="memoria_trans_brita" localSheetId="0">#REF!</definedName>
    <definedName name="memoria_trans_brita">#REF!</definedName>
    <definedName name="memoria_trans_cbuq" localSheetId="1">#REF!</definedName>
    <definedName name="memoria_trans_cbuq" localSheetId="0">#REF!</definedName>
    <definedName name="memoria_trans_cbuq">#REF!</definedName>
    <definedName name="memoria_trans_filler" localSheetId="1">#REF!</definedName>
    <definedName name="memoria_trans_filler" localSheetId="0">#REF!</definedName>
    <definedName name="memoria_trans_filler">#REF!</definedName>
    <definedName name="MERDA" localSheetId="1">#REF!</definedName>
    <definedName name="MERDA" localSheetId="0">#REF!</definedName>
    <definedName name="MERDA">#REF!</definedName>
    <definedName name="MERDA_2">MERDA_2</definedName>
    <definedName name="MERDA_4">MERDA_4</definedName>
    <definedName name="MES" localSheetId="1">#REF!</definedName>
    <definedName name="MES" localSheetId="0">#REF!</definedName>
    <definedName name="MES">#REF!</definedName>
    <definedName name="mês" localSheetId="1">#REF!</definedName>
    <definedName name="mês" localSheetId="0">#REF!</definedName>
    <definedName name="mês">#REF!</definedName>
    <definedName name="Meses" localSheetId="1">#REF!,#REF!,#REF!,#REF!,#REF!,#REF!,#REF!,#REF!,#REF!,#REF!,#REF!,#REF!</definedName>
    <definedName name="Meses" localSheetId="0">#REF!,#REF!,#REF!,#REF!,#REF!,#REF!,#REF!,#REF!,#REF!,#REF!,#REF!,#REF!</definedName>
    <definedName name="Meses">#REF!,#REF!,#REF!,#REF!,#REF!,#REF!,#REF!,#REF!,#REF!,#REF!,#REF!,#REF!</definedName>
    <definedName name="mestre" localSheetId="3">#REF!</definedName>
    <definedName name="mestre" localSheetId="1">#REF!</definedName>
    <definedName name="mestre" localSheetId="0">#REF!</definedName>
    <definedName name="mestre">#REF!</definedName>
    <definedName name="Meu" localSheetId="1">#REF!</definedName>
    <definedName name="Meu" localSheetId="0">#REF!</definedName>
    <definedName name="Meu">#REF!</definedName>
    <definedName name="MF" localSheetId="1">#REF!</definedName>
    <definedName name="MF" localSheetId="0">#REF!</definedName>
    <definedName name="MF">#REF!</definedName>
    <definedName name="Micro" localSheetId="1">#REF!</definedName>
    <definedName name="Micro" localSheetId="0">#REF!</definedName>
    <definedName name="Micro">#REF!</definedName>
    <definedName name="misbetbet" localSheetId="1">#REF!</definedName>
    <definedName name="misbetbet" localSheetId="0">#REF!</definedName>
    <definedName name="misbetbet">#REF!</definedName>
    <definedName name="misbetbet_13" localSheetId="1">#REF!</definedName>
    <definedName name="misbetbet_13" localSheetId="0">#REF!</definedName>
    <definedName name="misbetbet_13">#REF!</definedName>
    <definedName name="misbetbet_13_19" localSheetId="1">#REF!</definedName>
    <definedName name="misbetbet_13_19" localSheetId="0">#REF!</definedName>
    <definedName name="misbetbet_13_19">#REF!</definedName>
    <definedName name="misbetbet_13_23" localSheetId="1">#REF!</definedName>
    <definedName name="misbetbet_13_23" localSheetId="0">#REF!</definedName>
    <definedName name="misbetbet_13_23">#REF!</definedName>
    <definedName name="misbetbet_13_25" localSheetId="1">#REF!</definedName>
    <definedName name="misbetbet_13_25" localSheetId="0">#REF!</definedName>
    <definedName name="misbetbet_13_25">#REF!</definedName>
    <definedName name="misbetbet_15" localSheetId="1">#REF!</definedName>
    <definedName name="misbetbet_15" localSheetId="0">#REF!</definedName>
    <definedName name="misbetbet_15">#REF!</definedName>
    <definedName name="misbetbet_15_13" localSheetId="1">#REF!</definedName>
    <definedName name="misbetbet_15_13" localSheetId="0">#REF!</definedName>
    <definedName name="misbetbet_15_13">#REF!</definedName>
    <definedName name="misbetbet_15_13_19" localSheetId="1">#REF!</definedName>
    <definedName name="misbetbet_15_13_19" localSheetId="0">#REF!</definedName>
    <definedName name="misbetbet_15_13_19">#REF!</definedName>
    <definedName name="misbetbet_15_13_23" localSheetId="1">#REF!</definedName>
    <definedName name="misbetbet_15_13_23" localSheetId="0">#REF!</definedName>
    <definedName name="misbetbet_15_13_23">#REF!</definedName>
    <definedName name="misbetbet_15_13_25" localSheetId="1">#REF!</definedName>
    <definedName name="misbetbet_15_13_25" localSheetId="0">#REF!</definedName>
    <definedName name="misbetbet_15_13_25">#REF!</definedName>
    <definedName name="misbetbet_15_13_26" localSheetId="1">#REF!</definedName>
    <definedName name="misbetbet_15_13_26" localSheetId="0">#REF!</definedName>
    <definedName name="misbetbet_15_13_26">#REF!</definedName>
    <definedName name="misbetbet_15_19" localSheetId="1">#REF!</definedName>
    <definedName name="misbetbet_15_19" localSheetId="0">#REF!</definedName>
    <definedName name="misbetbet_15_19">#REF!</definedName>
    <definedName name="misbetbet_15_23" localSheetId="1">#REF!</definedName>
    <definedName name="misbetbet_15_23" localSheetId="0">#REF!</definedName>
    <definedName name="misbetbet_15_23">#REF!</definedName>
    <definedName name="misbetbet_15_25" localSheetId="1">#REF!</definedName>
    <definedName name="misbetbet_15_25" localSheetId="0">#REF!</definedName>
    <definedName name="misbetbet_15_25">#REF!</definedName>
    <definedName name="misbetbet_15_26" localSheetId="1">#REF!</definedName>
    <definedName name="misbetbet_15_26" localSheetId="0">#REF!</definedName>
    <definedName name="misbetbet_15_26">#REF!</definedName>
    <definedName name="misbetbet_19" localSheetId="1">#REF!</definedName>
    <definedName name="misbetbet_19" localSheetId="0">#REF!</definedName>
    <definedName name="misbetbet_19">#REF!</definedName>
    <definedName name="misbetbet_23" localSheetId="1">#REF!</definedName>
    <definedName name="misbetbet_23" localSheetId="0">#REF!</definedName>
    <definedName name="misbetbet_23">#REF!</definedName>
    <definedName name="misbetbet_24" localSheetId="1">#REF!</definedName>
    <definedName name="misbetbet_24" localSheetId="0">#REF!</definedName>
    <definedName name="misbetbet_24">#REF!</definedName>
    <definedName name="misbetbet_24_13" localSheetId="1">#REF!</definedName>
    <definedName name="misbetbet_24_13" localSheetId="0">#REF!</definedName>
    <definedName name="misbetbet_24_13">#REF!</definedName>
    <definedName name="misbetbet_24_13_19" localSheetId="1">#REF!</definedName>
    <definedName name="misbetbet_24_13_19" localSheetId="0">#REF!</definedName>
    <definedName name="misbetbet_24_13_19">#REF!</definedName>
    <definedName name="misbetbet_24_13_23" localSheetId="1">#REF!</definedName>
    <definedName name="misbetbet_24_13_23" localSheetId="0">#REF!</definedName>
    <definedName name="misbetbet_24_13_23">#REF!</definedName>
    <definedName name="misbetbet_24_13_25" localSheetId="1">#REF!</definedName>
    <definedName name="misbetbet_24_13_25" localSheetId="0">#REF!</definedName>
    <definedName name="misbetbet_24_13_25">#REF!</definedName>
    <definedName name="misbetbet_24_13_26" localSheetId="1">#REF!</definedName>
    <definedName name="misbetbet_24_13_26" localSheetId="0">#REF!</definedName>
    <definedName name="misbetbet_24_13_26">#REF!</definedName>
    <definedName name="misbetbet_24_19" localSheetId="1">#REF!</definedName>
    <definedName name="misbetbet_24_19" localSheetId="0">#REF!</definedName>
    <definedName name="misbetbet_24_19">#REF!</definedName>
    <definedName name="misbetbet_24_23" localSheetId="1">#REF!</definedName>
    <definedName name="misbetbet_24_23" localSheetId="0">#REF!</definedName>
    <definedName name="misbetbet_24_23">#REF!</definedName>
    <definedName name="misbetbet_24_25" localSheetId="1">#REF!</definedName>
    <definedName name="misbetbet_24_25" localSheetId="0">#REF!</definedName>
    <definedName name="misbetbet_24_25">#REF!</definedName>
    <definedName name="misbetbet_24_26" localSheetId="1">#REF!</definedName>
    <definedName name="misbetbet_24_26" localSheetId="0">#REF!</definedName>
    <definedName name="misbetbet_24_26">#REF!</definedName>
    <definedName name="misbetbet_25" localSheetId="1">#REF!</definedName>
    <definedName name="misbetbet_25" localSheetId="0">#REF!</definedName>
    <definedName name="misbetbet_25">#REF!</definedName>
    <definedName name="misbetusifri" localSheetId="1">#REF!</definedName>
    <definedName name="misbetusifri" localSheetId="0">#REF!</definedName>
    <definedName name="misbetusifri">#REF!</definedName>
    <definedName name="misbetusifri_13" localSheetId="1">#REF!</definedName>
    <definedName name="misbetusifri_13" localSheetId="0">#REF!</definedName>
    <definedName name="misbetusifri_13">#REF!</definedName>
    <definedName name="misbetusifri_13_19" localSheetId="1">#REF!</definedName>
    <definedName name="misbetusifri_13_19" localSheetId="0">#REF!</definedName>
    <definedName name="misbetusifri_13_19">#REF!</definedName>
    <definedName name="misbetusifri_13_23" localSheetId="1">#REF!</definedName>
    <definedName name="misbetusifri_13_23" localSheetId="0">#REF!</definedName>
    <definedName name="misbetusifri_13_23">#REF!</definedName>
    <definedName name="misbetusifri_13_25" localSheetId="1">#REF!</definedName>
    <definedName name="misbetusifri_13_25" localSheetId="0">#REF!</definedName>
    <definedName name="misbetusifri_13_25">#REF!</definedName>
    <definedName name="misbetusifri_13_26" localSheetId="1">#REF!</definedName>
    <definedName name="misbetusifri_13_26" localSheetId="0">#REF!</definedName>
    <definedName name="misbetusifri_13_26">#REF!</definedName>
    <definedName name="misbetusifri_15" localSheetId="1">#REF!</definedName>
    <definedName name="misbetusifri_15" localSheetId="0">#REF!</definedName>
    <definedName name="misbetusifri_15">#REF!</definedName>
    <definedName name="misbetusifri_15_13" localSheetId="1">#REF!</definedName>
    <definedName name="misbetusifri_15_13" localSheetId="0">#REF!</definedName>
    <definedName name="misbetusifri_15_13">#REF!</definedName>
    <definedName name="misbetusifri_15_13_19" localSheetId="1">#REF!</definedName>
    <definedName name="misbetusifri_15_13_19" localSheetId="0">#REF!</definedName>
    <definedName name="misbetusifri_15_13_19">#REF!</definedName>
    <definedName name="misbetusifri_15_13_23" localSheetId="1">#REF!</definedName>
    <definedName name="misbetusifri_15_13_23" localSheetId="0">#REF!</definedName>
    <definedName name="misbetusifri_15_13_23">#REF!</definedName>
    <definedName name="misbetusifri_15_13_25" localSheetId="1">#REF!</definedName>
    <definedName name="misbetusifri_15_13_25" localSheetId="0">#REF!</definedName>
    <definedName name="misbetusifri_15_13_25">#REF!</definedName>
    <definedName name="misbetusifri_15_13_26" localSheetId="1">#REF!</definedName>
    <definedName name="misbetusifri_15_13_26" localSheetId="0">#REF!</definedName>
    <definedName name="misbetusifri_15_13_26">#REF!</definedName>
    <definedName name="misbetusifri_15_19" localSheetId="1">#REF!</definedName>
    <definedName name="misbetusifri_15_19" localSheetId="0">#REF!</definedName>
    <definedName name="misbetusifri_15_19">#REF!</definedName>
    <definedName name="misbetusifri_15_23" localSheetId="1">#REF!</definedName>
    <definedName name="misbetusifri_15_23" localSheetId="0">#REF!</definedName>
    <definedName name="misbetusifri_15_23">#REF!</definedName>
    <definedName name="misbetusifri_15_25" localSheetId="1">#REF!</definedName>
    <definedName name="misbetusifri_15_25" localSheetId="0">#REF!</definedName>
    <definedName name="misbetusifri_15_25">#REF!</definedName>
    <definedName name="misbetusifri_15_26" localSheetId="1">#REF!</definedName>
    <definedName name="misbetusifri_15_26" localSheetId="0">#REF!</definedName>
    <definedName name="misbetusifri_15_26">#REF!</definedName>
    <definedName name="misbetusifri_19" localSheetId="1">#REF!</definedName>
    <definedName name="misbetusifri_19" localSheetId="0">#REF!</definedName>
    <definedName name="misbetusifri_19">#REF!</definedName>
    <definedName name="misbetusifri_23" localSheetId="1">#REF!</definedName>
    <definedName name="misbetusifri_23" localSheetId="0">#REF!</definedName>
    <definedName name="misbetusifri_23">#REF!</definedName>
    <definedName name="misbetusifri_24" localSheetId="1">#REF!</definedName>
    <definedName name="misbetusifri_24" localSheetId="0">#REF!</definedName>
    <definedName name="misbetusifri_24">#REF!</definedName>
    <definedName name="misbetusifri_24_13" localSheetId="1">#REF!</definedName>
    <definedName name="misbetusifri_24_13" localSheetId="0">#REF!</definedName>
    <definedName name="misbetusifri_24_13">#REF!</definedName>
    <definedName name="misbetusifri_24_13_19" localSheetId="1">#REF!</definedName>
    <definedName name="misbetusifri_24_13_19" localSheetId="0">#REF!</definedName>
    <definedName name="misbetusifri_24_13_19">#REF!</definedName>
    <definedName name="misbetusifri_24_13_23" localSheetId="1">#REF!</definedName>
    <definedName name="misbetusifri_24_13_23" localSheetId="0">#REF!</definedName>
    <definedName name="misbetusifri_24_13_23">#REF!</definedName>
    <definedName name="misbetusifri_24_13_25" localSheetId="1">#REF!</definedName>
    <definedName name="misbetusifri_24_13_25" localSheetId="0">#REF!</definedName>
    <definedName name="misbetusifri_24_13_25">#REF!</definedName>
    <definedName name="misbetusifri_24_13_26" localSheetId="1">#REF!</definedName>
    <definedName name="misbetusifri_24_13_26" localSheetId="0">#REF!</definedName>
    <definedName name="misbetusifri_24_13_26">#REF!</definedName>
    <definedName name="misbetusifri_24_19" localSheetId="1">#REF!</definedName>
    <definedName name="misbetusifri_24_19" localSheetId="0">#REF!</definedName>
    <definedName name="misbetusifri_24_19">#REF!</definedName>
    <definedName name="misbetusifri_24_23" localSheetId="1">#REF!</definedName>
    <definedName name="misbetusifri_24_23" localSheetId="0">#REF!</definedName>
    <definedName name="misbetusifri_24_23">#REF!</definedName>
    <definedName name="misbetusifri_24_25" localSheetId="1">#REF!</definedName>
    <definedName name="misbetusifri_24_25" localSheetId="0">#REF!</definedName>
    <definedName name="misbetusifri_24_25">#REF!</definedName>
    <definedName name="misbetusifri_24_26" localSheetId="1">#REF!</definedName>
    <definedName name="misbetusifri_24_26" localSheetId="0">#REF!</definedName>
    <definedName name="misbetusifri_24_26">#REF!</definedName>
    <definedName name="misbetusifri_25" localSheetId="1">#REF!</definedName>
    <definedName name="misbetusifri_25" localSheetId="0">#REF!</definedName>
    <definedName name="misbetusifri_25">#REF!</definedName>
    <definedName name="misbetusifri_26" localSheetId="1">#REF!</definedName>
    <definedName name="misbetusifri_26" localSheetId="0">#REF!</definedName>
    <definedName name="misbetusifri_26">#REF!</definedName>
    <definedName name="misbetusique" localSheetId="1">#REF!</definedName>
    <definedName name="misbetusique" localSheetId="0">#REF!</definedName>
    <definedName name="misbetusique">#REF!</definedName>
    <definedName name="misbetusique_13" localSheetId="1">#REF!</definedName>
    <definedName name="misbetusique_13" localSheetId="0">#REF!</definedName>
    <definedName name="misbetusique_13">#REF!</definedName>
    <definedName name="misbetusique_13_19" localSheetId="1">#REF!</definedName>
    <definedName name="misbetusique_13_19" localSheetId="0">#REF!</definedName>
    <definedName name="misbetusique_13_19">#REF!</definedName>
    <definedName name="misbetusique_13_23" localSheetId="1">#REF!</definedName>
    <definedName name="misbetusique_13_23" localSheetId="0">#REF!</definedName>
    <definedName name="misbetusique_13_23">#REF!</definedName>
    <definedName name="misbetusique_13_25" localSheetId="1">#REF!</definedName>
    <definedName name="misbetusique_13_25" localSheetId="0">#REF!</definedName>
    <definedName name="misbetusique_13_25">#REF!</definedName>
    <definedName name="misbetusique_13_26" localSheetId="1">#REF!</definedName>
    <definedName name="misbetusique_13_26" localSheetId="0">#REF!</definedName>
    <definedName name="misbetusique_13_26">#REF!</definedName>
    <definedName name="misbetusique_15" localSheetId="1">#REF!</definedName>
    <definedName name="misbetusique_15" localSheetId="0">#REF!</definedName>
    <definedName name="misbetusique_15">#REF!</definedName>
    <definedName name="misbetusique_15_13" localSheetId="1">#REF!</definedName>
    <definedName name="misbetusique_15_13" localSheetId="0">#REF!</definedName>
    <definedName name="misbetusique_15_13">#REF!</definedName>
    <definedName name="misbetusique_15_13_19" localSheetId="1">#REF!</definedName>
    <definedName name="misbetusique_15_13_19" localSheetId="0">#REF!</definedName>
    <definedName name="misbetusique_15_13_19">#REF!</definedName>
    <definedName name="misbetusique_15_13_23" localSheetId="1">#REF!</definedName>
    <definedName name="misbetusique_15_13_23" localSheetId="0">#REF!</definedName>
    <definedName name="misbetusique_15_13_23">#REF!</definedName>
    <definedName name="misbetusique_15_13_25" localSheetId="1">#REF!</definedName>
    <definedName name="misbetusique_15_13_25" localSheetId="0">#REF!</definedName>
    <definedName name="misbetusique_15_13_25">#REF!</definedName>
    <definedName name="misbetusique_15_13_26" localSheetId="1">#REF!</definedName>
    <definedName name="misbetusique_15_13_26" localSheetId="0">#REF!</definedName>
    <definedName name="misbetusique_15_13_26">#REF!</definedName>
    <definedName name="misbetusique_15_19" localSheetId="1">#REF!</definedName>
    <definedName name="misbetusique_15_19" localSheetId="0">#REF!</definedName>
    <definedName name="misbetusique_15_19">#REF!</definedName>
    <definedName name="misbetusique_15_23" localSheetId="1">#REF!</definedName>
    <definedName name="misbetusique_15_23" localSheetId="0">#REF!</definedName>
    <definedName name="misbetusique_15_23">#REF!</definedName>
    <definedName name="misbetusique_15_25" localSheetId="1">#REF!</definedName>
    <definedName name="misbetusique_15_25" localSheetId="0">#REF!</definedName>
    <definedName name="misbetusique_15_25">#REF!</definedName>
    <definedName name="misbetusique_15_26" localSheetId="1">#REF!</definedName>
    <definedName name="misbetusique_15_26" localSheetId="0">#REF!</definedName>
    <definedName name="misbetusique_15_26">#REF!</definedName>
    <definedName name="misbetusique_19" localSheetId="1">#REF!</definedName>
    <definedName name="misbetusique_19" localSheetId="0">#REF!</definedName>
    <definedName name="misbetusique_19">#REF!</definedName>
    <definedName name="misbetusique_23" localSheetId="1">#REF!</definedName>
    <definedName name="misbetusique_23" localSheetId="0">#REF!</definedName>
    <definedName name="misbetusique_23">#REF!</definedName>
    <definedName name="misbetusique_24" localSheetId="1">#REF!</definedName>
    <definedName name="misbetusique_24" localSheetId="0">#REF!</definedName>
    <definedName name="misbetusique_24">#REF!</definedName>
    <definedName name="misbetusique_24_13" localSheetId="1">#REF!</definedName>
    <definedName name="misbetusique_24_13" localSheetId="0">#REF!</definedName>
    <definedName name="misbetusique_24_13">#REF!</definedName>
    <definedName name="misbetusique_24_13_19" localSheetId="1">#REF!</definedName>
    <definedName name="misbetusique_24_13_19" localSheetId="0">#REF!</definedName>
    <definedName name="misbetusique_24_13_19">#REF!</definedName>
    <definedName name="misbetusique_24_13_23" localSheetId="1">#REF!</definedName>
    <definedName name="misbetusique_24_13_23" localSheetId="0">#REF!</definedName>
    <definedName name="misbetusique_24_13_23">#REF!</definedName>
    <definedName name="misbetusique_24_13_25" localSheetId="1">#REF!</definedName>
    <definedName name="misbetusique_24_13_25" localSheetId="0">#REF!</definedName>
    <definedName name="misbetusique_24_13_25">#REF!</definedName>
    <definedName name="misbetusique_24_13_26" localSheetId="1">#REF!</definedName>
    <definedName name="misbetusique_24_13_26" localSheetId="0">#REF!</definedName>
    <definedName name="misbetusique_24_13_26">#REF!</definedName>
    <definedName name="misbetusique_24_19" localSheetId="1">#REF!</definedName>
    <definedName name="misbetusique_24_19" localSheetId="0">#REF!</definedName>
    <definedName name="misbetusique_24_19">#REF!</definedName>
    <definedName name="misbetusique_24_23" localSheetId="1">#REF!</definedName>
    <definedName name="misbetusique_24_23" localSheetId="0">#REF!</definedName>
    <definedName name="misbetusique_24_23">#REF!</definedName>
    <definedName name="misbetusique_24_25" localSheetId="1">#REF!</definedName>
    <definedName name="misbetusique_24_25" localSheetId="0">#REF!</definedName>
    <definedName name="misbetusique_24_25">#REF!</definedName>
    <definedName name="misbetusique_24_26" localSheetId="1">#REF!</definedName>
    <definedName name="misbetusique_24_26" localSheetId="0">#REF!</definedName>
    <definedName name="misbetusique_24_26">#REF!</definedName>
    <definedName name="misbetusique_25" localSheetId="1">#REF!</definedName>
    <definedName name="misbetusique_25" localSheetId="0">#REF!</definedName>
    <definedName name="misbetusique_25">#REF!</definedName>
    <definedName name="misbetusique_26" localSheetId="1">#REF!</definedName>
    <definedName name="misbetusique_26" localSheetId="0">#REF!</definedName>
    <definedName name="misbetusique_26">#REF!</definedName>
    <definedName name="mmm" localSheetId="1">#REF!</definedName>
    <definedName name="mmm" localSheetId="0">#REF!</definedName>
    <definedName name="mmm">#REF!</definedName>
    <definedName name="mmm_19" localSheetId="1">#REF!</definedName>
    <definedName name="mmm_19" localSheetId="0">#REF!</definedName>
    <definedName name="mmm_19">#REF!</definedName>
    <definedName name="mmm_20" localSheetId="1">#REF!</definedName>
    <definedName name="mmm_20" localSheetId="0">#REF!</definedName>
    <definedName name="mmm_20">#REF!</definedName>
    <definedName name="mmm_23" localSheetId="1">#REF!</definedName>
    <definedName name="mmm_23" localSheetId="0">#REF!</definedName>
    <definedName name="mmm_23">#REF!</definedName>
    <definedName name="mmm_25" localSheetId="1">#REF!</definedName>
    <definedName name="mmm_25" localSheetId="0">#REF!</definedName>
    <definedName name="mmm_25">#REF!</definedName>
    <definedName name="mmmm" localSheetId="1">#REF!</definedName>
    <definedName name="mmmm" localSheetId="0">#REF!</definedName>
    <definedName name="mmmm">#REF!</definedName>
    <definedName name="mmmm_10" localSheetId="1">#REF!</definedName>
    <definedName name="mmmm_10" localSheetId="0">#REF!</definedName>
    <definedName name="mmmm_10">#REF!</definedName>
    <definedName name="mmmm_19" localSheetId="1">#REF!</definedName>
    <definedName name="mmmm_19" localSheetId="0">#REF!</definedName>
    <definedName name="mmmm_19">#REF!</definedName>
    <definedName name="mmmm_20" localSheetId="1">#REF!</definedName>
    <definedName name="mmmm_20" localSheetId="0">#REF!</definedName>
    <definedName name="mmmm_20">#REF!</definedName>
    <definedName name="mmmm_23" localSheetId="1">#REF!</definedName>
    <definedName name="mmmm_23" localSheetId="0">#REF!</definedName>
    <definedName name="mmmm_23">#REF!</definedName>
    <definedName name="mmmm_25" localSheetId="1">#REF!</definedName>
    <definedName name="mmmm_25" localSheetId="0">#REF!</definedName>
    <definedName name="mmmm_25">#REF!</definedName>
    <definedName name="MO" localSheetId="1">#REF!</definedName>
    <definedName name="MO" localSheetId="0">#REF!</definedName>
    <definedName name="MO">#REF!</definedName>
    <definedName name="mob" hidden="1">{#N/A,#N/A,TRUE,"Serviços"}</definedName>
    <definedName name="mobra" localSheetId="1">[25]comp1!#REF!</definedName>
    <definedName name="mobra" localSheetId="0">[25]comp1!#REF!</definedName>
    <definedName name="mobra">[25]comp1!#REF!</definedName>
    <definedName name="MODELO">#N/A</definedName>
    <definedName name="módulo1.Extenso" localSheetId="3">#N/A</definedName>
    <definedName name="módulo1.Extenso" localSheetId="2">#REF!</definedName>
    <definedName name="módulo1.Extenso">#N/A</definedName>
    <definedName name="módulo1.Extenso_1">módulo1.Extenso_1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2">módulo1.Extenso_2</definedName>
    <definedName name="módulo1.Extenso_20">módulo1.Extenso_20</definedName>
    <definedName name="módulo1.Extenso_21">módulo1.Extenso_21</definedName>
    <definedName name="módulo1.Extenso_22">módulo1.Extenso_22</definedName>
    <definedName name="módulo1.Extenso_23">módulo1.Extenso_23</definedName>
    <definedName name="módulo1.Extenso_24">módulo1.Extenso_24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4">#N/A</definedName>
    <definedName name="módulo1.Extenso_5">módulo1.Extenso_5</definedName>
    <definedName name="módulo1.Extenso_6">módulo1.Extenso_6</definedName>
    <definedName name="módulo1.Extenso_7">módulo1.Extenso_7</definedName>
    <definedName name="módulo1.Extenso_8">módulo1.Extenso_8</definedName>
    <definedName name="módulo1.Extenso_9">módulo1.Extenso_9</definedName>
    <definedName name="Moeda" localSheetId="1">#REF!</definedName>
    <definedName name="Moeda" localSheetId="0">#REF!</definedName>
    <definedName name="Moeda">#REF!</definedName>
    <definedName name="MoedaVal" localSheetId="1">#REF!</definedName>
    <definedName name="MoedaVal" localSheetId="0">#REF!</definedName>
    <definedName name="MoedaVal">#REF!</definedName>
    <definedName name="mon" localSheetId="1">#REF!</definedName>
    <definedName name="mon" localSheetId="0">#REF!</definedName>
    <definedName name="mon">#REF!</definedName>
    <definedName name="MP" localSheetId="1">#REF!</definedName>
    <definedName name="MP" localSheetId="0">#REF!</definedName>
    <definedName name="MP">#REF!</definedName>
    <definedName name="MSICRO" localSheetId="1">#REF!</definedName>
    <definedName name="MSICRO" localSheetId="0">#REF!</definedName>
    <definedName name="MSICRO">#REF!</definedName>
    <definedName name="MT" localSheetId="1">#REF!</definedName>
    <definedName name="MT" localSheetId="0">#REF!</definedName>
    <definedName name="MT">#REF!</definedName>
    <definedName name="MT__DEPARTAMENTO_NACIONAL_DE_ESTRADAS_DE_RODAGEM" localSheetId="1">#REF!</definedName>
    <definedName name="MT__DEPARTAMENTO_NACIONAL_DE_ESTRADAS_DE_RODAGEM" localSheetId="0">#REF!</definedName>
    <definedName name="MT__DEPARTAMENTO_NACIONAL_DE_ESTRADAS_DE_RODAGEM">#REF!</definedName>
    <definedName name="N" localSheetId="2">#REF!</definedName>
    <definedName name="N" localSheetId="1">#REF!</definedName>
    <definedName name="N" localSheetId="0">#REF!</definedName>
    <definedName name="N">#REF!</definedName>
    <definedName name="N." localSheetId="1">#REF!</definedName>
    <definedName name="N." localSheetId="0">#REF!</definedName>
    <definedName name="N.">#REF!</definedName>
    <definedName name="N.." localSheetId="1">#REF!</definedName>
    <definedName name="N.." localSheetId="0">#REF!</definedName>
    <definedName name="N..">#REF!</definedName>
    <definedName name="Natal">#N/A</definedName>
    <definedName name="NLEq" hidden="1">4</definedName>
    <definedName name="NLMo" hidden="1">6</definedName>
    <definedName name="NLMp" hidden="1">5</definedName>
    <definedName name="NLTr" hidden="1">3</definedName>
    <definedName name="NN" localSheetId="1">#REF!</definedName>
    <definedName name="NN" localSheetId="0">#REF!</definedName>
    <definedName name="NN">#REF!</definedName>
    <definedName name="nnn" localSheetId="1">#REF!</definedName>
    <definedName name="nnn" localSheetId="0">#REF!</definedName>
    <definedName name="nnn">#REF!</definedName>
    <definedName name="nnnn" localSheetId="1">#REF!</definedName>
    <definedName name="nnnn" localSheetId="0">#REF!</definedName>
    <definedName name="nnnn">#REF!</definedName>
    <definedName name="NNNNN" localSheetId="1">#REF!</definedName>
    <definedName name="NNNNN" localSheetId="0">#REF!</definedName>
    <definedName name="NNNNN">#REF!</definedName>
    <definedName name="nome" localSheetId="3">#REF!</definedName>
    <definedName name="nome" localSheetId="1">#REF!</definedName>
    <definedName name="nome" localSheetId="0">#REF!</definedName>
    <definedName name="nome">#REF!</definedName>
    <definedName name="Nomes" localSheetId="1">#REF!</definedName>
    <definedName name="Nomes" localSheetId="0">#REF!</definedName>
    <definedName name="Nomes">#REF!</definedName>
    <definedName name="Nossa_Senhora">#N/A</definedName>
    <definedName name="novo" localSheetId="11" hidden="1">{#N/A,#N/A,FALSE,"Planilha";#N/A,#N/A,FALSE,"Resumo";#N/A,#N/A,FALSE,"Fisico";#N/A,#N/A,FALSE,"Financeiro";#N/A,#N/A,FALSE,"Financeiro"}</definedName>
    <definedName name="novo" hidden="1">{#N/A,#N/A,FALSE,"Planilha";#N/A,#N/A,FALSE,"Resumo";#N/A,#N/A,FALSE,"Fisico";#N/A,#N/A,FALSE,"Financeiro";#N/A,#N/A,FALSE,"Financeiro"}</definedName>
    <definedName name="NOVOS" localSheetId="3">#REF!</definedName>
    <definedName name="NOVOS" localSheetId="1">#REF!</definedName>
    <definedName name="NOVOS" localSheetId="0">#REF!</definedName>
    <definedName name="NOVOS">#REF!</definedName>
    <definedName name="NTEI" localSheetId="3">'[7]PRO-08'!#REF!</definedName>
    <definedName name="NTEI" localSheetId="2">#REF!</definedName>
    <definedName name="NTEI" localSheetId="1">'[7]PRO-08'!#REF!</definedName>
    <definedName name="NTEI" localSheetId="0">'[7]PRO-08'!#REF!</definedName>
    <definedName name="NTEI">'[7]PRO-08'!#REF!</definedName>
    <definedName name="NTEI_24" localSheetId="1">#REF!</definedName>
    <definedName name="NTEI_24" localSheetId="0">#REF!</definedName>
    <definedName name="NTEI_24">#REF!</definedName>
    <definedName name="NTEI_26" localSheetId="1">#REF!</definedName>
    <definedName name="NTEI_26" localSheetId="0">#REF!</definedName>
    <definedName name="NTEI_26">#REF!</definedName>
    <definedName name="NTEI_27" localSheetId="1">#REF!</definedName>
    <definedName name="NTEI_27" localSheetId="0">#REF!</definedName>
    <definedName name="NTEI_27">#REF!</definedName>
    <definedName name="NTEI_9" localSheetId="1">#REF!</definedName>
    <definedName name="NTEI_9" localSheetId="0">#REF!</definedName>
    <definedName name="NTEI_9">#REF!</definedName>
    <definedName name="NUMED" localSheetId="1">#REF!</definedName>
    <definedName name="NUMED" localSheetId="0">#REF!</definedName>
    <definedName name="NUMED">#REF!</definedName>
    <definedName name="OAE" localSheetId="1">#REF!</definedName>
    <definedName name="OAE" localSheetId="0">#REF!</definedName>
    <definedName name="OAE">#REF!</definedName>
    <definedName name="objeto" localSheetId="1">#REF!</definedName>
    <definedName name="objeto" localSheetId="0">#REF!</definedName>
    <definedName name="objeto">#REF!</definedName>
    <definedName name="Obra" hidden="1">""</definedName>
    <definedName name="OLEO" localSheetId="1">#REF!</definedName>
    <definedName name="OLEO" localSheetId="0">#REF!</definedName>
    <definedName name="OLEO">#REF!</definedName>
    <definedName name="onibus">#N/A</definedName>
    <definedName name="OnOff" hidden="1">"ON"</definedName>
    <definedName name="OPA" localSheetId="3">'[7]PRO-08'!#REF!</definedName>
    <definedName name="OPA" localSheetId="2">#REF!</definedName>
    <definedName name="OPA" localSheetId="1">'[7]PRO-08'!#REF!</definedName>
    <definedName name="OPA" localSheetId="0">'[7]PRO-08'!#REF!</definedName>
    <definedName name="OPA">'[7]PRO-08'!#REF!</definedName>
    <definedName name="OPA_24" localSheetId="1">#REF!</definedName>
    <definedName name="OPA_24" localSheetId="0">#REF!</definedName>
    <definedName name="OPA_24">#REF!</definedName>
    <definedName name="OPA_26" localSheetId="1">#REF!</definedName>
    <definedName name="OPA_26" localSheetId="0">#REF!</definedName>
    <definedName name="OPA_26">#REF!</definedName>
    <definedName name="OPA_27" localSheetId="1">#REF!</definedName>
    <definedName name="OPA_27" localSheetId="0">#REF!</definedName>
    <definedName name="OPA_27">#REF!</definedName>
    <definedName name="OPA_9" localSheetId="1">#REF!</definedName>
    <definedName name="OPA_9" localSheetId="0">#REF!</definedName>
    <definedName name="OPA_9">#REF!</definedName>
    <definedName name="ope" localSheetId="1">#REF!</definedName>
    <definedName name="ope" localSheetId="0">#REF!</definedName>
    <definedName name="ope">#REF!</definedName>
    <definedName name="operabate" localSheetId="3">#REF!</definedName>
    <definedName name="operabate" localSheetId="1">#REF!</definedName>
    <definedName name="operabate" localSheetId="0">#REF!</definedName>
    <definedName name="operabate">#REF!</definedName>
    <definedName name="ORÇA" localSheetId="1">#REF!</definedName>
    <definedName name="ORÇA" localSheetId="0">#REF!</definedName>
    <definedName name="ORÇA">#REF!</definedName>
    <definedName name="orçamrest" localSheetId="3" hidden="1">{#N/A,#N/A,TRUE,"Serviços"}</definedName>
    <definedName name="orçamrest" localSheetId="11" hidden="1">{#N/A,#N/A,TRUE,"Serviços"}</definedName>
    <definedName name="orçamrest" localSheetId="2" hidden="1">{#N/A,#N/A,TRUE,"Serviços"}</definedName>
    <definedName name="orçamrest" hidden="1">{#N/A,#N/A,TRUE,"Serviços"}</definedName>
    <definedName name="orçamrest_1" localSheetId="11" hidden="1">{#N/A,#N/A,TRUE,"Serviços"}</definedName>
    <definedName name="orçamrest_1" hidden="1">{#N/A,#N/A,TRUE,"Serviços"}</definedName>
    <definedName name="orçamrestt" hidden="1">{#N/A,#N/A,TRUE,"Serviços"}</definedName>
    <definedName name="orcrig" localSheetId="1">#REF!</definedName>
    <definedName name="orcrig" localSheetId="0">#REF!</definedName>
    <definedName name="orcrig">#REF!</definedName>
    <definedName name="Ordem" localSheetId="1">#REF!</definedName>
    <definedName name="Ordem" localSheetId="0">#REF!</definedName>
    <definedName name="Ordem">#REF!</definedName>
    <definedName name="orgao" localSheetId="1">#REF!</definedName>
    <definedName name="orgao" localSheetId="0">#REF!</definedName>
    <definedName name="orgao">#REF!</definedName>
    <definedName name="Origem" localSheetId="1">#REF!</definedName>
    <definedName name="Origem" localSheetId="0">#REF!</definedName>
    <definedName name="Origem">#REF!</definedName>
    <definedName name="OUTR" localSheetId="1">#REF!</definedName>
    <definedName name="OUTR" localSheetId="0">#REF!</definedName>
    <definedName name="OUTR">#REF!</definedName>
    <definedName name="OUTROS" hidden="1">{"'INDICE'!$A$1:$K$78"}</definedName>
    <definedName name="OVER_FINAN" localSheetId="1">#REF!</definedName>
    <definedName name="OVER_FINAN" localSheetId="0">#REF!</definedName>
    <definedName name="OVER_FINAN">#REF!</definedName>
    <definedName name="P_1A0141801" localSheetId="1">#REF!</definedName>
    <definedName name="P_1A0141801" localSheetId="0">#REF!</definedName>
    <definedName name="P_1A0141801">#REF!</definedName>
    <definedName name="P_1A0141801_33" localSheetId="1">#REF!</definedName>
    <definedName name="P_1A0141801_33" localSheetId="0">#REF!</definedName>
    <definedName name="P_1A0141801_33">#REF!</definedName>
    <definedName name="P_1A0141801_9" localSheetId="1">#REF!</definedName>
    <definedName name="P_1A0141801_9" localSheetId="0">#REF!</definedName>
    <definedName name="P_1A0141801_9">#REF!</definedName>
    <definedName name="P_1A0172002" localSheetId="1">#REF!</definedName>
    <definedName name="P_1A0172002" localSheetId="0">#REF!</definedName>
    <definedName name="P_1A0172002">#REF!</definedName>
    <definedName name="P_1A0172002_19" localSheetId="1">#REF!</definedName>
    <definedName name="P_1A0172002_19" localSheetId="0">#REF!</definedName>
    <definedName name="P_1A0172002_19">#REF!</definedName>
    <definedName name="P_1A0172002_25" localSheetId="1">#REF!</definedName>
    <definedName name="P_1A0172002_25" localSheetId="0">#REF!</definedName>
    <definedName name="P_1A0172002_25">#REF!</definedName>
    <definedName name="P_1A0172002_33" localSheetId="1">#REF!</definedName>
    <definedName name="P_1A0172002_33" localSheetId="0">#REF!</definedName>
    <definedName name="P_1A0172002_33">#REF!</definedName>
    <definedName name="P_1A0172002_9" localSheetId="1">#REF!</definedName>
    <definedName name="P_1A0172002_9" localSheetId="0">#REF!</definedName>
    <definedName name="P_1A0172002_9">#REF!</definedName>
    <definedName name="p_cap20mbuq" localSheetId="1">#REF!</definedName>
    <definedName name="p_cap20mbuq" localSheetId="0">#REF!</definedName>
    <definedName name="p_cap20mbuq">#REF!</definedName>
    <definedName name="p_cap5070" localSheetId="1">#REF!</definedName>
    <definedName name="p_cap5070" localSheetId="0">#REF!</definedName>
    <definedName name="p_cap5070">#REF!</definedName>
    <definedName name="p_cm30rp" localSheetId="1">#REF!</definedName>
    <definedName name="p_cm30rp" localSheetId="0">#REF!</definedName>
    <definedName name="p_cm30rp">#REF!</definedName>
    <definedName name="P_Cristo">Dom_Páscoa-2</definedName>
    <definedName name="P_Rep">#N/A</definedName>
    <definedName name="p_rl1claf" localSheetId="1">#REF!</definedName>
    <definedName name="p_rl1claf" localSheetId="0">#REF!</definedName>
    <definedName name="p_rl1claf">#REF!</definedName>
    <definedName name="p_rl1claf_13" localSheetId="1">#REF!</definedName>
    <definedName name="p_rl1claf_13" localSheetId="0">#REF!</definedName>
    <definedName name="p_rl1claf_13">#REF!</definedName>
    <definedName name="p_rl1claf_13_19" localSheetId="1">#REF!</definedName>
    <definedName name="p_rl1claf_13_19" localSheetId="0">#REF!</definedName>
    <definedName name="p_rl1claf_13_19">#REF!</definedName>
    <definedName name="p_rl1claf_13_23" localSheetId="1">#REF!</definedName>
    <definedName name="p_rl1claf_13_23" localSheetId="0">#REF!</definedName>
    <definedName name="p_rl1claf_13_23">#REF!</definedName>
    <definedName name="p_rl1claf_13_25" localSheetId="1">#REF!</definedName>
    <definedName name="p_rl1claf_13_25" localSheetId="0">#REF!</definedName>
    <definedName name="p_rl1claf_13_25">#REF!</definedName>
    <definedName name="p_rl1claf_19" localSheetId="1">#REF!</definedName>
    <definedName name="p_rl1claf_19" localSheetId="0">#REF!</definedName>
    <definedName name="p_rl1claf_19">#REF!</definedName>
    <definedName name="p_rl1claf_23" localSheetId="1">#REF!</definedName>
    <definedName name="p_rl1claf_23" localSheetId="0">#REF!</definedName>
    <definedName name="p_rl1claf_23">#REF!</definedName>
    <definedName name="p_rl1claf_24" localSheetId="1">#REF!</definedName>
    <definedName name="p_rl1claf_24" localSheetId="0">#REF!</definedName>
    <definedName name="p_rl1claf_24">#REF!</definedName>
    <definedName name="p_rl1claf_24_13" localSheetId="1">#REF!</definedName>
    <definedName name="p_rl1claf_24_13" localSheetId="0">#REF!</definedName>
    <definedName name="p_rl1claf_24_13">#REF!</definedName>
    <definedName name="p_rl1claf_24_13_19" localSheetId="1">#REF!</definedName>
    <definedName name="p_rl1claf_24_13_19" localSheetId="0">#REF!</definedName>
    <definedName name="p_rl1claf_24_13_19">#REF!</definedName>
    <definedName name="p_rl1claf_24_13_23" localSheetId="1">#REF!</definedName>
    <definedName name="p_rl1claf_24_13_23" localSheetId="0">#REF!</definedName>
    <definedName name="p_rl1claf_24_13_23">#REF!</definedName>
    <definedName name="p_rl1claf_24_13_25" localSheetId="1">#REF!</definedName>
    <definedName name="p_rl1claf_24_13_25" localSheetId="0">#REF!</definedName>
    <definedName name="p_rl1claf_24_13_25">#REF!</definedName>
    <definedName name="p_rl1claf_24_19" localSheetId="1">#REF!</definedName>
    <definedName name="p_rl1claf_24_19" localSheetId="0">#REF!</definedName>
    <definedName name="p_rl1claf_24_19">#REF!</definedName>
    <definedName name="p_rl1claf_24_23" localSheetId="1">#REF!</definedName>
    <definedName name="p_rl1claf_24_23" localSheetId="0">#REF!</definedName>
    <definedName name="p_rl1claf_24_23">#REF!</definedName>
    <definedName name="p_rl1claf_24_25" localSheetId="1">#REF!</definedName>
    <definedName name="p_rl1claf_24_25" localSheetId="0">#REF!</definedName>
    <definedName name="p_rl1claf_24_25">#REF!</definedName>
    <definedName name="p_rl1claf_25" localSheetId="1">#REF!</definedName>
    <definedName name="p_rl1claf_25" localSheetId="0">#REF!</definedName>
    <definedName name="p_rl1claf_25">#REF!</definedName>
    <definedName name="p_rl1cmicro15" localSheetId="1">#REF!</definedName>
    <definedName name="p_rl1cmicro15" localSheetId="0">#REF!</definedName>
    <definedName name="p_rl1cmicro15">#REF!</definedName>
    <definedName name="p_rm1cmbb" localSheetId="1">#REF!</definedName>
    <definedName name="p_rm1cmbb" localSheetId="0">#REF!</definedName>
    <definedName name="p_rm1cmbb">#REF!</definedName>
    <definedName name="p_rm1cmbb_13" localSheetId="1">#REF!</definedName>
    <definedName name="p_rm1cmbb_13" localSheetId="0">#REF!</definedName>
    <definedName name="p_rm1cmbb_13">#REF!</definedName>
    <definedName name="p_rm1cmbb_13_19" localSheetId="1">#REF!</definedName>
    <definedName name="p_rm1cmbb_13_19" localSheetId="0">#REF!</definedName>
    <definedName name="p_rm1cmbb_13_19">#REF!</definedName>
    <definedName name="p_rm1cmbb_13_23" localSheetId="1">#REF!</definedName>
    <definedName name="p_rm1cmbb_13_23" localSheetId="0">#REF!</definedName>
    <definedName name="p_rm1cmbb_13_23">#REF!</definedName>
    <definedName name="p_rm1cmbb_13_25" localSheetId="1">#REF!</definedName>
    <definedName name="p_rm1cmbb_13_25" localSheetId="0">#REF!</definedName>
    <definedName name="p_rm1cmbb_13_25">#REF!</definedName>
    <definedName name="p_rm1cmbb_19" localSheetId="1">#REF!</definedName>
    <definedName name="p_rm1cmbb_19" localSheetId="0">#REF!</definedName>
    <definedName name="p_rm1cmbb_19">#REF!</definedName>
    <definedName name="p_rm1cmbb_23" localSheetId="1">#REF!</definedName>
    <definedName name="p_rm1cmbb_23" localSheetId="0">#REF!</definedName>
    <definedName name="p_rm1cmbb_23">#REF!</definedName>
    <definedName name="p_rm1cmbb_24" localSheetId="1">#REF!</definedName>
    <definedName name="p_rm1cmbb_24" localSheetId="0">#REF!</definedName>
    <definedName name="p_rm1cmbb_24">#REF!</definedName>
    <definedName name="p_rm1cmbb_24_13" localSheetId="1">#REF!</definedName>
    <definedName name="p_rm1cmbb_24_13" localSheetId="0">#REF!</definedName>
    <definedName name="p_rm1cmbb_24_13">#REF!</definedName>
    <definedName name="p_rm1cmbb_24_13_19" localSheetId="1">#REF!</definedName>
    <definedName name="p_rm1cmbb_24_13_19" localSheetId="0">#REF!</definedName>
    <definedName name="p_rm1cmbb_24_13_19">#REF!</definedName>
    <definedName name="p_rm1cmbb_24_13_23" localSheetId="1">#REF!</definedName>
    <definedName name="p_rm1cmbb_24_13_23" localSheetId="0">#REF!</definedName>
    <definedName name="p_rm1cmbb_24_13_23">#REF!</definedName>
    <definedName name="p_rm1cmbb_24_13_25" localSheetId="1">#REF!</definedName>
    <definedName name="p_rm1cmbb_24_13_25" localSheetId="0">#REF!</definedName>
    <definedName name="p_rm1cmbb_24_13_25">#REF!</definedName>
    <definedName name="p_rm1cmbb_24_19" localSheetId="1">#REF!</definedName>
    <definedName name="p_rm1cmbb_24_19" localSheetId="0">#REF!</definedName>
    <definedName name="p_rm1cmbb_24_19">#REF!</definedName>
    <definedName name="p_rm1cmbb_24_23" localSheetId="1">#REF!</definedName>
    <definedName name="p_rm1cmbb_24_23" localSheetId="0">#REF!</definedName>
    <definedName name="p_rm1cmbb_24_23">#REF!</definedName>
    <definedName name="p_rm1cmbb_24_25" localSheetId="1">#REF!</definedName>
    <definedName name="p_rm1cmbb_24_25" localSheetId="0">#REF!</definedName>
    <definedName name="p_rm1cmbb_24_25">#REF!</definedName>
    <definedName name="p_rm1cmbb_25" localSheetId="1">#REF!</definedName>
    <definedName name="p_rm1cmbb_25" localSheetId="0">#REF!</definedName>
    <definedName name="p_rm1cmbb_25">#REF!</definedName>
    <definedName name="p_rm1cmbuf" localSheetId="1">#REF!</definedName>
    <definedName name="p_rm1cmbuf" localSheetId="0">#REF!</definedName>
    <definedName name="p_rm1cmbuf">#REF!</definedName>
    <definedName name="p_rm1cmbuf_13" localSheetId="1">#REF!</definedName>
    <definedName name="p_rm1cmbuf_13" localSheetId="0">#REF!</definedName>
    <definedName name="p_rm1cmbuf_13">#REF!</definedName>
    <definedName name="p_rm1cmbuf_13_19" localSheetId="1">#REF!</definedName>
    <definedName name="p_rm1cmbuf_13_19" localSheetId="0">#REF!</definedName>
    <definedName name="p_rm1cmbuf_13_19">#REF!</definedName>
    <definedName name="p_rm1cmbuf_13_23" localSheetId="1">#REF!</definedName>
    <definedName name="p_rm1cmbuf_13_23" localSheetId="0">#REF!</definedName>
    <definedName name="p_rm1cmbuf_13_23">#REF!</definedName>
    <definedName name="p_rm1cmbuf_13_25" localSheetId="1">#REF!</definedName>
    <definedName name="p_rm1cmbuf_13_25" localSheetId="0">#REF!</definedName>
    <definedName name="p_rm1cmbuf_13_25">#REF!</definedName>
    <definedName name="p_rm1cmbuf_19" localSheetId="1">#REF!</definedName>
    <definedName name="p_rm1cmbuf_19" localSheetId="0">#REF!</definedName>
    <definedName name="p_rm1cmbuf_19">#REF!</definedName>
    <definedName name="p_rm1cmbuf_23" localSheetId="1">#REF!</definedName>
    <definedName name="p_rm1cmbuf_23" localSheetId="0">#REF!</definedName>
    <definedName name="p_rm1cmbuf_23">#REF!</definedName>
    <definedName name="p_rm1cmbuf_24" localSheetId="1">#REF!</definedName>
    <definedName name="p_rm1cmbuf_24" localSheetId="0">#REF!</definedName>
    <definedName name="p_rm1cmbuf_24">#REF!</definedName>
    <definedName name="p_rm1cmbuf_24_13" localSheetId="1">#REF!</definedName>
    <definedName name="p_rm1cmbuf_24_13" localSheetId="0">#REF!</definedName>
    <definedName name="p_rm1cmbuf_24_13">#REF!</definedName>
    <definedName name="p_rm1cmbuf_24_13_19" localSheetId="1">#REF!</definedName>
    <definedName name="p_rm1cmbuf_24_13_19" localSheetId="0">#REF!</definedName>
    <definedName name="p_rm1cmbuf_24_13_19">#REF!</definedName>
    <definedName name="p_rm1cmbuf_24_13_23" localSheetId="1">#REF!</definedName>
    <definedName name="p_rm1cmbuf_24_13_23" localSheetId="0">#REF!</definedName>
    <definedName name="p_rm1cmbuf_24_13_23">#REF!</definedName>
    <definedName name="p_rm1cmbuf_24_13_25" localSheetId="1">#REF!</definedName>
    <definedName name="p_rm1cmbuf_24_13_25" localSheetId="0">#REF!</definedName>
    <definedName name="p_rm1cmbuf_24_13_25">#REF!</definedName>
    <definedName name="p_rm1cmbuf_24_19" localSheetId="1">#REF!</definedName>
    <definedName name="p_rm1cmbuf_24_19" localSheetId="0">#REF!</definedName>
    <definedName name="p_rm1cmbuf_24_19">#REF!</definedName>
    <definedName name="p_rm1cmbuf_24_23" localSheetId="1">#REF!</definedName>
    <definedName name="p_rm1cmbuf_24_23" localSheetId="0">#REF!</definedName>
    <definedName name="p_rm1cmbuf_24_23">#REF!</definedName>
    <definedName name="p_rm1cmbuf_24_25" localSheetId="1">#REF!</definedName>
    <definedName name="p_rm1cmbuf_24_25" localSheetId="0">#REF!</definedName>
    <definedName name="p_rm1cmbuf_24_25">#REF!</definedName>
    <definedName name="p_rm1cmbuf_25" localSheetId="1">#REF!</definedName>
    <definedName name="p_rm1cmbuf_25" localSheetId="0">#REF!</definedName>
    <definedName name="p_rm1cmbuf_25">#REF!</definedName>
    <definedName name="p_rr1ccd" localSheetId="1">#REF!</definedName>
    <definedName name="p_rr1ccd" localSheetId="0">#REF!</definedName>
    <definedName name="p_rr1ccd">#REF!</definedName>
    <definedName name="p_rr1ccd_13" localSheetId="1">#REF!</definedName>
    <definedName name="p_rr1ccd_13" localSheetId="0">#REF!</definedName>
    <definedName name="p_rr1ccd_13">#REF!</definedName>
    <definedName name="p_rr1ccd_13_19" localSheetId="1">#REF!</definedName>
    <definedName name="p_rr1ccd_13_19" localSheetId="0">#REF!</definedName>
    <definedName name="p_rr1ccd_13_19">#REF!</definedName>
    <definedName name="p_rr1ccd_13_23" localSheetId="1">#REF!</definedName>
    <definedName name="p_rr1ccd_13_23" localSheetId="0">#REF!</definedName>
    <definedName name="p_rr1ccd_13_23">#REF!</definedName>
    <definedName name="p_rr1ccd_13_25" localSheetId="1">#REF!</definedName>
    <definedName name="p_rr1ccd_13_25" localSheetId="0">#REF!</definedName>
    <definedName name="p_rr1ccd_13_25">#REF!</definedName>
    <definedName name="p_rr1ccd_15" localSheetId="1">#REF!</definedName>
    <definedName name="p_rr1ccd_15" localSheetId="0">#REF!</definedName>
    <definedName name="p_rr1ccd_15">#REF!</definedName>
    <definedName name="p_rr1ccd_15_13" localSheetId="1">#REF!</definedName>
    <definedName name="p_rr1ccd_15_13" localSheetId="0">#REF!</definedName>
    <definedName name="p_rr1ccd_15_13">#REF!</definedName>
    <definedName name="p_rr1ccd_15_13_19" localSheetId="1">#REF!</definedName>
    <definedName name="p_rr1ccd_15_13_19" localSheetId="0">#REF!</definedName>
    <definedName name="p_rr1ccd_15_13_19">#REF!</definedName>
    <definedName name="p_rr1ccd_15_13_23" localSheetId="1">#REF!</definedName>
    <definedName name="p_rr1ccd_15_13_23" localSheetId="0">#REF!</definedName>
    <definedName name="p_rr1ccd_15_13_23">#REF!</definedName>
    <definedName name="p_rr1ccd_15_13_25" localSheetId="1">#REF!</definedName>
    <definedName name="p_rr1ccd_15_13_25" localSheetId="0">#REF!</definedName>
    <definedName name="p_rr1ccd_15_13_25">#REF!</definedName>
    <definedName name="p_rr1ccd_15_19" localSheetId="1">#REF!</definedName>
    <definedName name="p_rr1ccd_15_19" localSheetId="0">#REF!</definedName>
    <definedName name="p_rr1ccd_15_19">#REF!</definedName>
    <definedName name="p_rr1ccd_15_23" localSheetId="1">#REF!</definedName>
    <definedName name="p_rr1ccd_15_23" localSheetId="0">#REF!</definedName>
    <definedName name="p_rr1ccd_15_23">#REF!</definedName>
    <definedName name="p_rr1ccd_15_25" localSheetId="1">#REF!</definedName>
    <definedName name="p_rr1ccd_15_25" localSheetId="0">#REF!</definedName>
    <definedName name="p_rr1ccd_15_25">#REF!</definedName>
    <definedName name="p_rr1ccd_19" localSheetId="1">#REF!</definedName>
    <definedName name="p_rr1ccd_19" localSheetId="0">#REF!</definedName>
    <definedName name="p_rr1ccd_19">#REF!</definedName>
    <definedName name="p_rr1ccd_23" localSheetId="1">#REF!</definedName>
    <definedName name="p_rr1ccd_23" localSheetId="0">#REF!</definedName>
    <definedName name="p_rr1ccd_23">#REF!</definedName>
    <definedName name="p_rr1ccd_24" localSheetId="1">#REF!</definedName>
    <definedName name="p_rr1ccd_24" localSheetId="0">#REF!</definedName>
    <definedName name="p_rr1ccd_24">#REF!</definedName>
    <definedName name="p_rr1ccd_24_13" localSheetId="1">#REF!</definedName>
    <definedName name="p_rr1ccd_24_13" localSheetId="0">#REF!</definedName>
    <definedName name="p_rr1ccd_24_13">#REF!</definedName>
    <definedName name="p_rr1ccd_24_13_19" localSheetId="1">#REF!</definedName>
    <definedName name="p_rr1ccd_24_13_19" localSheetId="0">#REF!</definedName>
    <definedName name="p_rr1ccd_24_13_19">#REF!</definedName>
    <definedName name="p_rr1ccd_24_13_23" localSheetId="1">#REF!</definedName>
    <definedName name="p_rr1ccd_24_13_23" localSheetId="0">#REF!</definedName>
    <definedName name="p_rr1ccd_24_13_23">#REF!</definedName>
    <definedName name="p_rr1ccd_24_13_25" localSheetId="1">#REF!</definedName>
    <definedName name="p_rr1ccd_24_13_25" localSheetId="0">#REF!</definedName>
    <definedName name="p_rr1ccd_24_13_25">#REF!</definedName>
    <definedName name="p_rr1ccd_24_19" localSheetId="1">#REF!</definedName>
    <definedName name="p_rr1ccd_24_19" localSheetId="0">#REF!</definedName>
    <definedName name="p_rr1ccd_24_19">#REF!</definedName>
    <definedName name="p_rr1ccd_24_23" localSheetId="1">#REF!</definedName>
    <definedName name="p_rr1ccd_24_23" localSheetId="0">#REF!</definedName>
    <definedName name="p_rr1ccd_24_23">#REF!</definedName>
    <definedName name="p_rr1ccd_24_25" localSheetId="1">#REF!</definedName>
    <definedName name="p_rr1ccd_24_25" localSheetId="0">#REF!</definedName>
    <definedName name="p_rr1ccd_24_25">#REF!</definedName>
    <definedName name="p_rr1ccd_25" localSheetId="1">#REF!</definedName>
    <definedName name="p_rr1ccd_25" localSheetId="0">#REF!</definedName>
    <definedName name="p_rr1ccd_25">#REF!</definedName>
    <definedName name="p_rr1cpl" localSheetId="1">#REF!</definedName>
    <definedName name="p_rr1cpl" localSheetId="0">#REF!</definedName>
    <definedName name="p_rr1cpl">#REF!</definedName>
    <definedName name="p_rr1cpl_13" localSheetId="1">#REF!</definedName>
    <definedName name="p_rr1cpl_13" localSheetId="0">#REF!</definedName>
    <definedName name="p_rr1cpl_13">#REF!</definedName>
    <definedName name="p_rr1cpl_13_19" localSheetId="1">#REF!</definedName>
    <definedName name="p_rr1cpl_13_19" localSheetId="0">#REF!</definedName>
    <definedName name="p_rr1cpl_13_19">#REF!</definedName>
    <definedName name="p_rr1cpl_13_23" localSheetId="1">#REF!</definedName>
    <definedName name="p_rr1cpl_13_23" localSheetId="0">#REF!</definedName>
    <definedName name="p_rr1cpl_13_23">#REF!</definedName>
    <definedName name="p_rr1cpl_13_25" localSheetId="1">#REF!</definedName>
    <definedName name="p_rr1cpl_13_25" localSheetId="0">#REF!</definedName>
    <definedName name="p_rr1cpl_13_25">#REF!</definedName>
    <definedName name="p_rr1cpl_19" localSheetId="1">#REF!</definedName>
    <definedName name="p_rr1cpl_19" localSheetId="0">#REF!</definedName>
    <definedName name="p_rr1cpl_19">#REF!</definedName>
    <definedName name="p_rr1cpl_23" localSheetId="1">#REF!</definedName>
    <definedName name="p_rr1cpl_23" localSheetId="0">#REF!</definedName>
    <definedName name="p_rr1cpl_23">#REF!</definedName>
    <definedName name="p_rr1cpl_24" localSheetId="1">#REF!</definedName>
    <definedName name="p_rr1cpl_24" localSheetId="0">#REF!</definedName>
    <definedName name="p_rr1cpl_24">#REF!</definedName>
    <definedName name="p_rr1cpl_24_13" localSheetId="1">#REF!</definedName>
    <definedName name="p_rr1cpl_24_13" localSheetId="0">#REF!</definedName>
    <definedName name="p_rr1cpl_24_13">#REF!</definedName>
    <definedName name="p_rr1cpl_24_13_19" localSheetId="1">#REF!</definedName>
    <definedName name="p_rr1cpl_24_13_19" localSheetId="0">#REF!</definedName>
    <definedName name="p_rr1cpl_24_13_19">#REF!</definedName>
    <definedName name="p_rr1cpl_24_13_23" localSheetId="1">#REF!</definedName>
    <definedName name="p_rr1cpl_24_13_23" localSheetId="0">#REF!</definedName>
    <definedName name="p_rr1cpl_24_13_23">#REF!</definedName>
    <definedName name="p_rr1cpl_24_13_25" localSheetId="1">#REF!</definedName>
    <definedName name="p_rr1cpl_24_13_25" localSheetId="0">#REF!</definedName>
    <definedName name="p_rr1cpl_24_13_25">#REF!</definedName>
    <definedName name="p_rr1cpl_24_19" localSheetId="1">#REF!</definedName>
    <definedName name="p_rr1cpl_24_19" localSheetId="0">#REF!</definedName>
    <definedName name="p_rr1cpl_24_19">#REF!</definedName>
    <definedName name="p_rr1cpl_24_23" localSheetId="1">#REF!</definedName>
    <definedName name="p_rr1cpl_24_23" localSheetId="0">#REF!</definedName>
    <definedName name="p_rr1cpl_24_23">#REF!</definedName>
    <definedName name="p_rr1cpl_24_25" localSheetId="1">#REF!</definedName>
    <definedName name="p_rr1cpl_24_25" localSheetId="0">#REF!</definedName>
    <definedName name="p_rr1cpl_24_25">#REF!</definedName>
    <definedName name="p_rr1cpl_25" localSheetId="1">#REF!</definedName>
    <definedName name="p_rr1cpl_25" localSheetId="0">#REF!</definedName>
    <definedName name="p_rr1cpl_25">#REF!</definedName>
    <definedName name="p_rr1ctb" localSheetId="1">#REF!</definedName>
    <definedName name="p_rr1ctb" localSheetId="0">#REF!</definedName>
    <definedName name="p_rr1ctb">#REF!</definedName>
    <definedName name="p_rr1ctbemerg" localSheetId="1">#REF!</definedName>
    <definedName name="p_rr1ctbemerg" localSheetId="0">#REF!</definedName>
    <definedName name="p_rr1ctbemerg">#REF!</definedName>
    <definedName name="p_rr2ccsa" localSheetId="1">#REF!</definedName>
    <definedName name="p_rr2ccsa" localSheetId="0">#REF!</definedName>
    <definedName name="p_rr2ccsa">#REF!</definedName>
    <definedName name="p_rr2ccsa_13" localSheetId="1">#REF!</definedName>
    <definedName name="p_rr2ccsa_13" localSheetId="0">#REF!</definedName>
    <definedName name="p_rr2ccsa_13">#REF!</definedName>
    <definedName name="p_rr2ccsa_13_19" localSheetId="1">#REF!</definedName>
    <definedName name="p_rr2ccsa_13_19" localSheetId="0">#REF!</definedName>
    <definedName name="p_rr2ccsa_13_19">#REF!</definedName>
    <definedName name="p_rr2ccsa_13_23" localSheetId="1">#REF!</definedName>
    <definedName name="p_rr2ccsa_13_23" localSheetId="0">#REF!</definedName>
    <definedName name="p_rr2ccsa_13_23">#REF!</definedName>
    <definedName name="p_rr2ccsa_13_25" localSheetId="1">#REF!</definedName>
    <definedName name="p_rr2ccsa_13_25" localSheetId="0">#REF!</definedName>
    <definedName name="p_rr2ccsa_13_25">#REF!</definedName>
    <definedName name="p_rr2ccsa_19" localSheetId="1">#REF!</definedName>
    <definedName name="p_rr2ccsa_19" localSheetId="0">#REF!</definedName>
    <definedName name="p_rr2ccsa_19">#REF!</definedName>
    <definedName name="p_rr2ccsa_23" localSheetId="1">#REF!</definedName>
    <definedName name="p_rr2ccsa_23" localSheetId="0">#REF!</definedName>
    <definedName name="p_rr2ccsa_23">#REF!</definedName>
    <definedName name="p_rr2ccsa_24" localSheetId="1">#REF!</definedName>
    <definedName name="p_rr2ccsa_24" localSheetId="0">#REF!</definedName>
    <definedName name="p_rr2ccsa_24">#REF!</definedName>
    <definedName name="p_rr2ccsa_24_13" localSheetId="1">#REF!</definedName>
    <definedName name="p_rr2ccsa_24_13" localSheetId="0">#REF!</definedName>
    <definedName name="p_rr2ccsa_24_13">#REF!</definedName>
    <definedName name="p_rr2ccsa_24_13_19" localSheetId="1">#REF!</definedName>
    <definedName name="p_rr2ccsa_24_13_19" localSheetId="0">#REF!</definedName>
    <definedName name="p_rr2ccsa_24_13_19">#REF!</definedName>
    <definedName name="p_rr2ccsa_24_13_23" localSheetId="1">#REF!</definedName>
    <definedName name="p_rr2ccsa_24_13_23" localSheetId="0">#REF!</definedName>
    <definedName name="p_rr2ccsa_24_13_23">#REF!</definedName>
    <definedName name="p_rr2ccsa_24_13_25" localSheetId="1">#REF!</definedName>
    <definedName name="p_rr2ccsa_24_13_25" localSheetId="0">#REF!</definedName>
    <definedName name="p_rr2ccsa_24_13_25">#REF!</definedName>
    <definedName name="p_rr2ccsa_24_19" localSheetId="1">#REF!</definedName>
    <definedName name="p_rr2ccsa_24_19" localSheetId="0">#REF!</definedName>
    <definedName name="p_rr2ccsa_24_19">#REF!</definedName>
    <definedName name="p_rr2ccsa_24_23" localSheetId="1">#REF!</definedName>
    <definedName name="p_rr2ccsa_24_23" localSheetId="0">#REF!</definedName>
    <definedName name="p_rr2ccsa_24_23">#REF!</definedName>
    <definedName name="p_rr2ccsa_24_25" localSheetId="1">#REF!</definedName>
    <definedName name="p_rr2ccsa_24_25" localSheetId="0">#REF!</definedName>
    <definedName name="p_rr2ccsa_24_25">#REF!</definedName>
    <definedName name="p_rr2ccsa_25" localSheetId="1">#REF!</definedName>
    <definedName name="p_rr2ccsa_25" localSheetId="0">#REF!</definedName>
    <definedName name="p_rr2ccsa_25">#REF!</definedName>
    <definedName name="p_rr2ctsd" localSheetId="1">#REF!</definedName>
    <definedName name="p_rr2ctsd" localSheetId="0">#REF!</definedName>
    <definedName name="p_rr2ctsd">#REF!</definedName>
    <definedName name="p_rr2ctsd_13" localSheetId="1">#REF!</definedName>
    <definedName name="p_rr2ctsd_13" localSheetId="0">#REF!</definedName>
    <definedName name="p_rr2ctsd_13">#REF!</definedName>
    <definedName name="p_rr2ctsd_13_19" localSheetId="1">#REF!</definedName>
    <definedName name="p_rr2ctsd_13_19" localSheetId="0">#REF!</definedName>
    <definedName name="p_rr2ctsd_13_19">#REF!</definedName>
    <definedName name="p_rr2ctsd_13_23" localSheetId="1">#REF!</definedName>
    <definedName name="p_rr2ctsd_13_23" localSheetId="0">#REF!</definedName>
    <definedName name="p_rr2ctsd_13_23">#REF!</definedName>
    <definedName name="p_rr2ctsd_13_25" localSheetId="1">#REF!</definedName>
    <definedName name="p_rr2ctsd_13_25" localSheetId="0">#REF!</definedName>
    <definedName name="p_rr2ctsd_13_25">#REF!</definedName>
    <definedName name="p_rr2ctsd_19" localSheetId="1">#REF!</definedName>
    <definedName name="p_rr2ctsd_19" localSheetId="0">#REF!</definedName>
    <definedName name="p_rr2ctsd_19">#REF!</definedName>
    <definedName name="p_rr2ctsd_23" localSheetId="1">#REF!</definedName>
    <definedName name="p_rr2ctsd_23" localSheetId="0">#REF!</definedName>
    <definedName name="p_rr2ctsd_23">#REF!</definedName>
    <definedName name="p_rr2ctsd_24" localSheetId="1">#REF!</definedName>
    <definedName name="p_rr2ctsd_24" localSheetId="0">#REF!</definedName>
    <definedName name="p_rr2ctsd_24">#REF!</definedName>
    <definedName name="p_rr2ctsd_24_13" localSheetId="1">#REF!</definedName>
    <definedName name="p_rr2ctsd_24_13" localSheetId="0">#REF!</definedName>
    <definedName name="p_rr2ctsd_24_13">#REF!</definedName>
    <definedName name="p_rr2ctsd_24_13_19" localSheetId="1">#REF!</definedName>
    <definedName name="p_rr2ctsd_24_13_19" localSheetId="0">#REF!</definedName>
    <definedName name="p_rr2ctsd_24_13_19">#REF!</definedName>
    <definedName name="p_rr2ctsd_24_13_23" localSheetId="1">#REF!</definedName>
    <definedName name="p_rr2ctsd_24_13_23" localSheetId="0">#REF!</definedName>
    <definedName name="p_rr2ctsd_24_13_23">#REF!</definedName>
    <definedName name="p_rr2ctsd_24_13_25" localSheetId="1">#REF!</definedName>
    <definedName name="p_rr2ctsd_24_13_25" localSheetId="0">#REF!</definedName>
    <definedName name="p_rr2ctsd_24_13_25">#REF!</definedName>
    <definedName name="p_rr2ctsd_24_19" localSheetId="1">#REF!</definedName>
    <definedName name="p_rr2ctsd_24_19" localSheetId="0">#REF!</definedName>
    <definedName name="p_rr2ctsd_24_19">#REF!</definedName>
    <definedName name="p_rr2ctsd_24_23" localSheetId="1">#REF!</definedName>
    <definedName name="p_rr2ctsd_24_23" localSheetId="0">#REF!</definedName>
    <definedName name="p_rr2ctsd_24_23">#REF!</definedName>
    <definedName name="p_rr2ctsd_24_25" localSheetId="1">#REF!</definedName>
    <definedName name="p_rr2ctsd_24_25" localSheetId="0">#REF!</definedName>
    <definedName name="p_rr2ctsd_24_25">#REF!</definedName>
    <definedName name="p_rr2ctsd_25" localSheetId="1">#REF!</definedName>
    <definedName name="p_rr2ctsd_25" localSheetId="0">#REF!</definedName>
    <definedName name="p_rr2ctsd_25">#REF!</definedName>
    <definedName name="p_rr2ctss" localSheetId="1">#REF!</definedName>
    <definedName name="p_rr2ctss" localSheetId="0">#REF!</definedName>
    <definedName name="p_rr2ctss">#REF!</definedName>
    <definedName name="p08.300.01" localSheetId="1">#REF!</definedName>
    <definedName name="p08.300.01" localSheetId="0">#REF!</definedName>
    <definedName name="p08.300.01">#REF!</definedName>
    <definedName name="pa_rl1cmicro15" localSheetId="1">#REF!</definedName>
    <definedName name="pa_rl1cmicro15" localSheetId="0">#REF!</definedName>
    <definedName name="pa_rl1cmicro15">#REF!</definedName>
    <definedName name="PACAP20MBQ" localSheetId="1">#REF!</definedName>
    <definedName name="PACAP20MBQ" localSheetId="0">#REF!</definedName>
    <definedName name="PACAP20MBQ">#REF!</definedName>
    <definedName name="PACM30IMP" localSheetId="1">#REF!</definedName>
    <definedName name="PACM30IMP" localSheetId="0">#REF!</definedName>
    <definedName name="PACM30IMP">#REF!</definedName>
    <definedName name="PACM30RP" localSheetId="1">#REF!</definedName>
    <definedName name="PACM30RP" localSheetId="0">#REF!</definedName>
    <definedName name="PACM30RP">#REF!</definedName>
    <definedName name="PACM30TB" localSheetId="1">#REF!</definedName>
    <definedName name="PACM30TB" localSheetId="0">#REF!</definedName>
    <definedName name="PACM30TB">#REF!</definedName>
    <definedName name="PAEMULCS" localSheetId="1">#REF!</definedName>
    <definedName name="PAEMULCS" localSheetId="0">#REF!</definedName>
    <definedName name="PAEMULCS">#REF!</definedName>
    <definedName name="PAEMULTSD" localSheetId="1">#REF!</definedName>
    <definedName name="PAEMULTSD" localSheetId="0">#REF!</definedName>
    <definedName name="PAEMULTSD">#REF!</definedName>
    <definedName name="PAEMULTSS" localSheetId="1">#REF!</definedName>
    <definedName name="PAEMULTSS" localSheetId="0">#REF!</definedName>
    <definedName name="PAEMULTSS">#REF!</definedName>
    <definedName name="Para_agua_base" localSheetId="1">#REF!</definedName>
    <definedName name="Para_agua_base" localSheetId="0">#REF!</definedName>
    <definedName name="Para_agua_base">#REF!</definedName>
    <definedName name="Para_agua_dmt_base" localSheetId="1">#REF!</definedName>
    <definedName name="Para_agua_dmt_base" localSheetId="0">#REF!</definedName>
    <definedName name="Para_agua_dmt_base">#REF!</definedName>
    <definedName name="Para_agua_dmt_regula" localSheetId="1">#REF!</definedName>
    <definedName name="Para_agua_dmt_regula" localSheetId="0">#REF!</definedName>
    <definedName name="Para_agua_dmt_regula">#REF!</definedName>
    <definedName name="Para_agua_dmt_terra" localSheetId="1">#REF!</definedName>
    <definedName name="Para_agua_dmt_terra" localSheetId="0">#REF!</definedName>
    <definedName name="Para_agua_dmt_terra">#REF!</definedName>
    <definedName name="Para_agua_regula" localSheetId="1">#REF!</definedName>
    <definedName name="Para_agua_regula" localSheetId="0">#REF!</definedName>
    <definedName name="Para_agua_regula">#REF!</definedName>
    <definedName name="Para_agua_terra" localSheetId="1">#REF!</definedName>
    <definedName name="Para_agua_terra" localSheetId="0">#REF!</definedName>
    <definedName name="Para_agua_terra">#REF!</definedName>
    <definedName name="Para_areia_dens" localSheetId="1">#REF!</definedName>
    <definedName name="Para_areia_dens" localSheetId="0">#REF!</definedName>
    <definedName name="Para_areia_dens">#REF!</definedName>
    <definedName name="Para_areia_dmt" localSheetId="1">#REF!</definedName>
    <definedName name="Para_areia_dmt" localSheetId="0">#REF!</definedName>
    <definedName name="Para_areia_dmt">#REF!</definedName>
    <definedName name="Para_base_dens" localSheetId="1">#REF!</definedName>
    <definedName name="Para_base_dens" localSheetId="0">#REF!</definedName>
    <definedName name="Para_base_dens">#REF!</definedName>
    <definedName name="Para_base_dmt" localSheetId="1">#REF!</definedName>
    <definedName name="Para_base_dmt" localSheetId="0">#REF!</definedName>
    <definedName name="Para_base_dmt">#REF!</definedName>
    <definedName name="Para_base_espess" localSheetId="1">#REF!</definedName>
    <definedName name="Para_base_espess" localSheetId="0">#REF!</definedName>
    <definedName name="Para_base_espess">#REF!</definedName>
    <definedName name="Para_base_larg" localSheetId="1">#REF!</definedName>
    <definedName name="Para_base_larg" localSheetId="0">#REF!</definedName>
    <definedName name="Para_base_larg">#REF!</definedName>
    <definedName name="Para_brita_dens" localSheetId="1">#REF!</definedName>
    <definedName name="Para_brita_dens" localSheetId="0">#REF!</definedName>
    <definedName name="Para_brita_dens">#REF!</definedName>
    <definedName name="Para_brita_dmt_com" localSheetId="1">#REF!</definedName>
    <definedName name="Para_brita_dmt_com" localSheetId="0">#REF!</definedName>
    <definedName name="Para_brita_dmt_com">#REF!</definedName>
    <definedName name="Para_brita_dmt_loc" localSheetId="1">#REF!</definedName>
    <definedName name="Para_brita_dmt_loc" localSheetId="0">#REF!</definedName>
    <definedName name="Para_brita_dmt_loc">#REF!</definedName>
    <definedName name="Para_cbuq_areia" localSheetId="1">#REF!</definedName>
    <definedName name="Para_cbuq_areia" localSheetId="0">#REF!</definedName>
    <definedName name="Para_cbuq_areia">#REF!</definedName>
    <definedName name="Para_cbuq_brita" localSheetId="1">#REF!</definedName>
    <definedName name="Para_cbuq_brita" localSheetId="0">#REF!</definedName>
    <definedName name="Para_cbuq_brita">#REF!</definedName>
    <definedName name="Para_cbuq_cap" localSheetId="1">#REF!</definedName>
    <definedName name="Para_cbuq_cap" localSheetId="0">#REF!</definedName>
    <definedName name="Para_cbuq_cap">#REF!</definedName>
    <definedName name="Para_cbuq_dens" localSheetId="1">#REF!</definedName>
    <definedName name="Para_cbuq_dens" localSheetId="0">#REF!</definedName>
    <definedName name="Para_cbuq_dens">#REF!</definedName>
    <definedName name="Para_cbuq_dmt" localSheetId="1">#REF!</definedName>
    <definedName name="Para_cbuq_dmt" localSheetId="0">#REF!</definedName>
    <definedName name="Para_cbuq_dmt">#REF!</definedName>
    <definedName name="Para_cbuq_espess" localSheetId="1">#REF!</definedName>
    <definedName name="Para_cbuq_espess" localSheetId="0">#REF!</definedName>
    <definedName name="Para_cbuq_espess">#REF!</definedName>
    <definedName name="Para_cbuq_filler" localSheetId="1">#REF!</definedName>
    <definedName name="Para_cbuq_filler" localSheetId="0">#REF!</definedName>
    <definedName name="Para_cbuq_filler">#REF!</definedName>
    <definedName name="Para_cbuq_larg" localSheetId="1">#REF!</definedName>
    <definedName name="Para_cbuq_larg" localSheetId="0">#REF!</definedName>
    <definedName name="Para_cbuq_larg">#REF!</definedName>
    <definedName name="Para_desmatemento" localSheetId="1">#REF!</definedName>
    <definedName name="Para_desmatemento" localSheetId="0">#REF!</definedName>
    <definedName name="Para_desmatemento">#REF!</definedName>
    <definedName name="Para_empolamento" localSheetId="1">#REF!</definedName>
    <definedName name="Para_empolamento" localSheetId="0">#REF!</definedName>
    <definedName name="Para_empolamento">#REF!</definedName>
    <definedName name="Para_extensao_prev" localSheetId="1">#REF!</definedName>
    <definedName name="Para_extensao_prev" localSheetId="0">#REF!</definedName>
    <definedName name="Para_extensao_prev">#REF!</definedName>
    <definedName name="Para_filler_dmt" localSheetId="1">#REF!</definedName>
    <definedName name="Para_filler_dmt" localSheetId="0">#REF!</definedName>
    <definedName name="Para_filler_dmt">#REF!</definedName>
    <definedName name="Para_fin_dec" localSheetId="1">#REF!</definedName>
    <definedName name="Para_fin_dec" localSheetId="0">#REF!</definedName>
    <definedName name="Para_fin_dec">#REF!</definedName>
    <definedName name="Para_fin_tx" localSheetId="1">#REF!</definedName>
    <definedName name="Para_fin_tx" localSheetId="0">#REF!</definedName>
    <definedName name="Para_fin_tx">#REF!</definedName>
    <definedName name="Para_imprimacao_larg" localSheetId="1">#REF!</definedName>
    <definedName name="Para_imprimacao_larg" localSheetId="0">#REF!</definedName>
    <definedName name="Para_imprimacao_larg">#REF!</definedName>
    <definedName name="Para_imprimacao_taxa" localSheetId="1">#REF!</definedName>
    <definedName name="Para_imprimacao_taxa" localSheetId="0">#REF!</definedName>
    <definedName name="Para_imprimacao_taxa">#REF!</definedName>
    <definedName name="Para_intersecao" localSheetId="1">#REF!</definedName>
    <definedName name="Para_intersecao" localSheetId="0">#REF!</definedName>
    <definedName name="Para_intersecao">#REF!</definedName>
    <definedName name="Para_pintura_larg" localSheetId="1">#REF!</definedName>
    <definedName name="Para_pintura_larg" localSheetId="0">#REF!</definedName>
    <definedName name="Para_pintura_larg">#REF!</definedName>
    <definedName name="Para_pintura_taxa" localSheetId="1">#REF!</definedName>
    <definedName name="Para_pintura_taxa" localSheetId="0">#REF!</definedName>
    <definedName name="Para_pintura_taxa">#REF!</definedName>
    <definedName name="Para_qda_dec" localSheetId="1">#REF!</definedName>
    <definedName name="Para_qda_dec" localSheetId="0">#REF!</definedName>
    <definedName name="Para_qda_dec">#REF!</definedName>
    <definedName name="Para_qda_tx" localSheetId="1">#REF!</definedName>
    <definedName name="Para_qda_tx" localSheetId="0">#REF!</definedName>
    <definedName name="Para_qda_tx">#REF!</definedName>
    <definedName name="Para_regula_espes" localSheetId="1">#REF!</definedName>
    <definedName name="Para_regula_espes" localSheetId="0">#REF!</definedName>
    <definedName name="Para_regula_espes">#REF!</definedName>
    <definedName name="Para_regula_larg" localSheetId="1">#REF!</definedName>
    <definedName name="Para_regula_larg" localSheetId="0">#REF!</definedName>
    <definedName name="Para_regula_larg">#REF!</definedName>
    <definedName name="Para_roco" localSheetId="1">#REF!</definedName>
    <definedName name="Para_roco" localSheetId="0">#REF!</definedName>
    <definedName name="Para_roco">#REF!</definedName>
    <definedName name="Para_tss_brita" localSheetId="1">#REF!</definedName>
    <definedName name="Para_tss_brita" localSheetId="0">#REF!</definedName>
    <definedName name="Para_tss_brita">#REF!</definedName>
    <definedName name="Para_tss_larg" localSheetId="1">#REF!</definedName>
    <definedName name="Para_tss_larg" localSheetId="0">#REF!</definedName>
    <definedName name="Para_tss_larg">#REF!</definedName>
    <definedName name="Para_tss_RR2C" localSheetId="1">#REF!</definedName>
    <definedName name="Para_tss_RR2C" localSheetId="0">#REF!</definedName>
    <definedName name="Para_tss_RR2C">#REF!</definedName>
    <definedName name="paraf" localSheetId="1">#REF!</definedName>
    <definedName name="paraf" localSheetId="0">#REF!</definedName>
    <definedName name="paraf">#REF!</definedName>
    <definedName name="paraf_13" localSheetId="1">#REF!</definedName>
    <definedName name="paraf_13" localSheetId="0">#REF!</definedName>
    <definedName name="paraf_13">#REF!</definedName>
    <definedName name="paraf_13_19" localSheetId="1">#REF!</definedName>
    <definedName name="paraf_13_19" localSheetId="0">#REF!</definedName>
    <definedName name="paraf_13_19">#REF!</definedName>
    <definedName name="paraf_13_23" localSheetId="1">#REF!</definedName>
    <definedName name="paraf_13_23" localSheetId="0">#REF!</definedName>
    <definedName name="paraf_13_23">#REF!</definedName>
    <definedName name="paraf_13_25" localSheetId="1">#REF!</definedName>
    <definedName name="paraf_13_25" localSheetId="0">#REF!</definedName>
    <definedName name="paraf_13_25">#REF!</definedName>
    <definedName name="paraf_15" localSheetId="1">#REF!</definedName>
    <definedName name="paraf_15" localSheetId="0">#REF!</definedName>
    <definedName name="paraf_15">#REF!</definedName>
    <definedName name="paraf_15_13" localSheetId="1">#REF!</definedName>
    <definedName name="paraf_15_13" localSheetId="0">#REF!</definedName>
    <definedName name="paraf_15_13">#REF!</definedName>
    <definedName name="paraf_15_13_19" localSheetId="1">#REF!</definedName>
    <definedName name="paraf_15_13_19" localSheetId="0">#REF!</definedName>
    <definedName name="paraf_15_13_19">#REF!</definedName>
    <definedName name="paraf_15_13_23" localSheetId="1">#REF!</definedName>
    <definedName name="paraf_15_13_23" localSheetId="0">#REF!</definedName>
    <definedName name="paraf_15_13_23">#REF!</definedName>
    <definedName name="paraf_15_13_25" localSheetId="1">#REF!</definedName>
    <definedName name="paraf_15_13_25" localSheetId="0">#REF!</definedName>
    <definedName name="paraf_15_13_25">#REF!</definedName>
    <definedName name="paraf_15_19" localSheetId="1">#REF!</definedName>
    <definedName name="paraf_15_19" localSheetId="0">#REF!</definedName>
    <definedName name="paraf_15_19">#REF!</definedName>
    <definedName name="paraf_15_23" localSheetId="1">#REF!</definedName>
    <definedName name="paraf_15_23" localSheetId="0">#REF!</definedName>
    <definedName name="paraf_15_23">#REF!</definedName>
    <definedName name="paraf_15_25" localSheetId="1">#REF!</definedName>
    <definedName name="paraf_15_25" localSheetId="0">#REF!</definedName>
    <definedName name="paraf_15_25">#REF!</definedName>
    <definedName name="paraf_19" localSheetId="1">#REF!</definedName>
    <definedName name="paraf_19" localSheetId="0">#REF!</definedName>
    <definedName name="paraf_19">#REF!</definedName>
    <definedName name="paraf_23" localSheetId="1">#REF!</definedName>
    <definedName name="paraf_23" localSheetId="0">#REF!</definedName>
    <definedName name="paraf_23">#REF!</definedName>
    <definedName name="paraf_24" localSheetId="1">#REF!</definedName>
    <definedName name="paraf_24" localSheetId="0">#REF!</definedName>
    <definedName name="paraf_24">#REF!</definedName>
    <definedName name="paraf_24_13" localSheetId="1">#REF!</definedName>
    <definedName name="paraf_24_13" localSheetId="0">#REF!</definedName>
    <definedName name="paraf_24_13">#REF!</definedName>
    <definedName name="paraf_24_13_19" localSheetId="1">#REF!</definedName>
    <definedName name="paraf_24_13_19" localSheetId="0">#REF!</definedName>
    <definedName name="paraf_24_13_19">#REF!</definedName>
    <definedName name="paraf_24_13_23" localSheetId="1">#REF!</definedName>
    <definedName name="paraf_24_13_23" localSheetId="0">#REF!</definedName>
    <definedName name="paraf_24_13_23">#REF!</definedName>
    <definedName name="paraf_24_13_25" localSheetId="1">#REF!</definedName>
    <definedName name="paraf_24_13_25" localSheetId="0">#REF!</definedName>
    <definedName name="paraf_24_13_25">#REF!</definedName>
    <definedName name="paraf_24_19" localSheetId="1">#REF!</definedName>
    <definedName name="paraf_24_19" localSheetId="0">#REF!</definedName>
    <definedName name="paraf_24_19">#REF!</definedName>
    <definedName name="paraf_24_23" localSheetId="1">#REF!</definedName>
    <definedName name="paraf_24_23" localSheetId="0">#REF!</definedName>
    <definedName name="paraf_24_23">#REF!</definedName>
    <definedName name="paraf_24_25" localSheetId="1">#REF!</definedName>
    <definedName name="paraf_24_25" localSheetId="0">#REF!</definedName>
    <definedName name="paraf_24_25">#REF!</definedName>
    <definedName name="paraf_25" localSheetId="1">#REF!</definedName>
    <definedName name="paraf_25" localSheetId="0">#REF!</definedName>
    <definedName name="paraf_25">#REF!</definedName>
    <definedName name="paraf4" localSheetId="1">#REF!</definedName>
    <definedName name="paraf4" localSheetId="0">#REF!</definedName>
    <definedName name="paraf4">#REF!</definedName>
    <definedName name="paraf4_13" localSheetId="1">#REF!</definedName>
    <definedName name="paraf4_13" localSheetId="0">#REF!</definedName>
    <definedName name="paraf4_13">#REF!</definedName>
    <definedName name="paraf4_13_19" localSheetId="1">#REF!</definedName>
    <definedName name="paraf4_13_19" localSheetId="0">#REF!</definedName>
    <definedName name="paraf4_13_19">#REF!</definedName>
    <definedName name="paraf4_13_23" localSheetId="1">#REF!</definedName>
    <definedName name="paraf4_13_23" localSheetId="0">#REF!</definedName>
    <definedName name="paraf4_13_23">#REF!</definedName>
    <definedName name="paraf4_13_25" localSheetId="1">#REF!</definedName>
    <definedName name="paraf4_13_25" localSheetId="0">#REF!</definedName>
    <definedName name="paraf4_13_25">#REF!</definedName>
    <definedName name="paraf4_15" localSheetId="1">#REF!</definedName>
    <definedName name="paraf4_15" localSheetId="0">#REF!</definedName>
    <definedName name="paraf4_15">#REF!</definedName>
    <definedName name="paraf4_15_13" localSheetId="1">#REF!</definedName>
    <definedName name="paraf4_15_13" localSheetId="0">#REF!</definedName>
    <definedName name="paraf4_15_13">#REF!</definedName>
    <definedName name="paraf4_15_13_19" localSheetId="1">#REF!</definedName>
    <definedName name="paraf4_15_13_19" localSheetId="0">#REF!</definedName>
    <definedName name="paraf4_15_13_19">#REF!</definedName>
    <definedName name="paraf4_15_13_23" localSheetId="1">#REF!</definedName>
    <definedName name="paraf4_15_13_23" localSheetId="0">#REF!</definedName>
    <definedName name="paraf4_15_13_23">#REF!</definedName>
    <definedName name="paraf4_15_13_25" localSheetId="1">#REF!</definedName>
    <definedName name="paraf4_15_13_25" localSheetId="0">#REF!</definedName>
    <definedName name="paraf4_15_13_25">#REF!</definedName>
    <definedName name="paraf4_15_19" localSheetId="1">#REF!</definedName>
    <definedName name="paraf4_15_19" localSheetId="0">#REF!</definedName>
    <definedName name="paraf4_15_19">#REF!</definedName>
    <definedName name="paraf4_15_23" localSheetId="1">#REF!</definedName>
    <definedName name="paraf4_15_23" localSheetId="0">#REF!</definedName>
    <definedName name="paraf4_15_23">#REF!</definedName>
    <definedName name="paraf4_15_25" localSheetId="1">#REF!</definedName>
    <definedName name="paraf4_15_25" localSheetId="0">#REF!</definedName>
    <definedName name="paraf4_15_25">#REF!</definedName>
    <definedName name="paraf4_19" localSheetId="1">#REF!</definedName>
    <definedName name="paraf4_19" localSheetId="0">#REF!</definedName>
    <definedName name="paraf4_19">#REF!</definedName>
    <definedName name="paraf4_23" localSheetId="1">#REF!</definedName>
    <definedName name="paraf4_23" localSheetId="0">#REF!</definedName>
    <definedName name="paraf4_23">#REF!</definedName>
    <definedName name="paraf4_24" localSheetId="1">#REF!</definedName>
    <definedName name="paraf4_24" localSheetId="0">#REF!</definedName>
    <definedName name="paraf4_24">#REF!</definedName>
    <definedName name="paraf4_24_13" localSheetId="1">#REF!</definedName>
    <definedName name="paraf4_24_13" localSheetId="0">#REF!</definedName>
    <definedName name="paraf4_24_13">#REF!</definedName>
    <definedName name="paraf4_24_13_19" localSheetId="1">#REF!</definedName>
    <definedName name="paraf4_24_13_19" localSheetId="0">#REF!</definedName>
    <definedName name="paraf4_24_13_19">#REF!</definedName>
    <definedName name="paraf4_24_13_23" localSheetId="1">#REF!</definedName>
    <definedName name="paraf4_24_13_23" localSheetId="0">#REF!</definedName>
    <definedName name="paraf4_24_13_23">#REF!</definedName>
    <definedName name="paraf4_24_13_25" localSheetId="1">#REF!</definedName>
    <definedName name="paraf4_24_13_25" localSheetId="0">#REF!</definedName>
    <definedName name="paraf4_24_13_25">#REF!</definedName>
    <definedName name="paraf4_24_19" localSheetId="1">#REF!</definedName>
    <definedName name="paraf4_24_19" localSheetId="0">#REF!</definedName>
    <definedName name="paraf4_24_19">#REF!</definedName>
    <definedName name="paraf4_24_23" localSheetId="1">#REF!</definedName>
    <definedName name="paraf4_24_23" localSheetId="0">#REF!</definedName>
    <definedName name="paraf4_24_23">#REF!</definedName>
    <definedName name="paraf4_24_25" localSheetId="1">#REF!</definedName>
    <definedName name="paraf4_24_25" localSheetId="0">#REF!</definedName>
    <definedName name="paraf4_24_25">#REF!</definedName>
    <definedName name="paraf4_25" localSheetId="1">#REF!</definedName>
    <definedName name="paraf4_25" localSheetId="0">#REF!</definedName>
    <definedName name="paraf4_25">#REF!</definedName>
    <definedName name="parametros" localSheetId="1">#REF!</definedName>
    <definedName name="parametros" localSheetId="0">#REF!</definedName>
    <definedName name="parametros">#REF!</definedName>
    <definedName name="parametross" localSheetId="1">#REF!</definedName>
    <definedName name="parametross" localSheetId="0">#REF!</definedName>
    <definedName name="parametross">#REF!</definedName>
    <definedName name="PARG" localSheetId="1">#REF!</definedName>
    <definedName name="PARG" localSheetId="0">#REF!</definedName>
    <definedName name="PARG">#REF!</definedName>
    <definedName name="PARL1CLAMAG" localSheetId="1">#REF!</definedName>
    <definedName name="PARL1CLAMAG" localSheetId="0">#REF!</definedName>
    <definedName name="PARL1CLAMAG">#REF!</definedName>
    <definedName name="PARL1CMBF" localSheetId="1">#REF!</definedName>
    <definedName name="PARL1CMBF" localSheetId="0">#REF!</definedName>
    <definedName name="PARL1CMBF">#REF!</definedName>
    <definedName name="PARR1CPL" localSheetId="1">#REF!</definedName>
    <definedName name="PARR1CPL" localSheetId="0">#REF!</definedName>
    <definedName name="PARR1CPL">#REF!</definedName>
    <definedName name="PARR1CST" localSheetId="1">#REF!</definedName>
    <definedName name="PARR1CST" localSheetId="0">#REF!</definedName>
    <definedName name="PARR1CST">#REF!</definedName>
    <definedName name="Páscoa" localSheetId="1">#REF!</definedName>
    <definedName name="Páscoa" localSheetId="0">#REF!</definedName>
    <definedName name="Páscoa">#REF!</definedName>
    <definedName name="PassaExtenso" localSheetId="2">NA()</definedName>
    <definedName name="PassaExtenso" localSheetId="1">[27]!PassaExtenso</definedName>
    <definedName name="PassaExtenso" localSheetId="0">[27]!PassaExtenso</definedName>
    <definedName name="PassaExtenso">[27]!PassaExtenso</definedName>
    <definedName name="PassaExtenso___0">NA()</definedName>
    <definedName name="PassaExtenso___3">NA()</definedName>
    <definedName name="PassaExtenso_11">#N/A</definedName>
    <definedName name="PassaExtenso_13">#N/A</definedName>
    <definedName name="PassaExtenso_19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4" localSheetId="1">#REF!</definedName>
    <definedName name="PassaExtenso_24" localSheetId="0">#REF!</definedName>
    <definedName name="PassaExtenso_24">#REF!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 localSheetId="1">#REF!</definedName>
    <definedName name="PassaExtenso_26" localSheetId="0">#REF!</definedName>
    <definedName name="PassaExtenso_26">#REF!</definedName>
    <definedName name="PassaExtenso_27" localSheetId="1">#REF!</definedName>
    <definedName name="PassaExtenso_27" localSheetId="0">#REF!</definedName>
    <definedName name="PassaExtenso_27">#REF!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9" localSheetId="1">#REF!</definedName>
    <definedName name="PassaExtenso_9" localSheetId="0">#REF!</definedName>
    <definedName name="PassaExtenso_9">#REF!</definedName>
    <definedName name="patoetapa" localSheetId="1">#REF!</definedName>
    <definedName name="patoetapa" localSheetId="0">#REF!</definedName>
    <definedName name="patoetapa">#REF!</definedName>
    <definedName name="PAUTO" localSheetId="1">#REF!</definedName>
    <definedName name="PAUTO" localSheetId="0">#REF!</definedName>
    <definedName name="PAUTO">#REF!</definedName>
    <definedName name="paux" localSheetId="3">#REF!</definedName>
    <definedName name="paux" localSheetId="1">#REF!</definedName>
    <definedName name="paux" localSheetId="0">#REF!</definedName>
    <definedName name="paux">#REF!</definedName>
    <definedName name="pav" localSheetId="1">#REF!</definedName>
    <definedName name="pav" localSheetId="0">#REF!</definedName>
    <definedName name="pav">#REF!</definedName>
    <definedName name="PAVIM" localSheetId="1">#REF!</definedName>
    <definedName name="PAVIM" localSheetId="0">#REF!</definedName>
    <definedName name="PAVIM">#REF!</definedName>
    <definedName name="PAVIMENTONOVO" localSheetId="1">#REF!</definedName>
    <definedName name="PAVIMENTONOVO" localSheetId="0">#REF!</definedName>
    <definedName name="PAVIMENTONOVO">#REF!</definedName>
    <definedName name="PCAI" localSheetId="1">#REF!</definedName>
    <definedName name="PCAI" localSheetId="0">#REF!</definedName>
    <definedName name="PCAI">#REF!</definedName>
    <definedName name="PCAP20" localSheetId="1">#REF!</definedName>
    <definedName name="PCAP20" localSheetId="0">#REF!</definedName>
    <definedName name="PCAP20">#REF!</definedName>
    <definedName name="PCCARR" localSheetId="1">#REF!</definedName>
    <definedName name="PCCARR" localSheetId="0">#REF!</definedName>
    <definedName name="PCCARR">#REF!</definedName>
    <definedName name="PCCP" localSheetId="1">#REF!</definedName>
    <definedName name="PCCP" localSheetId="0">#REF!</definedName>
    <definedName name="PCCP">#REF!</definedName>
    <definedName name="PCD" localSheetId="1">#REF!</definedName>
    <definedName name="PCD" localSheetId="0">#REF!</definedName>
    <definedName name="PCD">#REF!</definedName>
    <definedName name="PCDF" localSheetId="1">#REF!</definedName>
    <definedName name="PCDF" localSheetId="0">#REF!</definedName>
    <definedName name="PCDF">#REF!</definedName>
    <definedName name="PCMN" localSheetId="1">#REF!</definedName>
    <definedName name="PCMN" localSheetId="0">#REF!</definedName>
    <definedName name="PCMN">#REF!</definedName>
    <definedName name="PCS" localSheetId="1">#REF!</definedName>
    <definedName name="PCS" localSheetId="0">#REF!</definedName>
    <definedName name="PCS">#REF!</definedName>
    <definedName name="PCSA" localSheetId="1">#REF!</definedName>
    <definedName name="PCSA" localSheetId="0">#REF!</definedName>
    <definedName name="PCSA">#REF!</definedName>
    <definedName name="PCST" localSheetId="1">#REF!</definedName>
    <definedName name="PCST" localSheetId="0">#REF!</definedName>
    <definedName name="PCST">#REF!</definedName>
    <definedName name="PDBU" localSheetId="1">#REF!</definedName>
    <definedName name="PDBU" localSheetId="0">#REF!</definedName>
    <definedName name="PDBU">#REF!</definedName>
    <definedName name="PDCA" localSheetId="1">#REF!</definedName>
    <definedName name="PDCA" localSheetId="0">#REF!</definedName>
    <definedName name="PDCA">#REF!</definedName>
    <definedName name="PDM" localSheetId="1">#REF!</definedName>
    <definedName name="PDM" localSheetId="0">#REF!</definedName>
    <definedName name="PDM">#REF!</definedName>
    <definedName name="PEA" localSheetId="1">#REF!</definedName>
    <definedName name="PEA" localSheetId="0">#REF!</definedName>
    <definedName name="PEA">#REF!</definedName>
    <definedName name="ped" localSheetId="1">#REF!</definedName>
    <definedName name="ped" localSheetId="0">#REF!</definedName>
    <definedName name="ped">#REF!</definedName>
    <definedName name="pedreiro" localSheetId="3">#REF!</definedName>
    <definedName name="pedreiro" localSheetId="1">#REF!</definedName>
    <definedName name="pedreiro" localSheetId="0">#REF!</definedName>
    <definedName name="pedreiro">#REF!</definedName>
    <definedName name="PEJ" localSheetId="1">#REF!</definedName>
    <definedName name="PEJ" localSheetId="0">#REF!</definedName>
    <definedName name="PEJ">#REF!</definedName>
    <definedName name="peliculaexp" localSheetId="1">#REF!</definedName>
    <definedName name="peliculaexp" localSheetId="0">#REF!</definedName>
    <definedName name="peliculaexp">#REF!</definedName>
    <definedName name="peliculaexp_13" localSheetId="1">#REF!</definedName>
    <definedName name="peliculaexp_13" localSheetId="0">#REF!</definedName>
    <definedName name="peliculaexp_13">#REF!</definedName>
    <definedName name="peliculaexp_13_19" localSheetId="1">#REF!</definedName>
    <definedName name="peliculaexp_13_19" localSheetId="0">#REF!</definedName>
    <definedName name="peliculaexp_13_19">#REF!</definedName>
    <definedName name="peliculaexp_13_23" localSheetId="1">#REF!</definedName>
    <definedName name="peliculaexp_13_23" localSheetId="0">#REF!</definedName>
    <definedName name="peliculaexp_13_23">#REF!</definedName>
    <definedName name="peliculaexp_13_25" localSheetId="1">#REF!</definedName>
    <definedName name="peliculaexp_13_25" localSheetId="0">#REF!</definedName>
    <definedName name="peliculaexp_13_25">#REF!</definedName>
    <definedName name="peliculaexp_15" localSheetId="1">#REF!</definedName>
    <definedName name="peliculaexp_15" localSheetId="0">#REF!</definedName>
    <definedName name="peliculaexp_15">#REF!</definedName>
    <definedName name="peliculaexp_15_13" localSheetId="1">#REF!</definedName>
    <definedName name="peliculaexp_15_13" localSheetId="0">#REF!</definedName>
    <definedName name="peliculaexp_15_13">#REF!</definedName>
    <definedName name="peliculaexp_15_13_19" localSheetId="1">#REF!</definedName>
    <definedName name="peliculaexp_15_13_19" localSheetId="0">#REF!</definedName>
    <definedName name="peliculaexp_15_13_19">#REF!</definedName>
    <definedName name="peliculaexp_15_13_23" localSheetId="1">#REF!</definedName>
    <definedName name="peliculaexp_15_13_23" localSheetId="0">#REF!</definedName>
    <definedName name="peliculaexp_15_13_23">#REF!</definedName>
    <definedName name="peliculaexp_15_13_25" localSheetId="1">#REF!</definedName>
    <definedName name="peliculaexp_15_13_25" localSheetId="0">#REF!</definedName>
    <definedName name="peliculaexp_15_13_25">#REF!</definedName>
    <definedName name="peliculaexp_15_19" localSheetId="1">#REF!</definedName>
    <definedName name="peliculaexp_15_19" localSheetId="0">#REF!</definedName>
    <definedName name="peliculaexp_15_19">#REF!</definedName>
    <definedName name="peliculaexp_15_23" localSheetId="1">#REF!</definedName>
    <definedName name="peliculaexp_15_23" localSheetId="0">#REF!</definedName>
    <definedName name="peliculaexp_15_23">#REF!</definedName>
    <definedName name="peliculaexp_15_25" localSheetId="1">#REF!</definedName>
    <definedName name="peliculaexp_15_25" localSheetId="0">#REF!</definedName>
    <definedName name="peliculaexp_15_25">#REF!</definedName>
    <definedName name="peliculaexp_19" localSheetId="1">#REF!</definedName>
    <definedName name="peliculaexp_19" localSheetId="0">#REF!</definedName>
    <definedName name="peliculaexp_19">#REF!</definedName>
    <definedName name="peliculaexp_23" localSheetId="1">#REF!</definedName>
    <definedName name="peliculaexp_23" localSheetId="0">#REF!</definedName>
    <definedName name="peliculaexp_23">#REF!</definedName>
    <definedName name="peliculaexp_24" localSheetId="1">#REF!</definedName>
    <definedName name="peliculaexp_24" localSheetId="0">#REF!</definedName>
    <definedName name="peliculaexp_24">#REF!</definedName>
    <definedName name="peliculaexp_24_13" localSheetId="1">#REF!</definedName>
    <definedName name="peliculaexp_24_13" localSheetId="0">#REF!</definedName>
    <definedName name="peliculaexp_24_13">#REF!</definedName>
    <definedName name="peliculaexp_24_13_19" localSheetId="1">#REF!</definedName>
    <definedName name="peliculaexp_24_13_19" localSheetId="0">#REF!</definedName>
    <definedName name="peliculaexp_24_13_19">#REF!</definedName>
    <definedName name="peliculaexp_24_13_23" localSheetId="1">#REF!</definedName>
    <definedName name="peliculaexp_24_13_23" localSheetId="0">#REF!</definedName>
    <definedName name="peliculaexp_24_13_23">#REF!</definedName>
    <definedName name="peliculaexp_24_13_25" localSheetId="1">#REF!</definedName>
    <definedName name="peliculaexp_24_13_25" localSheetId="0">#REF!</definedName>
    <definedName name="peliculaexp_24_13_25">#REF!</definedName>
    <definedName name="peliculaexp_24_19" localSheetId="1">#REF!</definedName>
    <definedName name="peliculaexp_24_19" localSheetId="0">#REF!</definedName>
    <definedName name="peliculaexp_24_19">#REF!</definedName>
    <definedName name="peliculaexp_24_23" localSheetId="1">#REF!</definedName>
    <definedName name="peliculaexp_24_23" localSheetId="0">#REF!</definedName>
    <definedName name="peliculaexp_24_23">#REF!</definedName>
    <definedName name="peliculaexp_24_25" localSheetId="1">#REF!</definedName>
    <definedName name="peliculaexp_24_25" localSheetId="0">#REF!</definedName>
    <definedName name="peliculaexp_24_25">#REF!</definedName>
    <definedName name="peliculaexp_25" localSheetId="1">#REF!</definedName>
    <definedName name="peliculaexp_25" localSheetId="0">#REF!</definedName>
    <definedName name="peliculaexp_25">#REF!</definedName>
    <definedName name="peliculainc" localSheetId="1">#REF!</definedName>
    <definedName name="peliculainc" localSheetId="0">#REF!</definedName>
    <definedName name="peliculainc">#REF!</definedName>
    <definedName name="peliculainc_13" localSheetId="1">#REF!</definedName>
    <definedName name="peliculainc_13" localSheetId="0">#REF!</definedName>
    <definedName name="peliculainc_13">#REF!</definedName>
    <definedName name="peliculainc_13_19" localSheetId="1">#REF!</definedName>
    <definedName name="peliculainc_13_19" localSheetId="0">#REF!</definedName>
    <definedName name="peliculainc_13_19">#REF!</definedName>
    <definedName name="peliculainc_13_23" localSheetId="1">#REF!</definedName>
    <definedName name="peliculainc_13_23" localSheetId="0">#REF!</definedName>
    <definedName name="peliculainc_13_23">#REF!</definedName>
    <definedName name="peliculainc_13_25" localSheetId="1">#REF!</definedName>
    <definedName name="peliculainc_13_25" localSheetId="0">#REF!</definedName>
    <definedName name="peliculainc_13_25">#REF!</definedName>
    <definedName name="peliculainc_15" localSheetId="1">#REF!</definedName>
    <definedName name="peliculainc_15" localSheetId="0">#REF!</definedName>
    <definedName name="peliculainc_15">#REF!</definedName>
    <definedName name="peliculainc_15_13" localSheetId="1">#REF!</definedName>
    <definedName name="peliculainc_15_13" localSheetId="0">#REF!</definedName>
    <definedName name="peliculainc_15_13">#REF!</definedName>
    <definedName name="peliculainc_15_13_19" localSheetId="1">#REF!</definedName>
    <definedName name="peliculainc_15_13_19" localSheetId="0">#REF!</definedName>
    <definedName name="peliculainc_15_13_19">#REF!</definedName>
    <definedName name="peliculainc_15_13_23" localSheetId="1">#REF!</definedName>
    <definedName name="peliculainc_15_13_23" localSheetId="0">#REF!</definedName>
    <definedName name="peliculainc_15_13_23">#REF!</definedName>
    <definedName name="peliculainc_15_13_25" localSheetId="1">#REF!</definedName>
    <definedName name="peliculainc_15_13_25" localSheetId="0">#REF!</definedName>
    <definedName name="peliculainc_15_13_25">#REF!</definedName>
    <definedName name="peliculainc_15_19" localSheetId="1">#REF!</definedName>
    <definedName name="peliculainc_15_19" localSheetId="0">#REF!</definedName>
    <definedName name="peliculainc_15_19">#REF!</definedName>
    <definedName name="peliculainc_15_23" localSheetId="1">#REF!</definedName>
    <definedName name="peliculainc_15_23" localSheetId="0">#REF!</definedName>
    <definedName name="peliculainc_15_23">#REF!</definedName>
    <definedName name="peliculainc_15_25" localSheetId="1">#REF!</definedName>
    <definedName name="peliculainc_15_25" localSheetId="0">#REF!</definedName>
    <definedName name="peliculainc_15_25">#REF!</definedName>
    <definedName name="peliculainc_19" localSheetId="1">#REF!</definedName>
    <definedName name="peliculainc_19" localSheetId="0">#REF!</definedName>
    <definedName name="peliculainc_19">#REF!</definedName>
    <definedName name="peliculainc_23" localSheetId="1">#REF!</definedName>
    <definedName name="peliculainc_23" localSheetId="0">#REF!</definedName>
    <definedName name="peliculainc_23">#REF!</definedName>
    <definedName name="peliculainc_24" localSheetId="1">#REF!</definedName>
    <definedName name="peliculainc_24" localSheetId="0">#REF!</definedName>
    <definedName name="peliculainc_24">#REF!</definedName>
    <definedName name="peliculainc_24_13" localSheetId="1">#REF!</definedName>
    <definedName name="peliculainc_24_13" localSheetId="0">#REF!</definedName>
    <definedName name="peliculainc_24_13">#REF!</definedName>
    <definedName name="peliculainc_24_13_19" localSheetId="1">#REF!</definedName>
    <definedName name="peliculainc_24_13_19" localSheetId="0">#REF!</definedName>
    <definedName name="peliculainc_24_13_19">#REF!</definedName>
    <definedName name="peliculainc_24_13_23" localSheetId="1">#REF!</definedName>
    <definedName name="peliculainc_24_13_23" localSheetId="0">#REF!</definedName>
    <definedName name="peliculainc_24_13_23">#REF!</definedName>
    <definedName name="peliculainc_24_13_25" localSheetId="1">#REF!</definedName>
    <definedName name="peliculainc_24_13_25" localSheetId="0">#REF!</definedName>
    <definedName name="peliculainc_24_13_25">#REF!</definedName>
    <definedName name="peliculainc_24_19" localSheetId="1">#REF!</definedName>
    <definedName name="peliculainc_24_19" localSheetId="0">#REF!</definedName>
    <definedName name="peliculainc_24_19">#REF!</definedName>
    <definedName name="peliculainc_24_23" localSheetId="1">#REF!</definedName>
    <definedName name="peliculainc_24_23" localSheetId="0">#REF!</definedName>
    <definedName name="peliculainc_24_23">#REF!</definedName>
    <definedName name="peliculainc_24_25" localSheetId="1">#REF!</definedName>
    <definedName name="peliculainc_24_25" localSheetId="0">#REF!</definedName>
    <definedName name="peliculainc_24_25">#REF!</definedName>
    <definedName name="peliculainc_25" localSheetId="1">#REF!</definedName>
    <definedName name="peliculainc_25" localSheetId="0">#REF!</definedName>
    <definedName name="peliculainc_25">#REF!</definedName>
    <definedName name="PEMN" localSheetId="1">#REF!</definedName>
    <definedName name="PEMN" localSheetId="0">#REF!</definedName>
    <definedName name="PEMN">#REF!</definedName>
    <definedName name="PEN" localSheetId="1">#REF!</definedName>
    <definedName name="PEN" localSheetId="0">#REF!</definedName>
    <definedName name="PEN">#REF!</definedName>
    <definedName name="pesquisa" localSheetId="3">#REF!</definedName>
    <definedName name="pesquisa" localSheetId="2">#REF!</definedName>
    <definedName name="pesquisa" localSheetId="1">#REF!</definedName>
    <definedName name="pesquisa" localSheetId="0">#REF!</definedName>
    <definedName name="pesquisa">#REF!</definedName>
    <definedName name="pesquisa_4" localSheetId="1">#REF!</definedName>
    <definedName name="pesquisa_4" localSheetId="0">#REF!</definedName>
    <definedName name="pesquisa_4">#REF!</definedName>
    <definedName name="pesquisa1" localSheetId="2">#REF!</definedName>
    <definedName name="pesquisa1">'[3]Página 16'!$A$3:$G$7</definedName>
    <definedName name="pesquisaa" localSheetId="1">#REF!</definedName>
    <definedName name="pesquisaa" localSheetId="0">#REF!</definedName>
    <definedName name="pesquisaa">#REF!</definedName>
    <definedName name="PESSO" localSheetId="1">#REF!</definedName>
    <definedName name="PESSO" localSheetId="0">#REF!</definedName>
    <definedName name="PESSO">#REF!</definedName>
    <definedName name="PG" localSheetId="1">#REF!</definedName>
    <definedName name="PG" localSheetId="0">#REF!</definedName>
    <definedName name="PG">#REF!</definedName>
    <definedName name="PGP" localSheetId="1">#REF!</definedName>
    <definedName name="PGP" localSheetId="0">#REF!</definedName>
    <definedName name="PGP">#REF!</definedName>
    <definedName name="pinturas" localSheetId="3">#REF!</definedName>
    <definedName name="pinturas" localSheetId="1">#REF!</definedName>
    <definedName name="pinturas" localSheetId="0">#REF!</definedName>
    <definedName name="pinturas">#REF!</definedName>
    <definedName name="PISTA" hidden="1">{#N/A,#N/A,TRUE,"Serviços"}</definedName>
    <definedName name="pju" localSheetId="1">#REF!</definedName>
    <definedName name="pju" localSheetId="0">#REF!</definedName>
    <definedName name="pju">#REF!</definedName>
    <definedName name="PL" localSheetId="3">#REF!</definedName>
    <definedName name="PL" localSheetId="2">#REF!</definedName>
    <definedName name="PL" localSheetId="1">#REF!</definedName>
    <definedName name="PL" localSheetId="0">#REF!</definedName>
    <definedName name="PL">#REF!</definedName>
    <definedName name="PL_4" localSheetId="1">#REF!</definedName>
    <definedName name="PL_4" localSheetId="0">#REF!</definedName>
    <definedName name="PL_4">#REF!</definedName>
    <definedName name="PL_DNER_BARREIRO" localSheetId="1">#REF!</definedName>
    <definedName name="PL_DNER_BARREIRO" localSheetId="0">#REF!</definedName>
    <definedName name="PL_DNER_BARREIRO">#REF!</definedName>
    <definedName name="PL_PB_BARREIRO" localSheetId="1">#REF!</definedName>
    <definedName name="PL_PB_BARREIRO" localSheetId="0">#REF!</definedName>
    <definedName name="PL_PB_BARREIRO">#REF!</definedName>
    <definedName name="PLA" localSheetId="1">#REF!</definedName>
    <definedName name="PLA" localSheetId="0">#REF!</definedName>
    <definedName name="PLA">#REF!</definedName>
    <definedName name="PLACA" localSheetId="1">#REF!</definedName>
    <definedName name="PLACA" localSheetId="0">#REF!</definedName>
    <definedName name="PLACA">#REF!</definedName>
    <definedName name="PLAN" localSheetId="3">#REF!</definedName>
    <definedName name="PLAN" localSheetId="2">#N/A</definedName>
    <definedName name="PLAN" localSheetId="1">#REF!</definedName>
    <definedName name="PLAN" localSheetId="0">#REF!</definedName>
    <definedName name="PLAN">#REF!</definedName>
    <definedName name="Plan1" localSheetId="1">#REF!</definedName>
    <definedName name="Plan1" localSheetId="0">#REF!</definedName>
    <definedName name="Plan1">#REF!</definedName>
    <definedName name="PLANEJADA" localSheetId="1">#REF!</definedName>
    <definedName name="PLANEJADA" localSheetId="0">#REF!</definedName>
    <definedName name="PLANEJADA">#REF!</definedName>
    <definedName name="PLANILHA" localSheetId="3">#REF!</definedName>
    <definedName name="PLANILHA" localSheetId="2" hidden="1">{#N/A,#N/A,TRUE,"Serviços"}</definedName>
    <definedName name="PLANILHA" localSheetId="1">#REF!</definedName>
    <definedName name="PLANILHA" localSheetId="0">#REF!</definedName>
    <definedName name="PLANILHA">#REF!</definedName>
    <definedName name="PLBU" localSheetId="1">#REF!</definedName>
    <definedName name="PLBU" localSheetId="0">#REF!</definedName>
    <definedName name="PLBU">#REF!</definedName>
    <definedName name="PLCD" localSheetId="1">#REF!</definedName>
    <definedName name="PLCD" localSheetId="0">#REF!</definedName>
    <definedName name="PLCD">#REF!</definedName>
    <definedName name="PLCD97" localSheetId="1">#REF!</definedName>
    <definedName name="PLCD97" localSheetId="0">#REF!</definedName>
    <definedName name="PLCD97">#REF!</definedName>
    <definedName name="PLDA" localSheetId="1">#REF!</definedName>
    <definedName name="PLDA" localSheetId="0">#REF!</definedName>
    <definedName name="PLDA">#REF!</definedName>
    <definedName name="pldner" localSheetId="1">#REF!</definedName>
    <definedName name="pldner" localSheetId="0">#REF!</definedName>
    <definedName name="pldner">#REF!</definedName>
    <definedName name="PLIQ" localSheetId="1">#REF!</definedName>
    <definedName name="PLIQ" localSheetId="0">#REF!</definedName>
    <definedName name="PLIQ">#REF!</definedName>
    <definedName name="pliq1" localSheetId="1">#REF!</definedName>
    <definedName name="pliq1" localSheetId="0">#REF!</definedName>
    <definedName name="pliq1">#REF!</definedName>
    <definedName name="PLL" localSheetId="1">#REF!</definedName>
    <definedName name="PLL" localSheetId="0">#REF!</definedName>
    <definedName name="PLL">#REF!</definedName>
    <definedName name="PLMBUQ" localSheetId="1">#REF!</definedName>
    <definedName name="PLMBUQ" localSheetId="0">#REF!</definedName>
    <definedName name="PLMBUQ">#REF!</definedName>
    <definedName name="plpb" localSheetId="1">#REF!</definedName>
    <definedName name="plpb" localSheetId="0">#REF!</definedName>
    <definedName name="plpb">#REF!</definedName>
    <definedName name="PLPTE" localSheetId="1">#REF!</definedName>
    <definedName name="PLPTE" localSheetId="0">#REF!</definedName>
    <definedName name="PLPTE">#REF!</definedName>
    <definedName name="PLSM" localSheetId="1">#REF!</definedName>
    <definedName name="PLSM" localSheetId="0">#REF!</definedName>
    <definedName name="PLSM">#REF!</definedName>
    <definedName name="PLT" localSheetId="1">#REF!</definedName>
    <definedName name="PLT" localSheetId="0">#REF!</definedName>
    <definedName name="PLT">#REF!</definedName>
    <definedName name="PLVC" localSheetId="1">#REF!</definedName>
    <definedName name="PLVC" localSheetId="0">#REF!</definedName>
    <definedName name="PLVC">#REF!</definedName>
    <definedName name="PLVD" localSheetId="1">#REF!</definedName>
    <definedName name="PLVD" localSheetId="0">#REF!</definedName>
    <definedName name="PLVD">#REF!</definedName>
    <definedName name="PLW" localSheetId="1">#REF!</definedName>
    <definedName name="PLW" localSheetId="0">#REF!</definedName>
    <definedName name="PLW">#REF!</definedName>
    <definedName name="PLWA" localSheetId="1">#REF!</definedName>
    <definedName name="PLWA" localSheetId="0">#REF!</definedName>
    <definedName name="PLWA">#REF!</definedName>
    <definedName name="pm" localSheetId="1">#REF!</definedName>
    <definedName name="pm" localSheetId="0">#REF!</definedName>
    <definedName name="pm">#REF!</definedName>
    <definedName name="PMBF" localSheetId="1">#REF!</definedName>
    <definedName name="PMBF" localSheetId="0">#REF!</definedName>
    <definedName name="PMBF">#REF!</definedName>
    <definedName name="PMBQ" localSheetId="1">#REF!</definedName>
    <definedName name="PMBQ" localSheetId="0">#REF!</definedName>
    <definedName name="PMBQ">#REF!</definedName>
    <definedName name="PMBQA" localSheetId="1">#REF!</definedName>
    <definedName name="PMBQA" localSheetId="0">#REF!</definedName>
    <definedName name="PMBQA">#REF!</definedName>
    <definedName name="PMBQT" localSheetId="1">#REF!</definedName>
    <definedName name="PMBQT" localSheetId="0">#REF!</definedName>
    <definedName name="PMBQT">#REF!</definedName>
    <definedName name="PMD" localSheetId="1">#REF!</definedName>
    <definedName name="PMD" localSheetId="0">#REF!</definedName>
    <definedName name="PMD">#REF!</definedName>
    <definedName name="POLIM" localSheetId="1">#REF!</definedName>
    <definedName name="POLIM" localSheetId="0">#REF!</definedName>
    <definedName name="POLIM">#REF!</definedName>
    <definedName name="PONTE" localSheetId="1">#REF!</definedName>
    <definedName name="PONTE" localSheetId="0">#REF!</definedName>
    <definedName name="PONTE">#REF!</definedName>
    <definedName name="ponteest1650" localSheetId="3">#REF!</definedName>
    <definedName name="ponteest1650" localSheetId="1">#REF!</definedName>
    <definedName name="ponteest1650" localSheetId="0">#REF!</definedName>
    <definedName name="ponteest1650">#REF!</definedName>
    <definedName name="ponteest856" localSheetId="3">#REF!</definedName>
    <definedName name="ponteest856" localSheetId="1">#REF!</definedName>
    <definedName name="ponteest856" localSheetId="0">#REF!</definedName>
    <definedName name="ponteest856">#REF!</definedName>
    <definedName name="ponteest894" localSheetId="3">#REF!</definedName>
    <definedName name="ponteest894" localSheetId="1">#REF!</definedName>
    <definedName name="ponteest894" localSheetId="0">#REF!</definedName>
    <definedName name="ponteest894">#REF!</definedName>
    <definedName name="ponto">#N/A</definedName>
    <definedName name="popopopo" hidden="1">{#N/A,#N/A,FALSE,"MO (2)"}</definedName>
    <definedName name="Posição" localSheetId="1">#REF!</definedName>
    <definedName name="Posição" localSheetId="0">#REF!</definedName>
    <definedName name="Posição">#REF!</definedName>
    <definedName name="PPEN" localSheetId="1">#REF!</definedName>
    <definedName name="PPEN" localSheetId="0">#REF!</definedName>
    <definedName name="PPEN">#REF!</definedName>
    <definedName name="PPL" localSheetId="1">#REF!</definedName>
    <definedName name="PPL" localSheetId="0">#REF!</definedName>
    <definedName name="PPL">#REF!</definedName>
    <definedName name="PPLA" localSheetId="1">#REF!</definedName>
    <definedName name="PPLA" localSheetId="0">#REF!</definedName>
    <definedName name="PPLA">#REF!</definedName>
    <definedName name="PPLT" localSheetId="1">#REF!</definedName>
    <definedName name="PPLT" localSheetId="0">#REF!</definedName>
    <definedName name="PPLT">#REF!</definedName>
    <definedName name="PRA" localSheetId="1">#REF!</definedName>
    <definedName name="PRA" localSheetId="0">#REF!</definedName>
    <definedName name="PRA">#REF!</definedName>
    <definedName name="Prazo" localSheetId="1">#REF!</definedName>
    <definedName name="Prazo" localSheetId="0">#REF!</definedName>
    <definedName name="Prazo">#REF!</definedName>
    <definedName name="PRBQ" localSheetId="1">#REF!</definedName>
    <definedName name="PRBQ" localSheetId="0">#REF!</definedName>
    <definedName name="PRBQ">#REF!</definedName>
    <definedName name="PRCB" localSheetId="1">#REF!</definedName>
    <definedName name="PRCB" localSheetId="0">#REF!</definedName>
    <definedName name="PRCB">#REF!</definedName>
    <definedName name="PRCC" localSheetId="1">#REF!</definedName>
    <definedName name="PRCC" localSheetId="0">#REF!</definedName>
    <definedName name="PRCC">#REF!</definedName>
    <definedName name="PRCCL" localSheetId="1">#REF!</definedName>
    <definedName name="PRCCL" localSheetId="0">#REF!</definedName>
    <definedName name="PRCCL">#REF!</definedName>
    <definedName name="Prd" localSheetId="1">#REF!</definedName>
    <definedName name="Prd" localSheetId="0">#REF!</definedName>
    <definedName name="Prd">#REF!</definedName>
    <definedName name="PrdAux" localSheetId="1">#REF!</definedName>
    <definedName name="PrdAux" localSheetId="0">#REF!</definedName>
    <definedName name="PrdAux">#REF!</definedName>
    <definedName name="PRDM" localSheetId="1">#REF!</definedName>
    <definedName name="PRDM" localSheetId="0">#REF!</definedName>
    <definedName name="PRDM">#REF!</definedName>
    <definedName name="PRECO" localSheetId="3">#REF!</definedName>
    <definedName name="PRECO" localSheetId="1">#REF!</definedName>
    <definedName name="PRECO" localSheetId="0">#REF!</definedName>
    <definedName name="PRECO">#REF!</definedName>
    <definedName name="preco1" localSheetId="3">#REF!</definedName>
    <definedName name="preco1" localSheetId="1">#REF!</definedName>
    <definedName name="preco1" localSheetId="0">#REF!</definedName>
    <definedName name="preco1">#REF!</definedName>
    <definedName name="PREÇOS" localSheetId="1">#REF!</definedName>
    <definedName name="PREÇOS" localSheetId="0">#REF!</definedName>
    <definedName name="PREÇOS">#REF!</definedName>
    <definedName name="PREÇOS_10" localSheetId="1">#REF!</definedName>
    <definedName name="PREÇOS_10" localSheetId="0">#REF!</definedName>
    <definedName name="PREÇOS_10">#REF!</definedName>
    <definedName name="PREÇOS_17" localSheetId="1">#REF!</definedName>
    <definedName name="PREÇOS_17" localSheetId="0">#REF!</definedName>
    <definedName name="PREÇOS_17">#REF!</definedName>
    <definedName name="PREÇOS_6" localSheetId="1">#REF!</definedName>
    <definedName name="PREÇOS_6" localSheetId="0">#REF!</definedName>
    <definedName name="PREÇOS_6">#REF!</definedName>
    <definedName name="PREÇOS_7" localSheetId="1">#REF!</definedName>
    <definedName name="PREÇOS_7" localSheetId="0">#REF!</definedName>
    <definedName name="PREÇOS_7">#REF!</definedName>
    <definedName name="PREÇOS_8" localSheetId="1">#REF!</definedName>
    <definedName name="PREÇOS_8" localSheetId="0">#REF!</definedName>
    <definedName name="PREÇOS_8">#REF!</definedName>
    <definedName name="PREÇOS_9" localSheetId="1">#REF!</definedName>
    <definedName name="PREÇOS_9" localSheetId="0">#REF!</definedName>
    <definedName name="PREÇOS_9">#REF!</definedName>
    <definedName name="PREÇOSOBRAS" localSheetId="1">#REF!</definedName>
    <definedName name="PREÇOSOBRAS" localSheetId="0">#REF!</definedName>
    <definedName name="PREÇOSOBRAS">#REF!</definedName>
    <definedName name="PRECP" localSheetId="1">#REF!</definedName>
    <definedName name="PRECP" localSheetId="0">#REF!</definedName>
    <definedName name="PRECP">#REF!</definedName>
    <definedName name="PRECREV" localSheetId="1">#REF!</definedName>
    <definedName name="PRECREV" localSheetId="0">#REF!</definedName>
    <definedName name="PRECREV">#REF!</definedName>
    <definedName name="PREGO" localSheetId="1">#REF!</definedName>
    <definedName name="PREGO" localSheetId="0">#REF!</definedName>
    <definedName name="PREGO">#REF!</definedName>
    <definedName name="PREMN" localSheetId="1">#REF!</definedName>
    <definedName name="PREMN" localSheetId="0">#REF!</definedName>
    <definedName name="PREMN">#REF!</definedName>
    <definedName name="PRGC" localSheetId="1">#REF!</definedName>
    <definedName name="PRGC" localSheetId="0">#REF!</definedName>
    <definedName name="PRGC">#REF!</definedName>
    <definedName name="primeira" localSheetId="1">#REF!</definedName>
    <definedName name="primeira" localSheetId="0">#REF!</definedName>
    <definedName name="primeira">#REF!</definedName>
    <definedName name="primeira_3" localSheetId="1">#REF!</definedName>
    <definedName name="primeira_3" localSheetId="0">#REF!</definedName>
    <definedName name="primeira_3">#REF!</definedName>
    <definedName name="primeira_4" localSheetId="1">#REF!</definedName>
    <definedName name="primeira_4" localSheetId="0">#REF!</definedName>
    <definedName name="primeira_4">#REF!</definedName>
    <definedName name="primeira_5" localSheetId="1">#REF!</definedName>
    <definedName name="primeira_5" localSheetId="0">#REF!</definedName>
    <definedName name="primeira_5">#REF!</definedName>
    <definedName name="primeiraa" localSheetId="1">#REF!</definedName>
    <definedName name="primeiraa" localSheetId="0">#REF!</definedName>
    <definedName name="primeiraa">#REF!</definedName>
    <definedName name="PRINC." localSheetId="1">#REF!</definedName>
    <definedName name="PRINC." localSheetId="0">#REF!</definedName>
    <definedName name="PRINC.">#REF!</definedName>
    <definedName name="Print" localSheetId="1">#REF!</definedName>
    <definedName name="Print" localSheetId="0">#REF!</definedName>
    <definedName name="Print">#REF!</definedName>
    <definedName name="Print_Area" localSheetId="3">Cronograma!$A$9:$O$39</definedName>
    <definedName name="Print_Area" localSheetId="1">#REF!</definedName>
    <definedName name="Print_Area" localSheetId="0">#REF!</definedName>
    <definedName name="Print_Area">#REF!</definedName>
    <definedName name="Print_Area_MI" localSheetId="3">#REF!</definedName>
    <definedName name="Print_Area_MI" localSheetId="11">#REF!</definedName>
    <definedName name="Print_Area_MI" localSheetId="2">#REF!</definedName>
    <definedName name="Print_Area_MI" localSheetId="1">#REF!</definedName>
    <definedName name="Print_Area_MI" localSheetId="0">#REF!</definedName>
    <definedName name="Print_Area_MI">#REF!</definedName>
    <definedName name="Print_Area_MI_10" localSheetId="1">#REF!</definedName>
    <definedName name="Print_Area_MI_10" localSheetId="0">#REF!</definedName>
    <definedName name="Print_Area_MI_10">#REF!</definedName>
    <definedName name="Print_Area_MI_11" localSheetId="1">#REF!</definedName>
    <definedName name="Print_Area_MI_11" localSheetId="0">#REF!</definedName>
    <definedName name="Print_Area_MI_11">#REF!</definedName>
    <definedName name="Print_Area_MI_11_19" localSheetId="1">#REF!</definedName>
    <definedName name="Print_Area_MI_11_19" localSheetId="0">#REF!</definedName>
    <definedName name="Print_Area_MI_11_19">#REF!</definedName>
    <definedName name="Print_Area_MI_11_20" localSheetId="1">#REF!</definedName>
    <definedName name="Print_Area_MI_11_20" localSheetId="0">#REF!</definedName>
    <definedName name="Print_Area_MI_11_20">#REF!</definedName>
    <definedName name="Print_Area_MI_11_23" localSheetId="1">#REF!</definedName>
    <definedName name="Print_Area_MI_11_23" localSheetId="0">#REF!</definedName>
    <definedName name="Print_Area_MI_11_23">#REF!</definedName>
    <definedName name="Print_Area_MI_11_25" localSheetId="1">#REF!</definedName>
    <definedName name="Print_Area_MI_11_25" localSheetId="0">#REF!</definedName>
    <definedName name="Print_Area_MI_11_25">#REF!</definedName>
    <definedName name="Print_Area_MI_12" localSheetId="1">#REF!</definedName>
    <definedName name="Print_Area_MI_12" localSheetId="0">#REF!</definedName>
    <definedName name="Print_Area_MI_12">#REF!</definedName>
    <definedName name="Print_Area_MI_19" localSheetId="1">#REF!</definedName>
    <definedName name="Print_Area_MI_19" localSheetId="0">#REF!</definedName>
    <definedName name="Print_Area_MI_19">#REF!</definedName>
    <definedName name="Print_Area_MI_20" localSheetId="1">#REF!</definedName>
    <definedName name="Print_Area_MI_20" localSheetId="0">#REF!</definedName>
    <definedName name="Print_Area_MI_20">#REF!</definedName>
    <definedName name="Print_Area_MI_21" localSheetId="1">#REF!</definedName>
    <definedName name="Print_Area_MI_21" localSheetId="0">#REF!</definedName>
    <definedName name="Print_Area_MI_21">#REF!</definedName>
    <definedName name="Print_Area_MI_21_19" localSheetId="1">#REF!</definedName>
    <definedName name="Print_Area_MI_21_19" localSheetId="0">#REF!</definedName>
    <definedName name="Print_Area_MI_21_19">#REF!</definedName>
    <definedName name="Print_Area_MI_23" localSheetId="1">#REF!</definedName>
    <definedName name="Print_Area_MI_23" localSheetId="0">#REF!</definedName>
    <definedName name="Print_Area_MI_23">#REF!</definedName>
    <definedName name="Print_Area_MI_25" localSheetId="1">#REF!</definedName>
    <definedName name="Print_Area_MI_25" localSheetId="0">#REF!</definedName>
    <definedName name="Print_Area_MI_25">#REF!</definedName>
    <definedName name="Print_Area_MI_4" localSheetId="1">#REF!</definedName>
    <definedName name="Print_Area_MI_4" localSheetId="0">#REF!</definedName>
    <definedName name="Print_Area_MI_4">#REF!</definedName>
    <definedName name="Print_Area_MI_5" localSheetId="1">#REF!</definedName>
    <definedName name="Print_Area_MI_5" localSheetId="0">#REF!</definedName>
    <definedName name="Print_Area_MI_5">#REF!</definedName>
    <definedName name="Print_Area_MI_5_19" localSheetId="1">#REF!</definedName>
    <definedName name="Print_Area_MI_5_19" localSheetId="0">#REF!</definedName>
    <definedName name="Print_Area_MI_5_19">#REF!</definedName>
    <definedName name="Print_Area_MI_5_20" localSheetId="1">#REF!</definedName>
    <definedName name="Print_Area_MI_5_20" localSheetId="0">#REF!</definedName>
    <definedName name="Print_Area_MI_5_20">#REF!</definedName>
    <definedName name="Print_Area_MI_5_23" localSheetId="1">#REF!</definedName>
    <definedName name="Print_Area_MI_5_23" localSheetId="0">#REF!</definedName>
    <definedName name="Print_Area_MI_5_23">#REF!</definedName>
    <definedName name="Print_Area_MI_5_25" localSheetId="1">#REF!</definedName>
    <definedName name="Print_Area_MI_5_25" localSheetId="0">#REF!</definedName>
    <definedName name="Print_Area_MI_5_25">#REF!</definedName>
    <definedName name="Print_Area_MI_9" localSheetId="1">#REF!</definedName>
    <definedName name="Print_Area_MI_9" localSheetId="0">#REF!</definedName>
    <definedName name="Print_Area_MI_9">#REF!</definedName>
    <definedName name="Print_Area_MI_9_10" localSheetId="1">#REF!</definedName>
    <definedName name="Print_Area_MI_9_10" localSheetId="0">#REF!</definedName>
    <definedName name="Print_Area_MI_9_10">#REF!</definedName>
    <definedName name="Print_Area_MI_9_19" localSheetId="1">#REF!</definedName>
    <definedName name="Print_Area_MI_9_19" localSheetId="0">#REF!</definedName>
    <definedName name="Print_Area_MI_9_19">#REF!</definedName>
    <definedName name="Print_Area_MI_9_20" localSheetId="1">#REF!</definedName>
    <definedName name="Print_Area_MI_9_20" localSheetId="0">#REF!</definedName>
    <definedName name="Print_Area_MI_9_20">#REF!</definedName>
    <definedName name="Print_Area_MI_9_23" localSheetId="1">#REF!</definedName>
    <definedName name="Print_Area_MI_9_23" localSheetId="0">#REF!</definedName>
    <definedName name="Print_Area_MI_9_23">#REF!</definedName>
    <definedName name="Print_Area_MI_9_25" localSheetId="1">#REF!</definedName>
    <definedName name="Print_Area_MI_9_25" localSheetId="0">#REF!</definedName>
    <definedName name="Print_Area_MI_9_25">#REF!</definedName>
    <definedName name="Print_Area_MII" localSheetId="1">#REF!</definedName>
    <definedName name="Print_Area_MII" localSheetId="0">#REF!</definedName>
    <definedName name="Print_Area_MII">#REF!</definedName>
    <definedName name="PRINT_TITLES_MI" localSheetId="3">#REF!</definedName>
    <definedName name="PRINT_TITLES_MI" localSheetId="2">#REF!</definedName>
    <definedName name="PRINT_TITLES_MI" localSheetId="1">#REF!</definedName>
    <definedName name="PRINT_TITLES_MI" localSheetId="0">#REF!</definedName>
    <definedName name="PRINT_TITLES_MI">#REF!</definedName>
    <definedName name="PRINT_TITLES_MI_19" localSheetId="1">#REF!</definedName>
    <definedName name="PRINT_TITLES_MI_19" localSheetId="0">#REF!</definedName>
    <definedName name="PRINT_TITLES_MI_19">#REF!</definedName>
    <definedName name="PRINT_TITLES_MI_4" localSheetId="1">#REF!</definedName>
    <definedName name="PRINT_TITLES_MI_4" localSheetId="0">#REF!</definedName>
    <definedName name="PRINT_TITLES_MI_4">#REF!</definedName>
    <definedName name="PRINT_TITLES_MII" localSheetId="1">#REF!</definedName>
    <definedName name="PRINT_TITLES_MII" localSheetId="0">#REF!</definedName>
    <definedName name="PRINT_TITLES_MII">#REF!</definedName>
    <definedName name="Priny_Area_MI2" localSheetId="1">#REF!</definedName>
    <definedName name="Priny_Area_MI2" localSheetId="0">#REF!</definedName>
    <definedName name="Priny_Area_MI2">#REF!</definedName>
    <definedName name="Priny_Area_MI2_19" localSheetId="1">#REF!</definedName>
    <definedName name="Priny_Area_MI2_19" localSheetId="0">#REF!</definedName>
    <definedName name="Priny_Area_MI2_19">#REF!</definedName>
    <definedName name="Priny_Area_MI2_23" localSheetId="1">#REF!</definedName>
    <definedName name="Priny_Area_MI2_23" localSheetId="0">#REF!</definedName>
    <definedName name="Priny_Area_MI2_23">#REF!</definedName>
    <definedName name="Priny_Area_MI2_25" localSheetId="1">#REF!</definedName>
    <definedName name="Priny_Area_MI2_25" localSheetId="0">#REF!</definedName>
    <definedName name="Priny_Area_MI2_25">#REF!</definedName>
    <definedName name="PRM1C" localSheetId="1">#REF!</definedName>
    <definedName name="PRM1C" localSheetId="0">#REF!</definedName>
    <definedName name="PRM1C">#REF!</definedName>
    <definedName name="PRMN" localSheetId="1">#REF!</definedName>
    <definedName name="PRMN" localSheetId="0">#REF!</definedName>
    <definedName name="PRMN">#REF!</definedName>
    <definedName name="processo" localSheetId="1">#REF!</definedName>
    <definedName name="processo" localSheetId="0">#REF!</definedName>
    <definedName name="processo">#REF!</definedName>
    <definedName name="PROD_1" localSheetId="3" hidden="1">{#N/A,#N/A,TRUE,"Serviços"}</definedName>
    <definedName name="PROD_1" localSheetId="11" hidden="1">{#N/A,#N/A,TRUE,"Serviços"}</definedName>
    <definedName name="PROD_1" localSheetId="2" hidden="1">{#N/A,#N/A,TRUE,"Serviços"}</definedName>
    <definedName name="PROD_1" hidden="1">{#N/A,#N/A,TRUE,"Serviços"}</definedName>
    <definedName name="PROD_1_1" localSheetId="11" hidden="1">{#N/A,#N/A,TRUE,"Serviços"}</definedName>
    <definedName name="PROD_1_1" hidden="1">{#N/A,#N/A,TRUE,"Serviços"}</definedName>
    <definedName name="PROD_11" hidden="1">{#N/A,#N/A,TRUE,"Serviços"}</definedName>
    <definedName name="ProdAnexo" localSheetId="1">#REF!</definedName>
    <definedName name="ProdAnexo" localSheetId="0">#REF!</definedName>
    <definedName name="ProdAnexo">#REF!</definedName>
    <definedName name="ProdNome" localSheetId="1">#REF!</definedName>
    <definedName name="ProdNome" localSheetId="0">#REF!</definedName>
    <definedName name="ProdNome">#REF!</definedName>
    <definedName name="PROJETO" localSheetId="1">#REF!</definedName>
    <definedName name="PROJETO" localSheetId="0">#REF!</definedName>
    <definedName name="PROJETO">#REF!</definedName>
    <definedName name="PROJETO_10" localSheetId="1">#REF!</definedName>
    <definedName name="PROJETO_10" localSheetId="0">#REF!</definedName>
    <definedName name="PROJETO_10">#REF!</definedName>
    <definedName name="PROJETO_17" localSheetId="1">#REF!</definedName>
    <definedName name="PROJETO_17" localSheetId="0">#REF!</definedName>
    <definedName name="PROJETO_17">#REF!</definedName>
    <definedName name="PROJETO_6" localSheetId="1">#REF!</definedName>
    <definedName name="PROJETO_6" localSheetId="0">#REF!</definedName>
    <definedName name="PROJETO_6">#REF!</definedName>
    <definedName name="PROJETO_7" localSheetId="1">#REF!</definedName>
    <definedName name="PROJETO_7" localSheetId="0">#REF!</definedName>
    <definedName name="PROJETO_7">#REF!</definedName>
    <definedName name="PROJETO_8" localSheetId="1">#REF!</definedName>
    <definedName name="PROJETO_8" localSheetId="0">#REF!</definedName>
    <definedName name="PROJETO_8">#REF!</definedName>
    <definedName name="PROJETO_9" localSheetId="1">#REF!</definedName>
    <definedName name="PROJETO_9" localSheetId="0">#REF!</definedName>
    <definedName name="PROJETO_9">#REF!</definedName>
    <definedName name="PROMZ" localSheetId="1">#REF!</definedName>
    <definedName name="PROMZ" localSheetId="0">#REF!</definedName>
    <definedName name="PROMZ">#REF!</definedName>
    <definedName name="ProteçãoAmbiental" localSheetId="1">#REF!</definedName>
    <definedName name="ProteçãoAmbiental" localSheetId="0">#REF!</definedName>
    <definedName name="ProteçãoAmbiental">#REF!</definedName>
    <definedName name="PRP" localSheetId="1">#REF!</definedName>
    <definedName name="PRP" localSheetId="0">#REF!</definedName>
    <definedName name="PRP">#REF!</definedName>
    <definedName name="PRPA" localSheetId="1">#REF!</definedName>
    <definedName name="PRPA" localSheetId="0">#REF!</definedName>
    <definedName name="PRPA">#REF!</definedName>
    <definedName name="PRPL" localSheetId="1">#REF!</definedName>
    <definedName name="PRPL" localSheetId="0">#REF!</definedName>
    <definedName name="PRPL">#REF!</definedName>
    <definedName name="PRPT" localSheetId="1">#REF!</definedName>
    <definedName name="PRPT" localSheetId="0">#REF!</definedName>
    <definedName name="PRPT">#REF!</definedName>
    <definedName name="PRR1C" localSheetId="1">#REF!</definedName>
    <definedName name="PRR1C" localSheetId="0">#REF!</definedName>
    <definedName name="PRR1C">#REF!</definedName>
    <definedName name="PRRP" localSheetId="1">#REF!</definedName>
    <definedName name="PRRP" localSheetId="0">#REF!</definedName>
    <definedName name="PRRP">#REF!</definedName>
    <definedName name="PRZ" localSheetId="1">#REF!</definedName>
    <definedName name="PRZ" localSheetId="0">#REF!</definedName>
    <definedName name="PRZ">#REF!</definedName>
    <definedName name="PSCB" localSheetId="1">#REF!</definedName>
    <definedName name="PSCB" localSheetId="0">#REF!</definedName>
    <definedName name="PSCB">#REF!</definedName>
    <definedName name="PSERVIÇOS" localSheetId="1">#REF!</definedName>
    <definedName name="PSERVIÇOS" localSheetId="0">#REF!</definedName>
    <definedName name="PSERVIÇOS">#REF!</definedName>
    <definedName name="PSINAL" localSheetId="1">#REF!</definedName>
    <definedName name="PSINAL" localSheetId="0">#REF!</definedName>
    <definedName name="PSINAL">#REF!</definedName>
    <definedName name="PST" localSheetId="1">#REF!</definedName>
    <definedName name="PST" localSheetId="0">#REF!</definedName>
    <definedName name="PST">#REF!</definedName>
    <definedName name="pt_cap20mbuq" localSheetId="1">#REF!</definedName>
    <definedName name="pt_cap20mbuq" localSheetId="0">#REF!</definedName>
    <definedName name="pt_cap20mbuq">#REF!</definedName>
    <definedName name="pt_cm30rp" localSheetId="1">#REF!</definedName>
    <definedName name="pt_cm30rp" localSheetId="0">#REF!</definedName>
    <definedName name="pt_cm30rp">#REF!</definedName>
    <definedName name="pt_rl1claf" localSheetId="1">#REF!</definedName>
    <definedName name="pt_rl1claf" localSheetId="0">#REF!</definedName>
    <definedName name="pt_rl1claf">#REF!</definedName>
    <definedName name="pt_rl1claf_13" localSheetId="1">#REF!</definedName>
    <definedName name="pt_rl1claf_13" localSheetId="0">#REF!</definedName>
    <definedName name="pt_rl1claf_13">#REF!</definedName>
    <definedName name="pt_rl1claf_13_19" localSheetId="1">#REF!</definedName>
    <definedName name="pt_rl1claf_13_19" localSheetId="0">#REF!</definedName>
    <definedName name="pt_rl1claf_13_19">#REF!</definedName>
    <definedName name="pt_rl1claf_13_23" localSheetId="1">#REF!</definedName>
    <definedName name="pt_rl1claf_13_23" localSheetId="0">#REF!</definedName>
    <definedName name="pt_rl1claf_13_23">#REF!</definedName>
    <definedName name="pt_rl1claf_13_25" localSheetId="1">#REF!</definedName>
    <definedName name="pt_rl1claf_13_25" localSheetId="0">#REF!</definedName>
    <definedName name="pt_rl1claf_13_25">#REF!</definedName>
    <definedName name="pt_rl1claf_19" localSheetId="1">#REF!</definedName>
    <definedName name="pt_rl1claf_19" localSheetId="0">#REF!</definedName>
    <definedName name="pt_rl1claf_19">#REF!</definedName>
    <definedName name="pt_rl1claf_23" localSheetId="1">#REF!</definedName>
    <definedName name="pt_rl1claf_23" localSheetId="0">#REF!</definedName>
    <definedName name="pt_rl1claf_23">#REF!</definedName>
    <definedName name="pt_rl1claf_24" localSheetId="1">#REF!</definedName>
    <definedName name="pt_rl1claf_24" localSheetId="0">#REF!</definedName>
    <definedName name="pt_rl1claf_24">#REF!</definedName>
    <definedName name="pt_rl1claf_24_13" localSheetId="1">#REF!</definedName>
    <definedName name="pt_rl1claf_24_13" localSheetId="0">#REF!</definedName>
    <definedName name="pt_rl1claf_24_13">#REF!</definedName>
    <definedName name="pt_rl1claf_24_13_19" localSheetId="1">#REF!</definedName>
    <definedName name="pt_rl1claf_24_13_19" localSheetId="0">#REF!</definedName>
    <definedName name="pt_rl1claf_24_13_19">#REF!</definedName>
    <definedName name="pt_rl1claf_24_13_23" localSheetId="1">#REF!</definedName>
    <definedName name="pt_rl1claf_24_13_23" localSheetId="0">#REF!</definedName>
    <definedName name="pt_rl1claf_24_13_23">#REF!</definedName>
    <definedName name="pt_rl1claf_24_13_25" localSheetId="1">#REF!</definedName>
    <definedName name="pt_rl1claf_24_13_25" localSheetId="0">#REF!</definedName>
    <definedName name="pt_rl1claf_24_13_25">#REF!</definedName>
    <definedName name="pt_rl1claf_24_19" localSheetId="1">#REF!</definedName>
    <definedName name="pt_rl1claf_24_19" localSheetId="0">#REF!</definedName>
    <definedName name="pt_rl1claf_24_19">#REF!</definedName>
    <definedName name="pt_rl1claf_24_23" localSheetId="1">#REF!</definedName>
    <definedName name="pt_rl1claf_24_23" localSheetId="0">#REF!</definedName>
    <definedName name="pt_rl1claf_24_23">#REF!</definedName>
    <definedName name="pt_rl1claf_24_25" localSheetId="1">#REF!</definedName>
    <definedName name="pt_rl1claf_24_25" localSheetId="0">#REF!</definedName>
    <definedName name="pt_rl1claf_24_25">#REF!</definedName>
    <definedName name="pt_rl1claf_25" localSheetId="1">#REF!</definedName>
    <definedName name="pt_rl1claf_25" localSheetId="0">#REF!</definedName>
    <definedName name="pt_rl1claf_25">#REF!</definedName>
    <definedName name="pt_rm1cmbb" localSheetId="1">#REF!</definedName>
    <definedName name="pt_rm1cmbb" localSheetId="0">#REF!</definedName>
    <definedName name="pt_rm1cmbb">#REF!</definedName>
    <definedName name="pt_rm1cmbb_13" localSheetId="1">#REF!</definedName>
    <definedName name="pt_rm1cmbb_13" localSheetId="0">#REF!</definedName>
    <definedName name="pt_rm1cmbb_13">#REF!</definedName>
    <definedName name="pt_rm1cmbb_13_19" localSheetId="1">#REF!</definedName>
    <definedName name="pt_rm1cmbb_13_19" localSheetId="0">#REF!</definedName>
    <definedName name="pt_rm1cmbb_13_19">#REF!</definedName>
    <definedName name="pt_rm1cmbb_13_23" localSheetId="1">#REF!</definedName>
    <definedName name="pt_rm1cmbb_13_23" localSheetId="0">#REF!</definedName>
    <definedName name="pt_rm1cmbb_13_23">#REF!</definedName>
    <definedName name="pt_rm1cmbb_13_25" localSheetId="1">#REF!</definedName>
    <definedName name="pt_rm1cmbb_13_25" localSheetId="0">#REF!</definedName>
    <definedName name="pt_rm1cmbb_13_25">#REF!</definedName>
    <definedName name="pt_rm1cmbb_19" localSheetId="1">#REF!</definedName>
    <definedName name="pt_rm1cmbb_19" localSheetId="0">#REF!</definedName>
    <definedName name="pt_rm1cmbb_19">#REF!</definedName>
    <definedName name="pt_rm1cmbb_23" localSheetId="1">#REF!</definedName>
    <definedName name="pt_rm1cmbb_23" localSheetId="0">#REF!</definedName>
    <definedName name="pt_rm1cmbb_23">#REF!</definedName>
    <definedName name="pt_rm1cmbb_24" localSheetId="1">#REF!</definedName>
    <definedName name="pt_rm1cmbb_24" localSheetId="0">#REF!</definedName>
    <definedName name="pt_rm1cmbb_24">#REF!</definedName>
    <definedName name="pt_rm1cmbb_24_13" localSheetId="1">#REF!</definedName>
    <definedName name="pt_rm1cmbb_24_13" localSheetId="0">#REF!</definedName>
    <definedName name="pt_rm1cmbb_24_13">#REF!</definedName>
    <definedName name="pt_rm1cmbb_24_13_19" localSheetId="1">#REF!</definedName>
    <definedName name="pt_rm1cmbb_24_13_19" localSheetId="0">#REF!</definedName>
    <definedName name="pt_rm1cmbb_24_13_19">#REF!</definedName>
    <definedName name="pt_rm1cmbb_24_13_23" localSheetId="1">#REF!</definedName>
    <definedName name="pt_rm1cmbb_24_13_23" localSheetId="0">#REF!</definedName>
    <definedName name="pt_rm1cmbb_24_13_23">#REF!</definedName>
    <definedName name="pt_rm1cmbb_24_13_25" localSheetId="1">#REF!</definedName>
    <definedName name="pt_rm1cmbb_24_13_25" localSheetId="0">#REF!</definedName>
    <definedName name="pt_rm1cmbb_24_13_25">#REF!</definedName>
    <definedName name="pt_rm1cmbb_24_19" localSheetId="1">#REF!</definedName>
    <definedName name="pt_rm1cmbb_24_19" localSheetId="0">#REF!</definedName>
    <definedName name="pt_rm1cmbb_24_19">#REF!</definedName>
    <definedName name="pt_rm1cmbb_24_23" localSheetId="1">#REF!</definedName>
    <definedName name="pt_rm1cmbb_24_23" localSheetId="0">#REF!</definedName>
    <definedName name="pt_rm1cmbb_24_23">#REF!</definedName>
    <definedName name="pt_rm1cmbb_24_25" localSheetId="1">#REF!</definedName>
    <definedName name="pt_rm1cmbb_24_25" localSheetId="0">#REF!</definedName>
    <definedName name="pt_rm1cmbb_24_25">#REF!</definedName>
    <definedName name="pt_rm1cmbb_25" localSheetId="1">#REF!</definedName>
    <definedName name="pt_rm1cmbb_25" localSheetId="0">#REF!</definedName>
    <definedName name="pt_rm1cmbb_25">#REF!</definedName>
    <definedName name="pt_rm1cmbuf" localSheetId="1">#REF!</definedName>
    <definedName name="pt_rm1cmbuf" localSheetId="0">#REF!</definedName>
    <definedName name="pt_rm1cmbuf">#REF!</definedName>
    <definedName name="pt_rm1cmbuf_13" localSheetId="1">#REF!</definedName>
    <definedName name="pt_rm1cmbuf_13" localSheetId="0">#REF!</definedName>
    <definedName name="pt_rm1cmbuf_13">#REF!</definedName>
    <definedName name="pt_rm1cmbuf_13_19" localSheetId="1">#REF!</definedName>
    <definedName name="pt_rm1cmbuf_13_19" localSheetId="0">#REF!</definedName>
    <definedName name="pt_rm1cmbuf_13_19">#REF!</definedName>
    <definedName name="pt_rm1cmbuf_13_23" localSheetId="1">#REF!</definedName>
    <definedName name="pt_rm1cmbuf_13_23" localSheetId="0">#REF!</definedName>
    <definedName name="pt_rm1cmbuf_13_23">#REF!</definedName>
    <definedName name="pt_rm1cmbuf_13_25" localSheetId="1">#REF!</definedName>
    <definedName name="pt_rm1cmbuf_13_25" localSheetId="0">#REF!</definedName>
    <definedName name="pt_rm1cmbuf_13_25">#REF!</definedName>
    <definedName name="pt_rm1cmbuf_19" localSheetId="1">#REF!</definedName>
    <definedName name="pt_rm1cmbuf_19" localSheetId="0">#REF!</definedName>
    <definedName name="pt_rm1cmbuf_19">#REF!</definedName>
    <definedName name="pt_rm1cmbuf_23" localSheetId="1">#REF!</definedName>
    <definedName name="pt_rm1cmbuf_23" localSheetId="0">#REF!</definedName>
    <definedName name="pt_rm1cmbuf_23">#REF!</definedName>
    <definedName name="pt_rm1cmbuf_24" localSheetId="1">#REF!</definedName>
    <definedName name="pt_rm1cmbuf_24" localSheetId="0">#REF!</definedName>
    <definedName name="pt_rm1cmbuf_24">#REF!</definedName>
    <definedName name="pt_rm1cmbuf_24_13" localSheetId="1">#REF!</definedName>
    <definedName name="pt_rm1cmbuf_24_13" localSheetId="0">#REF!</definedName>
    <definedName name="pt_rm1cmbuf_24_13">#REF!</definedName>
    <definedName name="pt_rm1cmbuf_24_13_19" localSheetId="1">#REF!</definedName>
    <definedName name="pt_rm1cmbuf_24_13_19" localSheetId="0">#REF!</definedName>
    <definedName name="pt_rm1cmbuf_24_13_19">#REF!</definedName>
    <definedName name="pt_rm1cmbuf_24_13_23" localSheetId="1">#REF!</definedName>
    <definedName name="pt_rm1cmbuf_24_13_23" localSheetId="0">#REF!</definedName>
    <definedName name="pt_rm1cmbuf_24_13_23">#REF!</definedName>
    <definedName name="pt_rm1cmbuf_24_13_25" localSheetId="1">#REF!</definedName>
    <definedName name="pt_rm1cmbuf_24_13_25" localSheetId="0">#REF!</definedName>
    <definedName name="pt_rm1cmbuf_24_13_25">#REF!</definedName>
    <definedName name="pt_rm1cmbuf_24_19" localSheetId="1">#REF!</definedName>
    <definedName name="pt_rm1cmbuf_24_19" localSheetId="0">#REF!</definedName>
    <definedName name="pt_rm1cmbuf_24_19">#REF!</definedName>
    <definedName name="pt_rm1cmbuf_24_23" localSheetId="1">#REF!</definedName>
    <definedName name="pt_rm1cmbuf_24_23" localSheetId="0">#REF!</definedName>
    <definedName name="pt_rm1cmbuf_24_23">#REF!</definedName>
    <definedName name="pt_rm1cmbuf_24_25" localSheetId="1">#REF!</definedName>
    <definedName name="pt_rm1cmbuf_24_25" localSheetId="0">#REF!</definedName>
    <definedName name="pt_rm1cmbuf_24_25">#REF!</definedName>
    <definedName name="pt_rm1cmbuf_25" localSheetId="1">#REF!</definedName>
    <definedName name="pt_rm1cmbuf_25" localSheetId="0">#REF!</definedName>
    <definedName name="pt_rm1cmbuf_25">#REF!</definedName>
    <definedName name="pt_rr1cpl" localSheetId="1">#REF!</definedName>
    <definedName name="pt_rr1cpl" localSheetId="0">#REF!</definedName>
    <definedName name="pt_rr1cpl">#REF!</definedName>
    <definedName name="pt_rr1cpl_13" localSheetId="1">#REF!</definedName>
    <definedName name="pt_rr1cpl_13" localSheetId="0">#REF!</definedName>
    <definedName name="pt_rr1cpl_13">#REF!</definedName>
    <definedName name="pt_rr1cpl_13_19" localSheetId="1">#REF!</definedName>
    <definedName name="pt_rr1cpl_13_19" localSheetId="0">#REF!</definedName>
    <definedName name="pt_rr1cpl_13_19">#REF!</definedName>
    <definedName name="pt_rr1cpl_13_23" localSheetId="1">#REF!</definedName>
    <definedName name="pt_rr1cpl_13_23" localSheetId="0">#REF!</definedName>
    <definedName name="pt_rr1cpl_13_23">#REF!</definedName>
    <definedName name="pt_rr1cpl_13_25" localSheetId="1">#REF!</definedName>
    <definedName name="pt_rr1cpl_13_25" localSheetId="0">#REF!</definedName>
    <definedName name="pt_rr1cpl_13_25">#REF!</definedName>
    <definedName name="pt_rr1cpl_19" localSheetId="1">#REF!</definedName>
    <definedName name="pt_rr1cpl_19" localSheetId="0">#REF!</definedName>
    <definedName name="pt_rr1cpl_19">#REF!</definedName>
    <definedName name="pt_rr1cpl_23" localSheetId="1">#REF!</definedName>
    <definedName name="pt_rr1cpl_23" localSheetId="0">#REF!</definedName>
    <definedName name="pt_rr1cpl_23">#REF!</definedName>
    <definedName name="pt_rr1cpl_24" localSheetId="1">#REF!</definedName>
    <definedName name="pt_rr1cpl_24" localSheetId="0">#REF!</definedName>
    <definedName name="pt_rr1cpl_24">#REF!</definedName>
    <definedName name="pt_rr1cpl_24_13" localSheetId="1">#REF!</definedName>
    <definedName name="pt_rr1cpl_24_13" localSheetId="0">#REF!</definedName>
    <definedName name="pt_rr1cpl_24_13">#REF!</definedName>
    <definedName name="pt_rr1cpl_24_13_19" localSheetId="1">#REF!</definedName>
    <definedName name="pt_rr1cpl_24_13_19" localSheetId="0">#REF!</definedName>
    <definedName name="pt_rr1cpl_24_13_19">#REF!</definedName>
    <definedName name="pt_rr1cpl_24_13_23" localSheetId="1">#REF!</definedName>
    <definedName name="pt_rr1cpl_24_13_23" localSheetId="0">#REF!</definedName>
    <definedName name="pt_rr1cpl_24_13_23">#REF!</definedName>
    <definedName name="pt_rr1cpl_24_13_25" localSheetId="1">#REF!</definedName>
    <definedName name="pt_rr1cpl_24_13_25" localSheetId="0">#REF!</definedName>
    <definedName name="pt_rr1cpl_24_13_25">#REF!</definedName>
    <definedName name="pt_rr1cpl_24_19" localSheetId="1">#REF!</definedName>
    <definedName name="pt_rr1cpl_24_19" localSheetId="0">#REF!</definedName>
    <definedName name="pt_rr1cpl_24_19">#REF!</definedName>
    <definedName name="pt_rr1cpl_24_23" localSheetId="1">#REF!</definedName>
    <definedName name="pt_rr1cpl_24_23" localSheetId="0">#REF!</definedName>
    <definedName name="pt_rr1cpl_24_23">#REF!</definedName>
    <definedName name="pt_rr1cpl_24_25" localSheetId="1">#REF!</definedName>
    <definedName name="pt_rr1cpl_24_25" localSheetId="0">#REF!</definedName>
    <definedName name="pt_rr1cpl_24_25">#REF!</definedName>
    <definedName name="pt_rr1cpl_25" localSheetId="1">#REF!</definedName>
    <definedName name="pt_rr1cpl_25" localSheetId="0">#REF!</definedName>
    <definedName name="pt_rr1cpl_25">#REF!</definedName>
    <definedName name="pt_rr1ctb" localSheetId="1">#REF!</definedName>
    <definedName name="pt_rr1ctb" localSheetId="0">#REF!</definedName>
    <definedName name="pt_rr1ctb">#REF!</definedName>
    <definedName name="pt_rr1ctbemerg" localSheetId="1">#REF!</definedName>
    <definedName name="pt_rr1ctbemerg" localSheetId="0">#REF!</definedName>
    <definedName name="pt_rr1ctbemerg">#REF!</definedName>
    <definedName name="pt_rr2ccsa" localSheetId="1">#REF!</definedName>
    <definedName name="pt_rr2ccsa" localSheetId="0">#REF!</definedName>
    <definedName name="pt_rr2ccsa">#REF!</definedName>
    <definedName name="pt_rr2ccsa_13" localSheetId="1">#REF!</definedName>
    <definedName name="pt_rr2ccsa_13" localSheetId="0">#REF!</definedName>
    <definedName name="pt_rr2ccsa_13">#REF!</definedName>
    <definedName name="pt_rr2ccsa_13_19" localSheetId="1">#REF!</definedName>
    <definedName name="pt_rr2ccsa_13_19" localSheetId="0">#REF!</definedName>
    <definedName name="pt_rr2ccsa_13_19">#REF!</definedName>
    <definedName name="pt_rr2ccsa_13_23" localSheetId="1">#REF!</definedName>
    <definedName name="pt_rr2ccsa_13_23" localSheetId="0">#REF!</definedName>
    <definedName name="pt_rr2ccsa_13_23">#REF!</definedName>
    <definedName name="pt_rr2ccsa_13_25" localSheetId="1">#REF!</definedName>
    <definedName name="pt_rr2ccsa_13_25" localSheetId="0">#REF!</definedName>
    <definedName name="pt_rr2ccsa_13_25">#REF!</definedName>
    <definedName name="pt_rr2ccsa_19" localSheetId="1">#REF!</definedName>
    <definedName name="pt_rr2ccsa_19" localSheetId="0">#REF!</definedName>
    <definedName name="pt_rr2ccsa_19">#REF!</definedName>
    <definedName name="pt_rr2ccsa_23" localSheetId="1">#REF!</definedName>
    <definedName name="pt_rr2ccsa_23" localSheetId="0">#REF!</definedName>
    <definedName name="pt_rr2ccsa_23">#REF!</definedName>
    <definedName name="pt_rr2ccsa_24" localSheetId="1">#REF!</definedName>
    <definedName name="pt_rr2ccsa_24" localSheetId="0">#REF!</definedName>
    <definedName name="pt_rr2ccsa_24">#REF!</definedName>
    <definedName name="pt_rr2ccsa_24_13" localSheetId="1">#REF!</definedName>
    <definedName name="pt_rr2ccsa_24_13" localSheetId="0">#REF!</definedName>
    <definedName name="pt_rr2ccsa_24_13">#REF!</definedName>
    <definedName name="pt_rr2ccsa_24_13_19" localSheetId="1">#REF!</definedName>
    <definedName name="pt_rr2ccsa_24_13_19" localSheetId="0">#REF!</definedName>
    <definedName name="pt_rr2ccsa_24_13_19">#REF!</definedName>
    <definedName name="pt_rr2ccsa_24_13_23" localSheetId="1">#REF!</definedName>
    <definedName name="pt_rr2ccsa_24_13_23" localSheetId="0">#REF!</definedName>
    <definedName name="pt_rr2ccsa_24_13_23">#REF!</definedName>
    <definedName name="pt_rr2ccsa_24_13_25" localSheetId="1">#REF!</definedName>
    <definedName name="pt_rr2ccsa_24_13_25" localSheetId="0">#REF!</definedName>
    <definedName name="pt_rr2ccsa_24_13_25">#REF!</definedName>
    <definedName name="pt_rr2ccsa_24_19" localSheetId="1">#REF!</definedName>
    <definedName name="pt_rr2ccsa_24_19" localSheetId="0">#REF!</definedName>
    <definedName name="pt_rr2ccsa_24_19">#REF!</definedName>
    <definedName name="pt_rr2ccsa_24_23" localSheetId="1">#REF!</definedName>
    <definedName name="pt_rr2ccsa_24_23" localSheetId="0">#REF!</definedName>
    <definedName name="pt_rr2ccsa_24_23">#REF!</definedName>
    <definedName name="pt_rr2ccsa_24_25" localSheetId="1">#REF!</definedName>
    <definedName name="pt_rr2ccsa_24_25" localSheetId="0">#REF!</definedName>
    <definedName name="pt_rr2ccsa_24_25">#REF!</definedName>
    <definedName name="pt_rr2ccsa_25" localSheetId="1">#REF!</definedName>
    <definedName name="pt_rr2ccsa_25" localSheetId="0">#REF!</definedName>
    <definedName name="pt_rr2ccsa_25">#REF!</definedName>
    <definedName name="pt_rr2ctsd" localSheetId="1">#REF!</definedName>
    <definedName name="pt_rr2ctsd" localSheetId="0">#REF!</definedName>
    <definedName name="pt_rr2ctsd">#REF!</definedName>
    <definedName name="pt_rr2ctsd_13" localSheetId="1">#REF!</definedName>
    <definedName name="pt_rr2ctsd_13" localSheetId="0">#REF!</definedName>
    <definedName name="pt_rr2ctsd_13">#REF!</definedName>
    <definedName name="pt_rr2ctsd_13_19" localSheetId="1">#REF!</definedName>
    <definedName name="pt_rr2ctsd_13_19" localSheetId="0">#REF!</definedName>
    <definedName name="pt_rr2ctsd_13_19">#REF!</definedName>
    <definedName name="pt_rr2ctsd_13_23" localSheetId="1">#REF!</definedName>
    <definedName name="pt_rr2ctsd_13_23" localSheetId="0">#REF!</definedName>
    <definedName name="pt_rr2ctsd_13_23">#REF!</definedName>
    <definedName name="pt_rr2ctsd_13_25" localSheetId="1">#REF!</definedName>
    <definedName name="pt_rr2ctsd_13_25" localSheetId="0">#REF!</definedName>
    <definedName name="pt_rr2ctsd_13_25">#REF!</definedName>
    <definedName name="pt_rr2ctsd_19" localSheetId="1">#REF!</definedName>
    <definedName name="pt_rr2ctsd_19" localSheetId="0">#REF!</definedName>
    <definedName name="pt_rr2ctsd_19">#REF!</definedName>
    <definedName name="pt_rr2ctsd_23" localSheetId="1">#REF!</definedName>
    <definedName name="pt_rr2ctsd_23" localSheetId="0">#REF!</definedName>
    <definedName name="pt_rr2ctsd_23">#REF!</definedName>
    <definedName name="pt_rr2ctsd_24" localSheetId="1">#REF!</definedName>
    <definedName name="pt_rr2ctsd_24" localSheetId="0">#REF!</definedName>
    <definedName name="pt_rr2ctsd_24">#REF!</definedName>
    <definedName name="pt_rr2ctsd_24_13" localSheetId="1">#REF!</definedName>
    <definedName name="pt_rr2ctsd_24_13" localSheetId="0">#REF!</definedName>
    <definedName name="pt_rr2ctsd_24_13">#REF!</definedName>
    <definedName name="pt_rr2ctsd_24_13_19" localSheetId="1">#REF!</definedName>
    <definedName name="pt_rr2ctsd_24_13_19" localSheetId="0">#REF!</definedName>
    <definedName name="pt_rr2ctsd_24_13_19">#REF!</definedName>
    <definedName name="pt_rr2ctsd_24_13_23" localSheetId="1">#REF!</definedName>
    <definedName name="pt_rr2ctsd_24_13_23" localSheetId="0">#REF!</definedName>
    <definedName name="pt_rr2ctsd_24_13_23">#REF!</definedName>
    <definedName name="pt_rr2ctsd_24_13_25" localSheetId="1">#REF!</definedName>
    <definedName name="pt_rr2ctsd_24_13_25" localSheetId="0">#REF!</definedName>
    <definedName name="pt_rr2ctsd_24_13_25">#REF!</definedName>
    <definedName name="pt_rr2ctsd_24_19" localSheetId="1">#REF!</definedName>
    <definedName name="pt_rr2ctsd_24_19" localSheetId="0">#REF!</definedName>
    <definedName name="pt_rr2ctsd_24_19">#REF!</definedName>
    <definedName name="pt_rr2ctsd_24_23" localSheetId="1">#REF!</definedName>
    <definedName name="pt_rr2ctsd_24_23" localSheetId="0">#REF!</definedName>
    <definedName name="pt_rr2ctsd_24_23">#REF!</definedName>
    <definedName name="pt_rr2ctsd_24_25" localSheetId="1">#REF!</definedName>
    <definedName name="pt_rr2ctsd_24_25" localSheetId="0">#REF!</definedName>
    <definedName name="pt_rr2ctsd_24_25">#REF!</definedName>
    <definedName name="pt_rr2ctsd_25" localSheetId="1">#REF!</definedName>
    <definedName name="pt_rr2ctsd_25" localSheetId="0">#REF!</definedName>
    <definedName name="pt_rr2ctsd_25">#REF!</definedName>
    <definedName name="pt_rr2ctss" localSheetId="1">#REF!</definedName>
    <definedName name="pt_rr2ctss" localSheetId="0">#REF!</definedName>
    <definedName name="pt_rr2ctss">#REF!</definedName>
    <definedName name="PTB" localSheetId="1">#REF!</definedName>
    <definedName name="PTB" localSheetId="0">#REF!</definedName>
    <definedName name="PTB">#REF!</definedName>
    <definedName name="PTBA" localSheetId="1">#REF!</definedName>
    <definedName name="PTBA" localSheetId="0">#REF!</definedName>
    <definedName name="PTBA">#REF!</definedName>
    <definedName name="PTBT" localSheetId="1">#REF!</definedName>
    <definedName name="PTBT" localSheetId="0">#REF!</definedName>
    <definedName name="PTBT">#REF!</definedName>
    <definedName name="PTCAP20" localSheetId="1">#REF!</definedName>
    <definedName name="PTCAP20" localSheetId="0">#REF!</definedName>
    <definedName name="PTCAP20">#REF!</definedName>
    <definedName name="PTCAP20MBQ" localSheetId="1">#REF!</definedName>
    <definedName name="PTCAP20MBQ" localSheetId="0">#REF!</definedName>
    <definedName name="PTCAP20MBQ">#REF!</definedName>
    <definedName name="PTCB4" localSheetId="1">#REF!</definedName>
    <definedName name="PTCB4" localSheetId="0">#REF!</definedName>
    <definedName name="PTCB4">#REF!</definedName>
    <definedName name="PTCC4" localSheetId="1">#REF!</definedName>
    <definedName name="PTCC4" localSheetId="0">#REF!</definedName>
    <definedName name="PTCC4">#REF!</definedName>
    <definedName name="PTCCB10" localSheetId="1">#REF!</definedName>
    <definedName name="PTCCB10" localSheetId="0">#REF!</definedName>
    <definedName name="PTCCB10">#REF!</definedName>
    <definedName name="PTCM30" localSheetId="1">#REF!</definedName>
    <definedName name="PTCM30" localSheetId="0">#REF!</definedName>
    <definedName name="PTCM30">#REF!</definedName>
    <definedName name="PTCM30IMP" localSheetId="1">#REF!</definedName>
    <definedName name="PTCM30IMP" localSheetId="0">#REF!</definedName>
    <definedName name="PTCM30IMP">#REF!</definedName>
    <definedName name="PTCM30RP" localSheetId="1">#REF!</definedName>
    <definedName name="PTCM30RP" localSheetId="0">#REF!</definedName>
    <definedName name="PTCM30RP">#REF!</definedName>
    <definedName name="PTCM30TB" localSheetId="1">#REF!</definedName>
    <definedName name="PTCM30TB" localSheetId="0">#REF!</definedName>
    <definedName name="PTCM30TB">#REF!</definedName>
    <definedName name="PTEB4" localSheetId="1">#REF!</definedName>
    <definedName name="PTEB4" localSheetId="0">#REF!</definedName>
    <definedName name="PTEB4">#REF!</definedName>
    <definedName name="PTEMULCS" localSheetId="1">#REF!</definedName>
    <definedName name="PTEMULCS" localSheetId="0">#REF!</definedName>
    <definedName name="PTEMULCS">#REF!</definedName>
    <definedName name="PTEMULTSD" localSheetId="1">#REF!</definedName>
    <definedName name="PTEMULTSD" localSheetId="0">#REF!</definedName>
    <definedName name="PTEMULTSD">#REF!</definedName>
    <definedName name="PTEMULTSS" localSheetId="1">#REF!</definedName>
    <definedName name="PTEMULTSS" localSheetId="0">#REF!</definedName>
    <definedName name="PTEMULTSS">#REF!</definedName>
    <definedName name="PTLCB10" localSheetId="1">#REF!</definedName>
    <definedName name="PTLCB10" localSheetId="0">#REF!</definedName>
    <definedName name="PTLCB10">#REF!</definedName>
    <definedName name="PTLMB" localSheetId="1">#REF!</definedName>
    <definedName name="PTLMB" localSheetId="0">#REF!</definedName>
    <definedName name="PTLMB">#REF!</definedName>
    <definedName name="Pto" localSheetId="1" hidden="1">ROUND(#REF!*#REF!,2)</definedName>
    <definedName name="Pto" localSheetId="0" hidden="1">ROUND(#REF!*#REF!,2)</definedName>
    <definedName name="Pto" hidden="1">ROUND(#REF!*#REF!,2)</definedName>
    <definedName name="PTRL1CLAMAG" localSheetId="1">#REF!</definedName>
    <definedName name="PTRL1CLAMAG" localSheetId="0">#REF!</definedName>
    <definedName name="PTRL1CLAMAG">#REF!</definedName>
    <definedName name="PTRL1CMBF" localSheetId="1">#REF!</definedName>
    <definedName name="PTRL1CMBF" localSheetId="0">#REF!</definedName>
    <definedName name="PTRL1CMBF">#REF!</definedName>
    <definedName name="PTRM1C" localSheetId="1">#REF!</definedName>
    <definedName name="PTRM1C" localSheetId="0">#REF!</definedName>
    <definedName name="PTRM1C">#REF!</definedName>
    <definedName name="PTRR1C" localSheetId="1">#REF!</definedName>
    <definedName name="PTRR1C" localSheetId="0">#REF!</definedName>
    <definedName name="PTRR1C">#REF!</definedName>
    <definedName name="PTRR1CPL" localSheetId="1">#REF!</definedName>
    <definedName name="PTRR1CPL" localSheetId="0">#REF!</definedName>
    <definedName name="PTRR1CPL">#REF!</definedName>
    <definedName name="PTRR1CST" localSheetId="1">#REF!</definedName>
    <definedName name="PTRR1CST" localSheetId="0">#REF!</definedName>
    <definedName name="PTRR1CST">#REF!</definedName>
    <definedName name="PTSD" localSheetId="1">#REF!</definedName>
    <definedName name="PTSD" localSheetId="0">#REF!</definedName>
    <definedName name="PTSD">#REF!</definedName>
    <definedName name="PTSD2" localSheetId="1">#REF!</definedName>
    <definedName name="PTSD2" localSheetId="0">#REF!</definedName>
    <definedName name="PTSD2">#REF!</definedName>
    <definedName name="Pun" hidden="1">#N/A</definedName>
    <definedName name="PUPA" localSheetId="1">#REF!</definedName>
    <definedName name="PUPA" localSheetId="0">#REF!</definedName>
    <definedName name="PUPA">#REF!</definedName>
    <definedName name="PUPJ" localSheetId="1">#REF!</definedName>
    <definedName name="PUPJ" localSheetId="0">#REF!</definedName>
    <definedName name="PUPJ">#REF!</definedName>
    <definedName name="Q" localSheetId="1">#REF!</definedName>
    <definedName name="Q" localSheetId="0">#REF!</definedName>
    <definedName name="Q">#REF!</definedName>
    <definedName name="QD" localSheetId="1">#REF!</definedName>
    <definedName name="QD" localSheetId="0">#REF!</definedName>
    <definedName name="QD">#REF!</definedName>
    <definedName name="qq" localSheetId="1">[12]Pontes!#REF!</definedName>
    <definedName name="qq" localSheetId="0">[12]Pontes!#REF!</definedName>
    <definedName name="qq">[12]Pontes!#REF!</definedName>
    <definedName name="QQ_2" localSheetId="3">#N/A</definedName>
    <definedName name="QQ_2" localSheetId="2">#REF!</definedName>
    <definedName name="QQ_2">#N/A</definedName>
    <definedName name="QQ_2_1">QQ_2_1</definedName>
    <definedName name="QQ_2_12">QQ_2_12</definedName>
    <definedName name="QQ_2_13">QQ_2_13</definedName>
    <definedName name="QQ_2_14">QQ_2_14</definedName>
    <definedName name="QQ_2_2">QQ_2_2</definedName>
    <definedName name="QQ_2_20">QQ_2_20</definedName>
    <definedName name="QQ_2_21">QQ_2_21</definedName>
    <definedName name="QQ_2_22">QQ_2_22</definedName>
    <definedName name="QQ_2_23">QQ_2_23</definedName>
    <definedName name="QQ_2_24">QQ_2_24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4">#N/A</definedName>
    <definedName name="QQ_2_5">QQ_2_5</definedName>
    <definedName name="QQ_2_7">QQ_2_7</definedName>
    <definedName name="QQ_2_8">QQ_2_8</definedName>
    <definedName name="QQ_2_9">QQ_2_9</definedName>
    <definedName name="qqe" localSheetId="1">#REF!</definedName>
    <definedName name="qqe" localSheetId="0">#REF!</definedName>
    <definedName name="qqe">#REF!</definedName>
    <definedName name="qqqqq" hidden="1">{#N/A,#N/A,FALSE,"MO (2)"}</definedName>
    <definedName name="qqqqqqq">#N/A</definedName>
    <definedName name="QTD" localSheetId="1">#REF!</definedName>
    <definedName name="QTD" localSheetId="0">#REF!</definedName>
    <definedName name="QTD">#REF!</definedName>
    <definedName name="QtEq" localSheetId="1">#REF!</definedName>
    <definedName name="QtEq" localSheetId="0">#REF!</definedName>
    <definedName name="QtEq">#REF!</definedName>
    <definedName name="QtMo" localSheetId="1">#REF!</definedName>
    <definedName name="QtMo" localSheetId="0">#REF!</definedName>
    <definedName name="QtMo">#REF!</definedName>
    <definedName name="QtMp" localSheetId="1">#REF!</definedName>
    <definedName name="QtMp" localSheetId="0">#REF!</definedName>
    <definedName name="QtMp">#REF!</definedName>
    <definedName name="QtTr" localSheetId="1">#REF!</definedName>
    <definedName name="QtTr" localSheetId="0">#REF!</definedName>
    <definedName name="QtTr">#REF!</definedName>
    <definedName name="qualquer" localSheetId="1">[12]Pontes!#REF!</definedName>
    <definedName name="qualquer" localSheetId="0">[12]Pontes!#REF!</definedName>
    <definedName name="qualquer">[12]Pontes!#REF!</definedName>
    <definedName name="QUANTIDADE" localSheetId="1">#REF!</definedName>
    <definedName name="QUANTIDADE" localSheetId="0">#REF!</definedName>
    <definedName name="QUANTIDADE">#REF!</definedName>
    <definedName name="QUANTIDADE_10" localSheetId="1">#REF!</definedName>
    <definedName name="QUANTIDADE_10" localSheetId="0">#REF!</definedName>
    <definedName name="QUANTIDADE_10">#REF!</definedName>
    <definedName name="QUANTIDADE_10_19" localSheetId="1">#REF!</definedName>
    <definedName name="QUANTIDADE_10_19" localSheetId="0">#REF!</definedName>
    <definedName name="QUANTIDADE_10_19">#REF!</definedName>
    <definedName name="QUANTIDADE_17" localSheetId="1">#REF!</definedName>
    <definedName name="QUANTIDADE_17" localSheetId="0">#REF!</definedName>
    <definedName name="QUANTIDADE_17">#REF!</definedName>
    <definedName name="QUANTIDADE_17_19" localSheetId="1">#REF!</definedName>
    <definedName name="QUANTIDADE_17_19" localSheetId="0">#REF!</definedName>
    <definedName name="QUANTIDADE_17_19">#REF!</definedName>
    <definedName name="QUANTIDADE_19" localSheetId="1">#REF!</definedName>
    <definedName name="QUANTIDADE_19" localSheetId="0">#REF!</definedName>
    <definedName name="QUANTIDADE_19">#REF!</definedName>
    <definedName name="QUANTIDADE_6" localSheetId="1">#REF!</definedName>
    <definedName name="QUANTIDADE_6" localSheetId="0">#REF!</definedName>
    <definedName name="QUANTIDADE_6">#REF!</definedName>
    <definedName name="QUANTIDADE_6_19" localSheetId="1">#REF!</definedName>
    <definedName name="QUANTIDADE_6_19" localSheetId="0">#REF!</definedName>
    <definedName name="QUANTIDADE_6_19">#REF!</definedName>
    <definedName name="QUANTIDADE_7" localSheetId="1">#REF!</definedName>
    <definedName name="QUANTIDADE_7" localSheetId="0">#REF!</definedName>
    <definedName name="QUANTIDADE_7">#REF!</definedName>
    <definedName name="QUANTIDADE_7_19" localSheetId="1">#REF!</definedName>
    <definedName name="QUANTIDADE_7_19" localSheetId="0">#REF!</definedName>
    <definedName name="QUANTIDADE_7_19">#REF!</definedName>
    <definedName name="QUANTIDADE_8" localSheetId="1">#REF!</definedName>
    <definedName name="QUANTIDADE_8" localSheetId="0">#REF!</definedName>
    <definedName name="QUANTIDADE_8">#REF!</definedName>
    <definedName name="QUANTIDADE_8_19" localSheetId="1">#REF!</definedName>
    <definedName name="QUANTIDADE_8_19" localSheetId="0">#REF!</definedName>
    <definedName name="QUANTIDADE_8_19">#REF!</definedName>
    <definedName name="QUANTIDADE_9" localSheetId="1">#REF!</definedName>
    <definedName name="QUANTIDADE_9" localSheetId="0">#REF!</definedName>
    <definedName name="QUANTIDADE_9">#REF!</definedName>
    <definedName name="QUANTIDADE_9_19" localSheetId="1">#REF!</definedName>
    <definedName name="QUANTIDADE_9_19" localSheetId="0">#REF!</definedName>
    <definedName name="QUANTIDADE_9_19">#REF!</definedName>
    <definedName name="queiroz" localSheetId="3">#REF!</definedName>
    <definedName name="queiroz" localSheetId="1">#REF!</definedName>
    <definedName name="queiroz" localSheetId="0">#REF!</definedName>
    <definedName name="queiroz">#REF!</definedName>
    <definedName name="quilometros" localSheetId="3">#REF!</definedName>
    <definedName name="quilometros" localSheetId="2">#REF!</definedName>
    <definedName name="quilometros" localSheetId="1">#REF!</definedName>
    <definedName name="quilometros" localSheetId="0">#REF!</definedName>
    <definedName name="quilometros">#REF!</definedName>
    <definedName name="qwrqerwqer" localSheetId="1">#REF!</definedName>
    <definedName name="qwrqerwqer" localSheetId="0">#REF!</definedName>
    <definedName name="qwrqerwqer">#REF!</definedName>
    <definedName name="RA" localSheetId="1">#REF!</definedName>
    <definedName name="RA" localSheetId="0">#REF!</definedName>
    <definedName name="RA">#REF!</definedName>
    <definedName name="Rachão">#N/A</definedName>
    <definedName name="RBQ" localSheetId="1">#REF!</definedName>
    <definedName name="RBQ" localSheetId="0">#REF!</definedName>
    <definedName name="RBQ">#REF!</definedName>
    <definedName name="RBV" localSheetId="3">[28]Teor!$C$3:$C$7</definedName>
    <definedName name="RBV" localSheetId="2">#REF!</definedName>
    <definedName name="RBV">[29]Teor!$C$3:$C$7</definedName>
    <definedName name="RBV_26" localSheetId="1">#REF!</definedName>
    <definedName name="RBV_26" localSheetId="0">#REF!</definedName>
    <definedName name="RBV_26">#REF!</definedName>
    <definedName name="RBV_28" localSheetId="1">#REF!</definedName>
    <definedName name="RBV_28" localSheetId="0">#REF!</definedName>
    <definedName name="RBV_28">#REF!</definedName>
    <definedName name="RBV_29" localSheetId="1">#REF!</definedName>
    <definedName name="RBV_29" localSheetId="0">#REF!</definedName>
    <definedName name="RBV_29">#REF!</definedName>
    <definedName name="RBVV" localSheetId="2">#REF!</definedName>
    <definedName name="RBVV">'[11]Página 16'!$A$3:$A$7</definedName>
    <definedName name="RCB" localSheetId="1">#REF!</definedName>
    <definedName name="RCB" localSheetId="0">#REF!</definedName>
    <definedName name="RCB">#REF!</definedName>
    <definedName name="RCC" localSheetId="1">#REF!</definedName>
    <definedName name="RCC" localSheetId="0">#REF!</definedName>
    <definedName name="RCC">#REF!</definedName>
    <definedName name="RCCL" localSheetId="1">#REF!</definedName>
    <definedName name="RCCL" localSheetId="0">#REF!</definedName>
    <definedName name="RCCL">#REF!</definedName>
    <definedName name="RCGP" localSheetId="1">#REF!</definedName>
    <definedName name="RCGP" localSheetId="0">#REF!</definedName>
    <definedName name="RCGP">#REF!</definedName>
    <definedName name="RDM" localSheetId="1">#REF!</definedName>
    <definedName name="RDM" localSheetId="0">#REF!</definedName>
    <definedName name="RDM">#REF!</definedName>
    <definedName name="REAJ" localSheetId="1">#REF!</definedName>
    <definedName name="REAJ" localSheetId="0">#REF!</definedName>
    <definedName name="REAJ">#REF!</definedName>
    <definedName name="REATBUEIRO" localSheetId="1">#REF!</definedName>
    <definedName name="REATBUEIRO" localSheetId="0">#REF!</definedName>
    <definedName name="REATBUEIRO">#REF!</definedName>
    <definedName name="REBOQUE" localSheetId="1">#REF!</definedName>
    <definedName name="REBOQUE" localSheetId="0">#REF!</definedName>
    <definedName name="REBOQUE">#REF!</definedName>
    <definedName name="rec">#N/A</definedName>
    <definedName name="recompmanual" localSheetId="1">#REF!</definedName>
    <definedName name="recompmanual" localSheetId="0">#REF!</definedName>
    <definedName name="recompmanual">#REF!</definedName>
    <definedName name="recompmanual_13" localSheetId="1">#REF!</definedName>
    <definedName name="recompmanual_13" localSheetId="0">#REF!</definedName>
    <definedName name="recompmanual_13">#REF!</definedName>
    <definedName name="recompmanual_13_19" localSheetId="1">#REF!</definedName>
    <definedName name="recompmanual_13_19" localSheetId="0">#REF!</definedName>
    <definedName name="recompmanual_13_19">#REF!</definedName>
    <definedName name="recompmanual_13_23" localSheetId="1">#REF!</definedName>
    <definedName name="recompmanual_13_23" localSheetId="0">#REF!</definedName>
    <definedName name="recompmanual_13_23">#REF!</definedName>
    <definedName name="recompmanual_13_25" localSheetId="1">#REF!</definedName>
    <definedName name="recompmanual_13_25" localSheetId="0">#REF!</definedName>
    <definedName name="recompmanual_13_25">#REF!</definedName>
    <definedName name="recompmanual_15" localSheetId="1">#REF!</definedName>
    <definedName name="recompmanual_15" localSheetId="0">#REF!</definedName>
    <definedName name="recompmanual_15">#REF!</definedName>
    <definedName name="recompmanual_15_13" localSheetId="1">#REF!</definedName>
    <definedName name="recompmanual_15_13" localSheetId="0">#REF!</definedName>
    <definedName name="recompmanual_15_13">#REF!</definedName>
    <definedName name="recompmanual_15_13_19" localSheetId="1">#REF!</definedName>
    <definedName name="recompmanual_15_13_19" localSheetId="0">#REF!</definedName>
    <definedName name="recompmanual_15_13_19">#REF!</definedName>
    <definedName name="recompmanual_15_13_23" localSheetId="1">#REF!</definedName>
    <definedName name="recompmanual_15_13_23" localSheetId="0">#REF!</definedName>
    <definedName name="recompmanual_15_13_23">#REF!</definedName>
    <definedName name="recompmanual_15_13_25" localSheetId="1">#REF!</definedName>
    <definedName name="recompmanual_15_13_25" localSheetId="0">#REF!</definedName>
    <definedName name="recompmanual_15_13_25">#REF!</definedName>
    <definedName name="recompmanual_15_19" localSheetId="1">#REF!</definedName>
    <definedName name="recompmanual_15_19" localSheetId="0">#REF!</definedName>
    <definedName name="recompmanual_15_19">#REF!</definedName>
    <definedName name="recompmanual_15_23" localSheetId="1">#REF!</definedName>
    <definedName name="recompmanual_15_23" localSheetId="0">#REF!</definedName>
    <definedName name="recompmanual_15_23">#REF!</definedName>
    <definedName name="recompmanual_15_25" localSheetId="1">#REF!</definedName>
    <definedName name="recompmanual_15_25" localSheetId="0">#REF!</definedName>
    <definedName name="recompmanual_15_25">#REF!</definedName>
    <definedName name="recompmanual_19" localSheetId="1">#REF!</definedName>
    <definedName name="recompmanual_19" localSheetId="0">#REF!</definedName>
    <definedName name="recompmanual_19">#REF!</definedName>
    <definedName name="recompmanual_23" localSheetId="1">#REF!</definedName>
    <definedName name="recompmanual_23" localSheetId="0">#REF!</definedName>
    <definedName name="recompmanual_23">#REF!</definedName>
    <definedName name="recompmanual_24" localSheetId="1">#REF!</definedName>
    <definedName name="recompmanual_24" localSheetId="0">#REF!</definedName>
    <definedName name="recompmanual_24">#REF!</definedName>
    <definedName name="recompmanual_24_13" localSheetId="1">#REF!</definedName>
    <definedName name="recompmanual_24_13" localSheetId="0">#REF!</definedName>
    <definedName name="recompmanual_24_13">#REF!</definedName>
    <definedName name="recompmanual_24_13_19" localSheetId="1">#REF!</definedName>
    <definedName name="recompmanual_24_13_19" localSheetId="0">#REF!</definedName>
    <definedName name="recompmanual_24_13_19">#REF!</definedName>
    <definedName name="recompmanual_24_13_23" localSheetId="1">#REF!</definedName>
    <definedName name="recompmanual_24_13_23" localSheetId="0">#REF!</definedName>
    <definedName name="recompmanual_24_13_23">#REF!</definedName>
    <definedName name="recompmanual_24_13_25" localSheetId="1">#REF!</definedName>
    <definedName name="recompmanual_24_13_25" localSheetId="0">#REF!</definedName>
    <definedName name="recompmanual_24_13_25">#REF!</definedName>
    <definedName name="recompmanual_24_19" localSheetId="1">#REF!</definedName>
    <definedName name="recompmanual_24_19" localSheetId="0">#REF!</definedName>
    <definedName name="recompmanual_24_19">#REF!</definedName>
    <definedName name="recompmanual_24_23" localSheetId="1">#REF!</definedName>
    <definedName name="recompmanual_24_23" localSheetId="0">#REF!</definedName>
    <definedName name="recompmanual_24_23">#REF!</definedName>
    <definedName name="recompmanual_24_25" localSheetId="1">#REF!</definedName>
    <definedName name="recompmanual_24_25" localSheetId="0">#REF!</definedName>
    <definedName name="recompmanual_24_25">#REF!</definedName>
    <definedName name="recompmanual_25" localSheetId="1">#REF!</definedName>
    <definedName name="recompmanual_25" localSheetId="0">#REF!</definedName>
    <definedName name="recompmanual_25">#REF!</definedName>
    <definedName name="recompmecaniz" localSheetId="1">#REF!</definedName>
    <definedName name="recompmecaniz" localSheetId="0">#REF!</definedName>
    <definedName name="recompmecaniz">#REF!</definedName>
    <definedName name="recompmecaniz_13" localSheetId="1">#REF!</definedName>
    <definedName name="recompmecaniz_13" localSheetId="0">#REF!</definedName>
    <definedName name="recompmecaniz_13">#REF!</definedName>
    <definedName name="recompmecaniz_13_19" localSheetId="1">#REF!</definedName>
    <definedName name="recompmecaniz_13_19" localSheetId="0">#REF!</definedName>
    <definedName name="recompmecaniz_13_19">#REF!</definedName>
    <definedName name="recompmecaniz_13_23" localSheetId="1">#REF!</definedName>
    <definedName name="recompmecaniz_13_23" localSheetId="0">#REF!</definedName>
    <definedName name="recompmecaniz_13_23">#REF!</definedName>
    <definedName name="recompmecaniz_13_25" localSheetId="1">#REF!</definedName>
    <definedName name="recompmecaniz_13_25" localSheetId="0">#REF!</definedName>
    <definedName name="recompmecaniz_13_25">#REF!</definedName>
    <definedName name="recompmecaniz_15" localSheetId="1">#REF!</definedName>
    <definedName name="recompmecaniz_15" localSheetId="0">#REF!</definedName>
    <definedName name="recompmecaniz_15">#REF!</definedName>
    <definedName name="recompmecaniz_15_13" localSheetId="1">#REF!</definedName>
    <definedName name="recompmecaniz_15_13" localSheetId="0">#REF!</definedName>
    <definedName name="recompmecaniz_15_13">#REF!</definedName>
    <definedName name="recompmecaniz_15_13_19" localSheetId="1">#REF!</definedName>
    <definedName name="recompmecaniz_15_13_19" localSheetId="0">#REF!</definedName>
    <definedName name="recompmecaniz_15_13_19">#REF!</definedName>
    <definedName name="recompmecaniz_15_13_23" localSheetId="1">#REF!</definedName>
    <definedName name="recompmecaniz_15_13_23" localSheetId="0">#REF!</definedName>
    <definedName name="recompmecaniz_15_13_23">#REF!</definedName>
    <definedName name="recompmecaniz_15_13_25" localSheetId="1">#REF!</definedName>
    <definedName name="recompmecaniz_15_13_25" localSheetId="0">#REF!</definedName>
    <definedName name="recompmecaniz_15_13_25">#REF!</definedName>
    <definedName name="recompmecaniz_15_19" localSheetId="1">#REF!</definedName>
    <definedName name="recompmecaniz_15_19" localSheetId="0">#REF!</definedName>
    <definedName name="recompmecaniz_15_19">#REF!</definedName>
    <definedName name="recompmecaniz_15_23" localSheetId="1">#REF!</definedName>
    <definedName name="recompmecaniz_15_23" localSheetId="0">#REF!</definedName>
    <definedName name="recompmecaniz_15_23">#REF!</definedName>
    <definedName name="recompmecaniz_15_25" localSheetId="1">#REF!</definedName>
    <definedName name="recompmecaniz_15_25" localSheetId="0">#REF!</definedName>
    <definedName name="recompmecaniz_15_25">#REF!</definedName>
    <definedName name="recompmecaniz_19" localSheetId="1">#REF!</definedName>
    <definedName name="recompmecaniz_19" localSheetId="0">#REF!</definedName>
    <definedName name="recompmecaniz_19">#REF!</definedName>
    <definedName name="recompmecaniz_23" localSheetId="1">#REF!</definedName>
    <definedName name="recompmecaniz_23" localSheetId="0">#REF!</definedName>
    <definedName name="recompmecaniz_23">#REF!</definedName>
    <definedName name="recompmecaniz_24" localSheetId="1">#REF!</definedName>
    <definedName name="recompmecaniz_24" localSheetId="0">#REF!</definedName>
    <definedName name="recompmecaniz_24">#REF!</definedName>
    <definedName name="recompmecaniz_24_13" localSheetId="1">#REF!</definedName>
    <definedName name="recompmecaniz_24_13" localSheetId="0">#REF!</definedName>
    <definedName name="recompmecaniz_24_13">#REF!</definedName>
    <definedName name="recompmecaniz_24_13_19" localSheetId="1">#REF!</definedName>
    <definedName name="recompmecaniz_24_13_19" localSheetId="0">#REF!</definedName>
    <definedName name="recompmecaniz_24_13_19">#REF!</definedName>
    <definedName name="recompmecaniz_24_13_23" localSheetId="1">#REF!</definedName>
    <definedName name="recompmecaniz_24_13_23" localSheetId="0">#REF!</definedName>
    <definedName name="recompmecaniz_24_13_23">#REF!</definedName>
    <definedName name="recompmecaniz_24_13_25" localSheetId="1">#REF!</definedName>
    <definedName name="recompmecaniz_24_13_25" localSheetId="0">#REF!</definedName>
    <definedName name="recompmecaniz_24_13_25">#REF!</definedName>
    <definedName name="recompmecaniz_24_19" localSheetId="1">#REF!</definedName>
    <definedName name="recompmecaniz_24_19" localSheetId="0">#REF!</definedName>
    <definedName name="recompmecaniz_24_19">#REF!</definedName>
    <definedName name="recompmecaniz_24_23" localSheetId="1">#REF!</definedName>
    <definedName name="recompmecaniz_24_23" localSheetId="0">#REF!</definedName>
    <definedName name="recompmecaniz_24_23">#REF!</definedName>
    <definedName name="recompmecaniz_24_25" localSheetId="1">#REF!</definedName>
    <definedName name="recompmecaniz_24_25" localSheetId="0">#REF!</definedName>
    <definedName name="recompmecaniz_24_25">#REF!</definedName>
    <definedName name="recompmecaniz_25" localSheetId="1">#REF!</definedName>
    <definedName name="recompmecaniz_25" localSheetId="0">#REF!</definedName>
    <definedName name="recompmecaniz_25">#REF!</definedName>
    <definedName name="recompplaca" localSheetId="1">#REF!</definedName>
    <definedName name="recompplaca" localSheetId="0">#REF!</definedName>
    <definedName name="recompplaca">#REF!</definedName>
    <definedName name="recompplaca_13" localSheetId="1">#REF!</definedName>
    <definedName name="recompplaca_13" localSheetId="0">#REF!</definedName>
    <definedName name="recompplaca_13">#REF!</definedName>
    <definedName name="recompplaca_13_19" localSheetId="1">#REF!</definedName>
    <definedName name="recompplaca_13_19" localSheetId="0">#REF!</definedName>
    <definedName name="recompplaca_13_19">#REF!</definedName>
    <definedName name="recompplaca_13_23" localSheetId="1">#REF!</definedName>
    <definedName name="recompplaca_13_23" localSheetId="0">#REF!</definedName>
    <definedName name="recompplaca_13_23">#REF!</definedName>
    <definedName name="recompplaca_13_25" localSheetId="1">#REF!</definedName>
    <definedName name="recompplaca_13_25" localSheetId="0">#REF!</definedName>
    <definedName name="recompplaca_13_25">#REF!</definedName>
    <definedName name="recompplaca_15" localSheetId="1">#REF!</definedName>
    <definedName name="recompplaca_15" localSheetId="0">#REF!</definedName>
    <definedName name="recompplaca_15">#REF!</definedName>
    <definedName name="recompplaca_15_13" localSheetId="1">#REF!</definedName>
    <definedName name="recompplaca_15_13" localSheetId="0">#REF!</definedName>
    <definedName name="recompplaca_15_13">#REF!</definedName>
    <definedName name="recompplaca_15_13_19" localSheetId="1">#REF!</definedName>
    <definedName name="recompplaca_15_13_19" localSheetId="0">#REF!</definedName>
    <definedName name="recompplaca_15_13_19">#REF!</definedName>
    <definedName name="recompplaca_15_13_23" localSheetId="1">#REF!</definedName>
    <definedName name="recompplaca_15_13_23" localSheetId="0">#REF!</definedName>
    <definedName name="recompplaca_15_13_23">#REF!</definedName>
    <definedName name="recompplaca_15_13_25" localSheetId="1">#REF!</definedName>
    <definedName name="recompplaca_15_13_25" localSheetId="0">#REF!</definedName>
    <definedName name="recompplaca_15_13_25">#REF!</definedName>
    <definedName name="recompplaca_15_19" localSheetId="1">#REF!</definedName>
    <definedName name="recompplaca_15_19" localSheetId="0">#REF!</definedName>
    <definedName name="recompplaca_15_19">#REF!</definedName>
    <definedName name="recompplaca_15_23" localSheetId="1">#REF!</definedName>
    <definedName name="recompplaca_15_23" localSheetId="0">#REF!</definedName>
    <definedName name="recompplaca_15_23">#REF!</definedName>
    <definedName name="recompplaca_15_25" localSheetId="1">#REF!</definedName>
    <definedName name="recompplaca_15_25" localSheetId="0">#REF!</definedName>
    <definedName name="recompplaca_15_25">#REF!</definedName>
    <definedName name="recompplaca_19" localSheetId="1">#REF!</definedName>
    <definedName name="recompplaca_19" localSheetId="0">#REF!</definedName>
    <definedName name="recompplaca_19">#REF!</definedName>
    <definedName name="recompplaca_23" localSheetId="1">#REF!</definedName>
    <definedName name="recompplaca_23" localSheetId="0">#REF!</definedName>
    <definedName name="recompplaca_23">#REF!</definedName>
    <definedName name="recompplaca_24" localSheetId="1">#REF!</definedName>
    <definedName name="recompplaca_24" localSheetId="0">#REF!</definedName>
    <definedName name="recompplaca_24">#REF!</definedName>
    <definedName name="recompplaca_24_13" localSheetId="1">#REF!</definedName>
    <definedName name="recompplaca_24_13" localSheetId="0">#REF!</definedName>
    <definedName name="recompplaca_24_13">#REF!</definedName>
    <definedName name="recompplaca_24_13_19" localSheetId="1">#REF!</definedName>
    <definedName name="recompplaca_24_13_19" localSheetId="0">#REF!</definedName>
    <definedName name="recompplaca_24_13_19">#REF!</definedName>
    <definedName name="recompplaca_24_13_23" localSheetId="1">#REF!</definedName>
    <definedName name="recompplaca_24_13_23" localSheetId="0">#REF!</definedName>
    <definedName name="recompplaca_24_13_23">#REF!</definedName>
    <definedName name="recompplaca_24_13_25" localSheetId="1">#REF!</definedName>
    <definedName name="recompplaca_24_13_25" localSheetId="0">#REF!</definedName>
    <definedName name="recompplaca_24_13_25">#REF!</definedName>
    <definedName name="recompplaca_24_19" localSheetId="1">#REF!</definedName>
    <definedName name="recompplaca_24_19" localSheetId="0">#REF!</definedName>
    <definedName name="recompplaca_24_19">#REF!</definedName>
    <definedName name="recompplaca_24_23" localSheetId="1">#REF!</definedName>
    <definedName name="recompplaca_24_23" localSheetId="0">#REF!</definedName>
    <definedName name="recompplaca_24_23">#REF!</definedName>
    <definedName name="recompplaca_24_25" localSheetId="1">#REF!</definedName>
    <definedName name="recompplaca_24_25" localSheetId="0">#REF!</definedName>
    <definedName name="recompplaca_24_25">#REF!</definedName>
    <definedName name="recompplaca_25" localSheetId="1">#REF!</definedName>
    <definedName name="recompplaca_25" localSheetId="0">#REF!</definedName>
    <definedName name="recompplaca_25">#REF!</definedName>
    <definedName name="RECP" localSheetId="1">#REF!</definedName>
    <definedName name="RECP" localSheetId="0">#REF!</definedName>
    <definedName name="RECP">#REF!</definedName>
    <definedName name="RECREV" localSheetId="1">#REF!</definedName>
    <definedName name="RECREV" localSheetId="0">#REF!</definedName>
    <definedName name="RECREV">#REF!</definedName>
    <definedName name="recrevcbuq" localSheetId="1">#REF!</definedName>
    <definedName name="recrevcbuq" localSheetId="0">#REF!</definedName>
    <definedName name="recrevcbuq">#REF!</definedName>
    <definedName name="recrevmisbetfri" localSheetId="1">#REF!</definedName>
    <definedName name="recrevmisbetfri" localSheetId="0">#REF!</definedName>
    <definedName name="recrevmisbetfri">#REF!</definedName>
    <definedName name="recrevmisbetfri_13" localSheetId="1">#REF!</definedName>
    <definedName name="recrevmisbetfri_13" localSheetId="0">#REF!</definedName>
    <definedName name="recrevmisbetfri_13">#REF!</definedName>
    <definedName name="recrevmisbetfri_13_19" localSheetId="1">#REF!</definedName>
    <definedName name="recrevmisbetfri_13_19" localSheetId="0">#REF!</definedName>
    <definedName name="recrevmisbetfri_13_19">#REF!</definedName>
    <definedName name="recrevmisbetfri_13_23" localSheetId="1">#REF!</definedName>
    <definedName name="recrevmisbetfri_13_23" localSheetId="0">#REF!</definedName>
    <definedName name="recrevmisbetfri_13_23">#REF!</definedName>
    <definedName name="recrevmisbetfri_13_25" localSheetId="1">#REF!</definedName>
    <definedName name="recrevmisbetfri_13_25" localSheetId="0">#REF!</definedName>
    <definedName name="recrevmisbetfri_13_25">#REF!</definedName>
    <definedName name="recrevmisbetfri_15" localSheetId="1">#REF!</definedName>
    <definedName name="recrevmisbetfri_15" localSheetId="0">#REF!</definedName>
    <definedName name="recrevmisbetfri_15">#REF!</definedName>
    <definedName name="recrevmisbetfri_15_13" localSheetId="1">#REF!</definedName>
    <definedName name="recrevmisbetfri_15_13" localSheetId="0">#REF!</definedName>
    <definedName name="recrevmisbetfri_15_13">#REF!</definedName>
    <definedName name="recrevmisbetfri_15_13_19" localSheetId="1">#REF!</definedName>
    <definedName name="recrevmisbetfri_15_13_19" localSheetId="0">#REF!</definedName>
    <definedName name="recrevmisbetfri_15_13_19">#REF!</definedName>
    <definedName name="recrevmisbetfri_15_13_23" localSheetId="1">#REF!</definedName>
    <definedName name="recrevmisbetfri_15_13_23" localSheetId="0">#REF!</definedName>
    <definedName name="recrevmisbetfri_15_13_23">#REF!</definedName>
    <definedName name="recrevmisbetfri_15_13_25" localSheetId="1">#REF!</definedName>
    <definedName name="recrevmisbetfri_15_13_25" localSheetId="0">#REF!</definedName>
    <definedName name="recrevmisbetfri_15_13_25">#REF!</definedName>
    <definedName name="recrevmisbetfri_15_19" localSheetId="1">#REF!</definedName>
    <definedName name="recrevmisbetfri_15_19" localSheetId="0">#REF!</definedName>
    <definedName name="recrevmisbetfri_15_19">#REF!</definedName>
    <definedName name="recrevmisbetfri_15_23" localSheetId="1">#REF!</definedName>
    <definedName name="recrevmisbetfri_15_23" localSheetId="0">#REF!</definedName>
    <definedName name="recrevmisbetfri_15_23">#REF!</definedName>
    <definedName name="recrevmisbetfri_15_25" localSheetId="1">#REF!</definedName>
    <definedName name="recrevmisbetfri_15_25" localSheetId="0">#REF!</definedName>
    <definedName name="recrevmisbetfri_15_25">#REF!</definedName>
    <definedName name="recrevmisbetfri_19" localSheetId="1">#REF!</definedName>
    <definedName name="recrevmisbetfri_19" localSheetId="0">#REF!</definedName>
    <definedName name="recrevmisbetfri_19">#REF!</definedName>
    <definedName name="recrevmisbetfri_23" localSheetId="1">#REF!</definedName>
    <definedName name="recrevmisbetfri_23" localSheetId="0">#REF!</definedName>
    <definedName name="recrevmisbetfri_23">#REF!</definedName>
    <definedName name="recrevmisbetfri_24" localSheetId="1">#REF!</definedName>
    <definedName name="recrevmisbetfri_24" localSheetId="0">#REF!</definedName>
    <definedName name="recrevmisbetfri_24">#REF!</definedName>
    <definedName name="recrevmisbetfri_24_13" localSheetId="1">#REF!</definedName>
    <definedName name="recrevmisbetfri_24_13" localSheetId="0">#REF!</definedName>
    <definedName name="recrevmisbetfri_24_13">#REF!</definedName>
    <definedName name="recrevmisbetfri_24_13_19" localSheetId="1">#REF!</definedName>
    <definedName name="recrevmisbetfri_24_13_19" localSheetId="0">#REF!</definedName>
    <definedName name="recrevmisbetfri_24_13_19">#REF!</definedName>
    <definedName name="recrevmisbetfri_24_13_23" localSheetId="1">#REF!</definedName>
    <definedName name="recrevmisbetfri_24_13_23" localSheetId="0">#REF!</definedName>
    <definedName name="recrevmisbetfri_24_13_23">#REF!</definedName>
    <definedName name="recrevmisbetfri_24_13_25" localSheetId="1">#REF!</definedName>
    <definedName name="recrevmisbetfri_24_13_25" localSheetId="0">#REF!</definedName>
    <definedName name="recrevmisbetfri_24_13_25">#REF!</definedName>
    <definedName name="recrevmisbetfri_24_19" localSheetId="1">#REF!</definedName>
    <definedName name="recrevmisbetfri_24_19" localSheetId="0">#REF!</definedName>
    <definedName name="recrevmisbetfri_24_19">#REF!</definedName>
    <definedName name="recrevmisbetfri_24_23" localSheetId="1">#REF!</definedName>
    <definedName name="recrevmisbetfri_24_23" localSheetId="0">#REF!</definedName>
    <definedName name="recrevmisbetfri_24_23">#REF!</definedName>
    <definedName name="recrevmisbetfri_24_25" localSheetId="1">#REF!</definedName>
    <definedName name="recrevmisbetfri_24_25" localSheetId="0">#REF!</definedName>
    <definedName name="recrevmisbetfri_24_25">#REF!</definedName>
    <definedName name="recrevmisbetfri_25" localSheetId="1">#REF!</definedName>
    <definedName name="recrevmisbetfri_25" localSheetId="0">#REF!</definedName>
    <definedName name="recrevmisbetfri_25">#REF!</definedName>
    <definedName name="recrevmisbetque" localSheetId="1">#REF!</definedName>
    <definedName name="recrevmisbetque" localSheetId="0">#REF!</definedName>
    <definedName name="recrevmisbetque">#REF!</definedName>
    <definedName name="recrevmisbetque_13" localSheetId="1">#REF!</definedName>
    <definedName name="recrevmisbetque_13" localSheetId="0">#REF!</definedName>
    <definedName name="recrevmisbetque_13">#REF!</definedName>
    <definedName name="recrevmisbetque_13_19" localSheetId="1">#REF!</definedName>
    <definedName name="recrevmisbetque_13_19" localSheetId="0">#REF!</definedName>
    <definedName name="recrevmisbetque_13_19">#REF!</definedName>
    <definedName name="recrevmisbetque_13_23" localSheetId="1">#REF!</definedName>
    <definedName name="recrevmisbetque_13_23" localSheetId="0">#REF!</definedName>
    <definedName name="recrevmisbetque_13_23">#REF!</definedName>
    <definedName name="recrevmisbetque_13_25" localSheetId="1">#REF!</definedName>
    <definedName name="recrevmisbetque_13_25" localSheetId="0">#REF!</definedName>
    <definedName name="recrevmisbetque_13_25">#REF!</definedName>
    <definedName name="recrevmisbetque_15" localSheetId="1">#REF!</definedName>
    <definedName name="recrevmisbetque_15" localSheetId="0">#REF!</definedName>
    <definedName name="recrevmisbetque_15">#REF!</definedName>
    <definedName name="recrevmisbetque_15_13" localSheetId="1">#REF!</definedName>
    <definedName name="recrevmisbetque_15_13" localSheetId="0">#REF!</definedName>
    <definedName name="recrevmisbetque_15_13">#REF!</definedName>
    <definedName name="recrevmisbetque_15_13_19" localSheetId="1">#REF!</definedName>
    <definedName name="recrevmisbetque_15_13_19" localSheetId="0">#REF!</definedName>
    <definedName name="recrevmisbetque_15_13_19">#REF!</definedName>
    <definedName name="recrevmisbetque_15_13_23" localSheetId="1">#REF!</definedName>
    <definedName name="recrevmisbetque_15_13_23" localSheetId="0">#REF!</definedName>
    <definedName name="recrevmisbetque_15_13_23">#REF!</definedName>
    <definedName name="recrevmisbetque_15_13_25" localSheetId="1">#REF!</definedName>
    <definedName name="recrevmisbetque_15_13_25" localSheetId="0">#REF!</definedName>
    <definedName name="recrevmisbetque_15_13_25">#REF!</definedName>
    <definedName name="recrevmisbetque_15_19" localSheetId="1">#REF!</definedName>
    <definedName name="recrevmisbetque_15_19" localSheetId="0">#REF!</definedName>
    <definedName name="recrevmisbetque_15_19">#REF!</definedName>
    <definedName name="recrevmisbetque_15_23" localSheetId="1">#REF!</definedName>
    <definedName name="recrevmisbetque_15_23" localSheetId="0">#REF!</definedName>
    <definedName name="recrevmisbetque_15_23">#REF!</definedName>
    <definedName name="recrevmisbetque_15_25" localSheetId="1">#REF!</definedName>
    <definedName name="recrevmisbetque_15_25" localSheetId="0">#REF!</definedName>
    <definedName name="recrevmisbetque_15_25">#REF!</definedName>
    <definedName name="recrevmisbetque_19" localSheetId="1">#REF!</definedName>
    <definedName name="recrevmisbetque_19" localSheetId="0">#REF!</definedName>
    <definedName name="recrevmisbetque_19">#REF!</definedName>
    <definedName name="recrevmisbetque_23" localSheetId="1">#REF!</definedName>
    <definedName name="recrevmisbetque_23" localSheetId="0">#REF!</definedName>
    <definedName name="recrevmisbetque_23">#REF!</definedName>
    <definedName name="recrevmisbetque_24" localSheetId="1">#REF!</definedName>
    <definedName name="recrevmisbetque_24" localSheetId="0">#REF!</definedName>
    <definedName name="recrevmisbetque_24">#REF!</definedName>
    <definedName name="recrevmisbetque_24_13" localSheetId="1">#REF!</definedName>
    <definedName name="recrevmisbetque_24_13" localSheetId="0">#REF!</definedName>
    <definedName name="recrevmisbetque_24_13">#REF!</definedName>
    <definedName name="recrevmisbetque_24_13_19" localSheetId="1">#REF!</definedName>
    <definedName name="recrevmisbetque_24_13_19" localSheetId="0">#REF!</definedName>
    <definedName name="recrevmisbetque_24_13_19">#REF!</definedName>
    <definedName name="recrevmisbetque_24_13_23" localSheetId="1">#REF!</definedName>
    <definedName name="recrevmisbetque_24_13_23" localSheetId="0">#REF!</definedName>
    <definedName name="recrevmisbetque_24_13_23">#REF!</definedName>
    <definedName name="recrevmisbetque_24_13_25" localSheetId="1">#REF!</definedName>
    <definedName name="recrevmisbetque_24_13_25" localSheetId="0">#REF!</definedName>
    <definedName name="recrevmisbetque_24_13_25">#REF!</definedName>
    <definedName name="recrevmisbetque_24_19" localSheetId="1">#REF!</definedName>
    <definedName name="recrevmisbetque_24_19" localSheetId="0">#REF!</definedName>
    <definedName name="recrevmisbetque_24_19">#REF!</definedName>
    <definedName name="recrevmisbetque_24_23" localSheetId="1">#REF!</definedName>
    <definedName name="recrevmisbetque_24_23" localSheetId="0">#REF!</definedName>
    <definedName name="recrevmisbetque_24_23">#REF!</definedName>
    <definedName name="recrevmisbetque_24_25" localSheetId="1">#REF!</definedName>
    <definedName name="recrevmisbetque_24_25" localSheetId="0">#REF!</definedName>
    <definedName name="recrevmisbetque_24_25">#REF!</definedName>
    <definedName name="recrevmisbetque_25" localSheetId="1">#REF!</definedName>
    <definedName name="recrevmisbetque_25" localSheetId="0">#REF!</definedName>
    <definedName name="recrevmisbetque_25">#REF!</definedName>
    <definedName name="REF" localSheetId="1">#REF!</definedName>
    <definedName name="REF" localSheetId="0">#REF!</definedName>
    <definedName name="REF">#REF!</definedName>
    <definedName name="Referências" hidden="1">{#N/A,#N/A,TRUE,"Serviços"}</definedName>
    <definedName name="REG" localSheetId="3">#REF!</definedName>
    <definedName name="REG" localSheetId="2">#REF!</definedName>
    <definedName name="REG" localSheetId="1">#REF!</definedName>
    <definedName name="REG" localSheetId="0">#REF!</definedName>
    <definedName name="REG">#REF!</definedName>
    <definedName name="REG_4" localSheetId="1">#REF!</definedName>
    <definedName name="REG_4" localSheetId="0">#REF!</definedName>
    <definedName name="REG_4">#REF!</definedName>
    <definedName name="REGG" localSheetId="1">#REF!</definedName>
    <definedName name="REGG" localSheetId="0">#REF!</definedName>
    <definedName name="REGG">#REF!</definedName>
    <definedName name="REGIÃO" localSheetId="1">#REF!</definedName>
    <definedName name="REGIÃO" localSheetId="0">#REF!</definedName>
    <definedName name="REGIÃO">#REF!</definedName>
    <definedName name="REGULA" localSheetId="3">#REF!</definedName>
    <definedName name="REGULA" localSheetId="2">#REF!</definedName>
    <definedName name="REGULA" localSheetId="1">#REF!</definedName>
    <definedName name="REGULA" localSheetId="0">#REF!</definedName>
    <definedName name="REGULA">#REF!</definedName>
    <definedName name="REGULA_24" localSheetId="1">#REF!</definedName>
    <definedName name="REGULA_24" localSheetId="0">#REF!</definedName>
    <definedName name="REGULA_24">#REF!</definedName>
    <definedName name="REGULA_26" localSheetId="1">#REF!</definedName>
    <definedName name="REGULA_26" localSheetId="0">#REF!</definedName>
    <definedName name="REGULA_26">#REF!</definedName>
    <definedName name="REGULA_27" localSheetId="1">#REF!</definedName>
    <definedName name="REGULA_27" localSheetId="0">#REF!</definedName>
    <definedName name="REGULA_27">#REF!</definedName>
    <definedName name="REGULA_3" localSheetId="1">#REF!</definedName>
    <definedName name="REGULA_3" localSheetId="0">#REF!</definedName>
    <definedName name="REGULA_3">#REF!</definedName>
    <definedName name="REGULA_4" localSheetId="1">#REF!</definedName>
    <definedName name="REGULA_4" localSheetId="0">#REF!</definedName>
    <definedName name="REGULA_4">#REF!</definedName>
    <definedName name="REGULA_5" localSheetId="1">#REF!</definedName>
    <definedName name="REGULA_5" localSheetId="0">#REF!</definedName>
    <definedName name="REGULA_5">#REF!</definedName>
    <definedName name="REGULA_9" localSheetId="1">#REF!</definedName>
    <definedName name="REGULA_9" localSheetId="0">#REF!</definedName>
    <definedName name="REGULA_9">#REF!</definedName>
    <definedName name="REGULAA" localSheetId="1">#REF!</definedName>
    <definedName name="REGULAA" localSheetId="0">#REF!</definedName>
    <definedName name="REGULAA">#REF!</definedName>
    <definedName name="REL" localSheetId="3" hidden="1">{#N/A,#N/A,TRUE,"Serviços"}</definedName>
    <definedName name="REL" localSheetId="11" hidden="1">{#N/A,#N/A,TRUE,"Serviços"}</definedName>
    <definedName name="REL" localSheetId="2" hidden="1">{#N/A,#N/A,TRUE,"Serviços"}</definedName>
    <definedName name="REL" hidden="1">{#N/A,#N/A,TRUE,"Serviços"}</definedName>
    <definedName name="REL_1" localSheetId="11" hidden="1">{#N/A,#N/A,TRUE,"Serviços"}</definedName>
    <definedName name="REL_1" hidden="1">{#N/A,#N/A,TRUE,"Serviços"}</definedName>
    <definedName name="Relat" localSheetId="1">#REF!</definedName>
    <definedName name="Relat" localSheetId="0">#REF!</definedName>
    <definedName name="Relat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N" localSheetId="1">#REF!</definedName>
    <definedName name="REMN" localSheetId="0">#REF!</definedName>
    <definedName name="REMN">#REF!</definedName>
    <definedName name="remprofdemmec" localSheetId="1">#REF!</definedName>
    <definedName name="remprofdemmec" localSheetId="0">#REF!</definedName>
    <definedName name="remprofdemmec">#REF!</definedName>
    <definedName name="remprofdemmec_13" localSheetId="1">#REF!</definedName>
    <definedName name="remprofdemmec_13" localSheetId="0">#REF!</definedName>
    <definedName name="remprofdemmec_13">#REF!</definedName>
    <definedName name="remprofdemmec_13_19" localSheetId="1">#REF!</definedName>
    <definedName name="remprofdemmec_13_19" localSheetId="0">#REF!</definedName>
    <definedName name="remprofdemmec_13_19">#REF!</definedName>
    <definedName name="remprofdemmec_13_23" localSheetId="1">#REF!</definedName>
    <definedName name="remprofdemmec_13_23" localSheetId="0">#REF!</definedName>
    <definedName name="remprofdemmec_13_23">#REF!</definedName>
    <definedName name="remprofdemmec_13_25" localSheetId="1">#REF!</definedName>
    <definedName name="remprofdemmec_13_25" localSheetId="0">#REF!</definedName>
    <definedName name="remprofdemmec_13_25">#REF!</definedName>
    <definedName name="remprofdemmec_15" localSheetId="1">#REF!</definedName>
    <definedName name="remprofdemmec_15" localSheetId="0">#REF!</definedName>
    <definedName name="remprofdemmec_15">#REF!</definedName>
    <definedName name="remprofdemmec_15_13" localSheetId="1">#REF!</definedName>
    <definedName name="remprofdemmec_15_13" localSheetId="0">#REF!</definedName>
    <definedName name="remprofdemmec_15_13">#REF!</definedName>
    <definedName name="remprofdemmec_15_13_19" localSheetId="1">#REF!</definedName>
    <definedName name="remprofdemmec_15_13_19" localSheetId="0">#REF!</definedName>
    <definedName name="remprofdemmec_15_13_19">#REF!</definedName>
    <definedName name="remprofdemmec_15_13_23" localSheetId="1">#REF!</definedName>
    <definedName name="remprofdemmec_15_13_23" localSheetId="0">#REF!</definedName>
    <definedName name="remprofdemmec_15_13_23">#REF!</definedName>
    <definedName name="remprofdemmec_15_13_25" localSheetId="1">#REF!</definedName>
    <definedName name="remprofdemmec_15_13_25" localSheetId="0">#REF!</definedName>
    <definedName name="remprofdemmec_15_13_25">#REF!</definedName>
    <definedName name="remprofdemmec_15_19" localSheetId="1">#REF!</definedName>
    <definedName name="remprofdemmec_15_19" localSheetId="0">#REF!</definedName>
    <definedName name="remprofdemmec_15_19">#REF!</definedName>
    <definedName name="remprofdemmec_15_23" localSheetId="1">#REF!</definedName>
    <definedName name="remprofdemmec_15_23" localSheetId="0">#REF!</definedName>
    <definedName name="remprofdemmec_15_23">#REF!</definedName>
    <definedName name="remprofdemmec_15_25" localSheetId="1">#REF!</definedName>
    <definedName name="remprofdemmec_15_25" localSheetId="0">#REF!</definedName>
    <definedName name="remprofdemmec_15_25">#REF!</definedName>
    <definedName name="remprofdemmec_19" localSheetId="1">#REF!</definedName>
    <definedName name="remprofdemmec_19" localSheetId="0">#REF!</definedName>
    <definedName name="remprofdemmec_19">#REF!</definedName>
    <definedName name="remprofdemmec_23" localSheetId="1">#REF!</definedName>
    <definedName name="remprofdemmec_23" localSheetId="0">#REF!</definedName>
    <definedName name="remprofdemmec_23">#REF!</definedName>
    <definedName name="remprofdemmec_24" localSheetId="1">#REF!</definedName>
    <definedName name="remprofdemmec_24" localSheetId="0">#REF!</definedName>
    <definedName name="remprofdemmec_24">#REF!</definedName>
    <definedName name="remprofdemmec_24_13" localSheetId="1">#REF!</definedName>
    <definedName name="remprofdemmec_24_13" localSheetId="0">#REF!</definedName>
    <definedName name="remprofdemmec_24_13">#REF!</definedName>
    <definedName name="remprofdemmec_24_13_19" localSheetId="1">#REF!</definedName>
    <definedName name="remprofdemmec_24_13_19" localSheetId="0">#REF!</definedName>
    <definedName name="remprofdemmec_24_13_19">#REF!</definedName>
    <definedName name="remprofdemmec_24_13_23" localSheetId="1">#REF!</definedName>
    <definedName name="remprofdemmec_24_13_23" localSheetId="0">#REF!</definedName>
    <definedName name="remprofdemmec_24_13_23">#REF!</definedName>
    <definedName name="remprofdemmec_24_13_25" localSheetId="1">#REF!</definedName>
    <definedName name="remprofdemmec_24_13_25" localSheetId="0">#REF!</definedName>
    <definedName name="remprofdemmec_24_13_25">#REF!</definedName>
    <definedName name="remprofdemmec_24_19" localSheetId="1">#REF!</definedName>
    <definedName name="remprofdemmec_24_19" localSheetId="0">#REF!</definedName>
    <definedName name="remprofdemmec_24_19">#REF!</definedName>
    <definedName name="remprofdemmec_24_23" localSheetId="1">#REF!</definedName>
    <definedName name="remprofdemmec_24_23" localSheetId="0">#REF!</definedName>
    <definedName name="remprofdemmec_24_23">#REF!</definedName>
    <definedName name="remprofdemmec_24_25" localSheetId="1">#REF!</definedName>
    <definedName name="remprofdemmec_24_25" localSheetId="0">#REF!</definedName>
    <definedName name="remprofdemmec_24_25">#REF!</definedName>
    <definedName name="remprofdemmec_25" localSheetId="1">#REF!</definedName>
    <definedName name="remprofdemmec_25" localSheetId="0">#REF!</definedName>
    <definedName name="remprofdemmec_25">#REF!</definedName>
    <definedName name="RERSA" localSheetId="1">#REF!</definedName>
    <definedName name="RERSA" localSheetId="0">#REF!</definedName>
    <definedName name="RERSA">#REF!</definedName>
    <definedName name="RES" localSheetId="1">#REF!</definedName>
    <definedName name="RES" localSheetId="0">#REF!</definedName>
    <definedName name="RES">#REF!</definedName>
    <definedName name="RESP" localSheetId="1">#REF!</definedName>
    <definedName name="RESP" localSheetId="0">#REF!</definedName>
    <definedName name="RESP">#REF!</definedName>
    <definedName name="resu" hidden="1">{#N/A,#N/A,FALSE,"MO (2)"}</definedName>
    <definedName name="RESUMO" localSheetId="3">#N/A</definedName>
    <definedName name="RESUMO" localSheetId="2">#REF!</definedName>
    <definedName name="RESUMO">#N/A</definedName>
    <definedName name="RESUMO_1">RESUMO_1</definedName>
    <definedName name="RESUMO_12">RESUMO_12</definedName>
    <definedName name="RESUMO_13">RESUMO_13</definedName>
    <definedName name="RESUMO_14">RESUMO_14</definedName>
    <definedName name="RESUMO_2">RESUMO_2</definedName>
    <definedName name="RESUMO_20">RESUMO_20</definedName>
    <definedName name="RESUMO_21">RESUMO_21</definedName>
    <definedName name="RESUMO_22">RESUMO_22</definedName>
    <definedName name="RESUMO_23">RESUMO_23</definedName>
    <definedName name="RESUMO_24">RESUMO_24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4">#N/A</definedName>
    <definedName name="RESUMO_5">RESUMO_5</definedName>
    <definedName name="RESUMO_7">RESUMO_7</definedName>
    <definedName name="RESUMO_8">RESUMO_8</definedName>
    <definedName name="RESUMO_9">RESUMO_9</definedName>
    <definedName name="RESUMO1" localSheetId="1">#REF!</definedName>
    <definedName name="RESUMO1" localSheetId="0">#REF!</definedName>
    <definedName name="RESUMO1">#REF!</definedName>
    <definedName name="resumoii" hidden="1">{#N/A,#N/A,FALSE,"MO (2)"}</definedName>
    <definedName name="resumou" hidden="1">{#N/A,#N/A,TRUE,"Plan1"}</definedName>
    <definedName name="Retro" localSheetId="1">#REF!</definedName>
    <definedName name="Retro" localSheetId="0">#REF!</definedName>
    <definedName name="Retro">#REF!</definedName>
    <definedName name="Revisao" localSheetId="1">#REF!</definedName>
    <definedName name="Revisao" localSheetId="0">#REF!</definedName>
    <definedName name="Revisao">#REF!</definedName>
    <definedName name="Revisao_rev" localSheetId="1">#REF!</definedName>
    <definedName name="Revisao_rev" localSheetId="0">#REF!</definedName>
    <definedName name="Revisao_rev">#REF!</definedName>
    <definedName name="Revisao_serv" localSheetId="1">#REF!</definedName>
    <definedName name="Revisao_serv" localSheetId="0">#REF!</definedName>
    <definedName name="Revisao_serv">#REF!</definedName>
    <definedName name="Revisao_und" localSheetId="1">#REF!</definedName>
    <definedName name="Revisao_und" localSheetId="0">#REF!</definedName>
    <definedName name="Revisao_und">#REF!</definedName>
    <definedName name="rfgghj" localSheetId="1">#REF!</definedName>
    <definedName name="rfgghj" localSheetId="0">#REF!</definedName>
    <definedName name="rfgghj">#REF!</definedName>
    <definedName name="rft" localSheetId="1">#REF!</definedName>
    <definedName name="rft" localSheetId="0">#REF!</definedName>
    <definedName name="rft">#REF!</definedName>
    <definedName name="RG" localSheetId="1">#REF!</definedName>
    <definedName name="RG" localSheetId="0">#REF!</definedName>
    <definedName name="RG">#REF!</definedName>
    <definedName name="RGC" localSheetId="1">#REF!</definedName>
    <definedName name="RGC" localSheetId="0">#REF!</definedName>
    <definedName name="RGC">#REF!</definedName>
    <definedName name="Risco" localSheetId="1">#REF!</definedName>
    <definedName name="Risco" localSheetId="0">#REF!</definedName>
    <definedName name="Risco">#REF!</definedName>
    <definedName name="RL_1C" localSheetId="1">#REF!</definedName>
    <definedName name="RL_1C" localSheetId="0">#REF!</definedName>
    <definedName name="RL_1C">#REF!</definedName>
    <definedName name="RM" localSheetId="1">#REF!</definedName>
    <definedName name="RM" localSheetId="0">#REF!</definedName>
    <definedName name="RM">#REF!</definedName>
    <definedName name="RM_1C" localSheetId="1">#REF!</definedName>
    <definedName name="RM_1C" localSheetId="0">#REF!</definedName>
    <definedName name="RM_1C">#REF!</definedName>
    <definedName name="RM1C" localSheetId="1">#REF!</definedName>
    <definedName name="RM1C" localSheetId="0">#REF!</definedName>
    <definedName name="RM1C">#REF!</definedName>
    <definedName name="RM1CROO" localSheetId="1">#REF!</definedName>
    <definedName name="RM1CROO" localSheetId="0">#REF!</definedName>
    <definedName name="RM1CROO">#REF!</definedName>
    <definedName name="RM1CW" localSheetId="1">#REF!</definedName>
    <definedName name="RM1CW" localSheetId="0">#REF!</definedName>
    <definedName name="RM1CW">#REF!</definedName>
    <definedName name="RM1CWA" localSheetId="1">#REF!</definedName>
    <definedName name="RM1CWA" localSheetId="0">#REF!</definedName>
    <definedName name="RM1CWA">#REF!</definedName>
    <definedName name="RMA" localSheetId="3">'[7]PRO-08'!#REF!</definedName>
    <definedName name="RMA" localSheetId="2">#REF!</definedName>
    <definedName name="RMA" localSheetId="1">'[7]PRO-08'!#REF!</definedName>
    <definedName name="RMA" localSheetId="0">'[7]PRO-08'!#REF!</definedName>
    <definedName name="RMA">'[7]PRO-08'!#REF!</definedName>
    <definedName name="RMA_24" localSheetId="1">#REF!</definedName>
    <definedName name="RMA_24" localSheetId="0">#REF!</definedName>
    <definedName name="RMA_24">#REF!</definedName>
    <definedName name="RMA_26" localSheetId="1">#REF!</definedName>
    <definedName name="RMA_26" localSheetId="0">#REF!</definedName>
    <definedName name="RMA_26">#REF!</definedName>
    <definedName name="RMA_27" localSheetId="1">#REF!</definedName>
    <definedName name="RMA_27" localSheetId="0">#REF!</definedName>
    <definedName name="RMA_27">#REF!</definedName>
    <definedName name="RMA_9" localSheetId="1">#REF!</definedName>
    <definedName name="RMA_9" localSheetId="0">#REF!</definedName>
    <definedName name="RMA_9">#REF!</definedName>
    <definedName name="RMAN" localSheetId="1">#REF!</definedName>
    <definedName name="RMAN" localSheetId="0">#REF!</definedName>
    <definedName name="RMAN">#REF!</definedName>
    <definedName name="RMAW" localSheetId="1">#REF!</definedName>
    <definedName name="RMAW" localSheetId="0">#REF!</definedName>
    <definedName name="RMAW">#REF!</definedName>
    <definedName name="RMAWA" localSheetId="1">#REF!</definedName>
    <definedName name="RMAWA" localSheetId="0">#REF!</definedName>
    <definedName name="RMAWA">#REF!</definedName>
    <definedName name="RMCC" localSheetId="1">#REF!</definedName>
    <definedName name="RMCC" localSheetId="0">#REF!</definedName>
    <definedName name="RMCC">#REF!</definedName>
    <definedName name="RMCCW" localSheetId="1">#REF!</definedName>
    <definedName name="RMCCW" localSheetId="0">#REF!</definedName>
    <definedName name="RMCCW">#REF!</definedName>
    <definedName name="RMCCWA" localSheetId="1">#REF!</definedName>
    <definedName name="RMCCWA" localSheetId="0">#REF!</definedName>
    <definedName name="RMCCWA">#REF!</definedName>
    <definedName name="RMCGP" localSheetId="1">#REF!</definedName>
    <definedName name="RMCGP" localSheetId="0">#REF!</definedName>
    <definedName name="RMCGP">#REF!</definedName>
    <definedName name="RMEC" localSheetId="1">#REF!</definedName>
    <definedName name="RMEC" localSheetId="0">#REF!</definedName>
    <definedName name="RMEC">#REF!</definedName>
    <definedName name="RMECAT" localSheetId="1">#REF!</definedName>
    <definedName name="RMECAT" localSheetId="0">#REF!</definedName>
    <definedName name="RMECAT">#REF!</definedName>
    <definedName name="RMN" localSheetId="1">#REF!</definedName>
    <definedName name="RMN" localSheetId="0">#REF!</definedName>
    <definedName name="RMN">#REF!</definedName>
    <definedName name="RMRB" localSheetId="1">#REF!</definedName>
    <definedName name="RMRB" localSheetId="0">#REF!</definedName>
    <definedName name="RMRB">#REF!</definedName>
    <definedName name="RMTOTAL" localSheetId="1">#REF!</definedName>
    <definedName name="RMTOTAL" localSheetId="0">#REF!</definedName>
    <definedName name="RMTOTAL">#REF!</definedName>
    <definedName name="RMW" localSheetId="1">#REF!</definedName>
    <definedName name="RMW" localSheetId="0">#REF!</definedName>
    <definedName name="RMW">#REF!</definedName>
    <definedName name="RMWA" localSheetId="1">#REF!</definedName>
    <definedName name="RMWA" localSheetId="0">#REF!</definedName>
    <definedName name="RMWA">#REF!</definedName>
    <definedName name="RMZ" localSheetId="1">#REF!</definedName>
    <definedName name="RMZ" localSheetId="0">#REF!</definedName>
    <definedName name="RMZ">#REF!</definedName>
    <definedName name="RMZW" localSheetId="1">#REF!</definedName>
    <definedName name="RMZW" localSheetId="0">#REF!</definedName>
    <definedName name="RMZW">#REF!</definedName>
    <definedName name="RMZWA" localSheetId="1">#REF!</definedName>
    <definedName name="RMZWA" localSheetId="0">#REF!</definedName>
    <definedName name="RMZWA">#REF!</definedName>
    <definedName name="roçadamanual" localSheetId="1">#REF!</definedName>
    <definedName name="roçadamanual" localSheetId="0">#REF!</definedName>
    <definedName name="roçadamanual">#REF!</definedName>
    <definedName name="roçadamanual_13" localSheetId="1">#REF!</definedName>
    <definedName name="roçadamanual_13" localSheetId="0">#REF!</definedName>
    <definedName name="roçadamanual_13">#REF!</definedName>
    <definedName name="roçadamanual_13_19" localSheetId="1">#REF!</definedName>
    <definedName name="roçadamanual_13_19" localSheetId="0">#REF!</definedName>
    <definedName name="roçadamanual_13_19">#REF!</definedName>
    <definedName name="roçadamanual_13_23" localSheetId="1">#REF!</definedName>
    <definedName name="roçadamanual_13_23" localSheetId="0">#REF!</definedName>
    <definedName name="roçadamanual_13_23">#REF!</definedName>
    <definedName name="roçadamanual_13_25" localSheetId="1">#REF!</definedName>
    <definedName name="roçadamanual_13_25" localSheetId="0">#REF!</definedName>
    <definedName name="roçadamanual_13_25">#REF!</definedName>
    <definedName name="roçadamanual_15" localSheetId="1">#REF!</definedName>
    <definedName name="roçadamanual_15" localSheetId="0">#REF!</definedName>
    <definedName name="roçadamanual_15">#REF!</definedName>
    <definedName name="roçadamanual_15_13" localSheetId="1">#REF!</definedName>
    <definedName name="roçadamanual_15_13" localSheetId="0">#REF!</definedName>
    <definedName name="roçadamanual_15_13">#REF!</definedName>
    <definedName name="roçadamanual_15_13_19" localSheetId="1">#REF!</definedName>
    <definedName name="roçadamanual_15_13_19" localSheetId="0">#REF!</definedName>
    <definedName name="roçadamanual_15_13_19">#REF!</definedName>
    <definedName name="roçadamanual_15_13_23" localSheetId="1">#REF!</definedName>
    <definedName name="roçadamanual_15_13_23" localSheetId="0">#REF!</definedName>
    <definedName name="roçadamanual_15_13_23">#REF!</definedName>
    <definedName name="roçadamanual_15_13_25" localSheetId="1">#REF!</definedName>
    <definedName name="roçadamanual_15_13_25" localSheetId="0">#REF!</definedName>
    <definedName name="roçadamanual_15_13_25">#REF!</definedName>
    <definedName name="roçadamanual_15_19" localSheetId="1">#REF!</definedName>
    <definedName name="roçadamanual_15_19" localSheetId="0">#REF!</definedName>
    <definedName name="roçadamanual_15_19">#REF!</definedName>
    <definedName name="roçadamanual_15_23" localSheetId="1">#REF!</definedName>
    <definedName name="roçadamanual_15_23" localSheetId="0">#REF!</definedName>
    <definedName name="roçadamanual_15_23">#REF!</definedName>
    <definedName name="roçadamanual_15_25" localSheetId="1">#REF!</definedName>
    <definedName name="roçadamanual_15_25" localSheetId="0">#REF!</definedName>
    <definedName name="roçadamanual_15_25">#REF!</definedName>
    <definedName name="roçadamanual_19" localSheetId="1">#REF!</definedName>
    <definedName name="roçadamanual_19" localSheetId="0">#REF!</definedName>
    <definedName name="roçadamanual_19">#REF!</definedName>
    <definedName name="roçadamanual_23" localSheetId="1">#REF!</definedName>
    <definedName name="roçadamanual_23" localSheetId="0">#REF!</definedName>
    <definedName name="roçadamanual_23">#REF!</definedName>
    <definedName name="roçadamanual_24" localSheetId="1">#REF!</definedName>
    <definedName name="roçadamanual_24" localSheetId="0">#REF!</definedName>
    <definedName name="roçadamanual_24">#REF!</definedName>
    <definedName name="roçadamanual_24_13" localSheetId="1">#REF!</definedName>
    <definedName name="roçadamanual_24_13" localSheetId="0">#REF!</definedName>
    <definedName name="roçadamanual_24_13">#REF!</definedName>
    <definedName name="roçadamanual_24_13_19" localSheetId="1">#REF!</definedName>
    <definedName name="roçadamanual_24_13_19" localSheetId="0">#REF!</definedName>
    <definedName name="roçadamanual_24_13_19">#REF!</definedName>
    <definedName name="roçadamanual_24_13_23" localSheetId="1">#REF!</definedName>
    <definedName name="roçadamanual_24_13_23" localSheetId="0">#REF!</definedName>
    <definedName name="roçadamanual_24_13_23">#REF!</definedName>
    <definedName name="roçadamanual_24_13_25" localSheetId="1">#REF!</definedName>
    <definedName name="roçadamanual_24_13_25" localSheetId="0">#REF!</definedName>
    <definedName name="roçadamanual_24_13_25">#REF!</definedName>
    <definedName name="roçadamanual_24_19" localSheetId="1">#REF!</definedName>
    <definedName name="roçadamanual_24_19" localSheetId="0">#REF!</definedName>
    <definedName name="roçadamanual_24_19">#REF!</definedName>
    <definedName name="roçadamanual_24_23" localSheetId="1">#REF!</definedName>
    <definedName name="roçadamanual_24_23" localSheetId="0">#REF!</definedName>
    <definedName name="roçadamanual_24_23">#REF!</definedName>
    <definedName name="roçadamanual_24_25" localSheetId="1">#REF!</definedName>
    <definedName name="roçadamanual_24_25" localSheetId="0">#REF!</definedName>
    <definedName name="roçadamanual_24_25">#REF!</definedName>
    <definedName name="roçadamanual_25" localSheetId="1">#REF!</definedName>
    <definedName name="roçadamanual_25" localSheetId="0">#REF!</definedName>
    <definedName name="roçadamanual_25">#REF!</definedName>
    <definedName name="roçadamecaniz" localSheetId="1">#REF!</definedName>
    <definedName name="roçadamecaniz" localSheetId="0">#REF!</definedName>
    <definedName name="roçadamecaniz">#REF!</definedName>
    <definedName name="roçadamecaniz_13" localSheetId="1">#REF!</definedName>
    <definedName name="roçadamecaniz_13" localSheetId="0">#REF!</definedName>
    <definedName name="roçadamecaniz_13">#REF!</definedName>
    <definedName name="roçadamecaniz_13_19" localSheetId="1">#REF!</definedName>
    <definedName name="roçadamecaniz_13_19" localSheetId="0">#REF!</definedName>
    <definedName name="roçadamecaniz_13_19">#REF!</definedName>
    <definedName name="roçadamecaniz_13_23" localSheetId="1">#REF!</definedName>
    <definedName name="roçadamecaniz_13_23" localSheetId="0">#REF!</definedName>
    <definedName name="roçadamecaniz_13_23">#REF!</definedName>
    <definedName name="roçadamecaniz_13_25" localSheetId="1">#REF!</definedName>
    <definedName name="roçadamecaniz_13_25" localSheetId="0">#REF!</definedName>
    <definedName name="roçadamecaniz_13_25">#REF!</definedName>
    <definedName name="roçadamecaniz_15" localSheetId="1">#REF!</definedName>
    <definedName name="roçadamecaniz_15" localSheetId="0">#REF!</definedName>
    <definedName name="roçadamecaniz_15">#REF!</definedName>
    <definedName name="roçadamecaniz_15_13" localSheetId="1">#REF!</definedName>
    <definedName name="roçadamecaniz_15_13" localSheetId="0">#REF!</definedName>
    <definedName name="roçadamecaniz_15_13">#REF!</definedName>
    <definedName name="roçadamecaniz_15_13_19" localSheetId="1">#REF!</definedName>
    <definedName name="roçadamecaniz_15_13_19" localSheetId="0">#REF!</definedName>
    <definedName name="roçadamecaniz_15_13_19">#REF!</definedName>
    <definedName name="roçadamecaniz_15_13_23" localSheetId="1">#REF!</definedName>
    <definedName name="roçadamecaniz_15_13_23" localSheetId="0">#REF!</definedName>
    <definedName name="roçadamecaniz_15_13_23">#REF!</definedName>
    <definedName name="roçadamecaniz_15_13_25" localSheetId="1">#REF!</definedName>
    <definedName name="roçadamecaniz_15_13_25" localSheetId="0">#REF!</definedName>
    <definedName name="roçadamecaniz_15_13_25">#REF!</definedName>
    <definedName name="roçadamecaniz_15_19" localSheetId="1">#REF!</definedName>
    <definedName name="roçadamecaniz_15_19" localSheetId="0">#REF!</definedName>
    <definedName name="roçadamecaniz_15_19">#REF!</definedName>
    <definedName name="roçadamecaniz_15_23" localSheetId="1">#REF!</definedName>
    <definedName name="roçadamecaniz_15_23" localSheetId="0">#REF!</definedName>
    <definedName name="roçadamecaniz_15_23">#REF!</definedName>
    <definedName name="roçadamecaniz_15_25" localSheetId="1">#REF!</definedName>
    <definedName name="roçadamecaniz_15_25" localSheetId="0">#REF!</definedName>
    <definedName name="roçadamecaniz_15_25">#REF!</definedName>
    <definedName name="roçadamecaniz_19" localSheetId="1">#REF!</definedName>
    <definedName name="roçadamecaniz_19" localSheetId="0">#REF!</definedName>
    <definedName name="roçadamecaniz_19">#REF!</definedName>
    <definedName name="roçadamecaniz_23" localSheetId="1">#REF!</definedName>
    <definedName name="roçadamecaniz_23" localSheetId="0">#REF!</definedName>
    <definedName name="roçadamecaniz_23">#REF!</definedName>
    <definedName name="roçadamecaniz_24" localSheetId="1">#REF!</definedName>
    <definedName name="roçadamecaniz_24" localSheetId="0">#REF!</definedName>
    <definedName name="roçadamecaniz_24">#REF!</definedName>
    <definedName name="roçadamecaniz_24_13" localSheetId="1">#REF!</definedName>
    <definedName name="roçadamecaniz_24_13" localSheetId="0">#REF!</definedName>
    <definedName name="roçadamecaniz_24_13">#REF!</definedName>
    <definedName name="roçadamecaniz_24_13_19" localSheetId="1">#REF!</definedName>
    <definedName name="roçadamecaniz_24_13_19" localSheetId="0">#REF!</definedName>
    <definedName name="roçadamecaniz_24_13_19">#REF!</definedName>
    <definedName name="roçadamecaniz_24_13_23" localSheetId="1">#REF!</definedName>
    <definedName name="roçadamecaniz_24_13_23" localSheetId="0">#REF!</definedName>
    <definedName name="roçadamecaniz_24_13_23">#REF!</definedName>
    <definedName name="roçadamecaniz_24_13_25" localSheetId="1">#REF!</definedName>
    <definedName name="roçadamecaniz_24_13_25" localSheetId="0">#REF!</definedName>
    <definedName name="roçadamecaniz_24_13_25">#REF!</definedName>
    <definedName name="roçadamecaniz_24_19" localSheetId="1">#REF!</definedName>
    <definedName name="roçadamecaniz_24_19" localSheetId="0">#REF!</definedName>
    <definedName name="roçadamecaniz_24_19">#REF!</definedName>
    <definedName name="roçadamecaniz_24_23" localSheetId="1">#REF!</definedName>
    <definedName name="roçadamecaniz_24_23" localSheetId="0">#REF!</definedName>
    <definedName name="roçadamecaniz_24_23">#REF!</definedName>
    <definedName name="roçadamecaniz_24_25" localSheetId="1">#REF!</definedName>
    <definedName name="roçadamecaniz_24_25" localSheetId="0">#REF!</definedName>
    <definedName name="roçadamecaniz_24_25">#REF!</definedName>
    <definedName name="roçadamecaniz_25" localSheetId="1">#REF!</definedName>
    <definedName name="roçadamecaniz_25" localSheetId="0">#REF!</definedName>
    <definedName name="roçadamecaniz_25">#REF!</definedName>
    <definedName name="Rod" localSheetId="2" hidden="1">#REF!</definedName>
    <definedName name="ROD">[23]DADOS_NAO_IMPRIMIR!$B$8</definedName>
    <definedName name="rodo" localSheetId="1">#REF!</definedName>
    <definedName name="rodo" localSheetId="0">#REF!</definedName>
    <definedName name="rodo">#REF!</definedName>
    <definedName name="rodovia" localSheetId="1">#REF!</definedName>
    <definedName name="rodovia" localSheetId="0">#REF!</definedName>
    <definedName name="rodovia">#REF!</definedName>
    <definedName name="rodovia_13" localSheetId="1">#REF!</definedName>
    <definedName name="rodovia_13" localSheetId="0">#REF!</definedName>
    <definedName name="rodovia_13">#REF!</definedName>
    <definedName name="rodovia_26" localSheetId="1">#REF!</definedName>
    <definedName name="rodovia_26" localSheetId="0">#REF!</definedName>
    <definedName name="rodovia_26">#REF!</definedName>
    <definedName name="rodovia_33" localSheetId="1">#REF!</definedName>
    <definedName name="rodovia_33" localSheetId="0">#REF!</definedName>
    <definedName name="rodovia_33">#REF!</definedName>
    <definedName name="rodovia_5" localSheetId="1">#REF!</definedName>
    <definedName name="rodovia_5" localSheetId="0">#REF!</definedName>
    <definedName name="rodovia_5">#REF!</definedName>
    <definedName name="rodovia_6" localSheetId="1">#REF!</definedName>
    <definedName name="rodovia_6" localSheetId="0">#REF!</definedName>
    <definedName name="rodovia_6">#REF!</definedName>
    <definedName name="rodovia_7" localSheetId="1">#REF!</definedName>
    <definedName name="rodovia_7" localSheetId="0">#REF!</definedName>
    <definedName name="rodovia_7">#REF!</definedName>
    <definedName name="rodovia_8" localSheetId="1">#REF!</definedName>
    <definedName name="rodovia_8" localSheetId="0">#REF!</definedName>
    <definedName name="rodovia_8">#REF!</definedName>
    <definedName name="rodovia_9" localSheetId="1">#REF!</definedName>
    <definedName name="rodovia_9" localSheetId="0">#REF!</definedName>
    <definedName name="rodovia_9">#REF!</definedName>
    <definedName name="rodovia1" localSheetId="1">#REF!</definedName>
    <definedName name="rodovia1" localSheetId="0">#REF!</definedName>
    <definedName name="rodovia1">#REF!</definedName>
    <definedName name="rodovia1a" localSheetId="1">#REF!</definedName>
    <definedName name="rodovia1a" localSheetId="0">#REF!</definedName>
    <definedName name="rodovia1a">#REF!</definedName>
    <definedName name="rodovia2" localSheetId="1">#REF!</definedName>
    <definedName name="rodovia2" localSheetId="0">#REF!</definedName>
    <definedName name="rodovia2">#REF!</definedName>
    <definedName name="ROMZ" localSheetId="1">#REF!</definedName>
    <definedName name="ROMZ" localSheetId="0">#REF!</definedName>
    <definedName name="ROMZ">#REF!</definedName>
    <definedName name="RP" localSheetId="1">#REF!</definedName>
    <definedName name="RP" localSheetId="0">#REF!</definedName>
    <definedName name="RP">#REF!</definedName>
    <definedName name="RPA" localSheetId="1">#REF!</definedName>
    <definedName name="RPA" localSheetId="0">#REF!</definedName>
    <definedName name="RPA">#REF!</definedName>
    <definedName name="RPL" localSheetId="1">#REF!</definedName>
    <definedName name="RPL" localSheetId="0">#REF!</definedName>
    <definedName name="RPL">#REF!</definedName>
    <definedName name="RPMAN" localSheetId="1">#REF!</definedName>
    <definedName name="RPMAN" localSheetId="0">#REF!</definedName>
    <definedName name="RPMAN">#REF!</definedName>
    <definedName name="RPMEC" localSheetId="1">#REF!</definedName>
    <definedName name="RPMEC" localSheetId="0">#REF!</definedName>
    <definedName name="RPMEC">#REF!</definedName>
    <definedName name="RPS" localSheetId="1">#REF!</definedName>
    <definedName name="RPS" localSheetId="0">#REF!</definedName>
    <definedName name="RPS">#REF!</definedName>
    <definedName name="RPT" localSheetId="1">#REF!</definedName>
    <definedName name="RPT" localSheetId="0">#REF!</definedName>
    <definedName name="RPT">#REF!</definedName>
    <definedName name="RPW" localSheetId="1">#REF!</definedName>
    <definedName name="RPW" localSheetId="0">#REF!</definedName>
    <definedName name="RPW">#REF!</definedName>
    <definedName name="RPWA" localSheetId="1">#REF!</definedName>
    <definedName name="RPWA" localSheetId="0">#REF!</definedName>
    <definedName name="RPWA">#REF!</definedName>
    <definedName name="RPZ" localSheetId="1">#REF!</definedName>
    <definedName name="RPZ" localSheetId="0">#REF!</definedName>
    <definedName name="RPZ">#REF!</definedName>
    <definedName name="rr" localSheetId="3" hidden="1">{#N/A,#N/A,TRUE,"Serviços"}</definedName>
    <definedName name="rr" localSheetId="11" hidden="1">{#N/A,#N/A,TRUE,"Serviços"}</definedName>
    <definedName name="rr" localSheetId="2">#REF!</definedName>
    <definedName name="rr" hidden="1">{#N/A,#N/A,TRUE,"Serviços"}</definedName>
    <definedName name="rr_1" localSheetId="11" hidden="1">{#N/A,#N/A,TRUE,"Serviços"}</definedName>
    <definedName name="rr_1" hidden="1">{#N/A,#N/A,TRUE,"Serviços"}</definedName>
    <definedName name="RR_1C" localSheetId="1">#REF!</definedName>
    <definedName name="RR_1C" localSheetId="0">#REF!</definedName>
    <definedName name="RR_1C">#REF!</definedName>
    <definedName name="RR_2C" localSheetId="1">#REF!</definedName>
    <definedName name="RR_2C" localSheetId="0">#REF!</definedName>
    <definedName name="RR_2C">#REF!</definedName>
    <definedName name="RR1C" localSheetId="1">#REF!</definedName>
    <definedName name="RR1C" localSheetId="0">#REF!</definedName>
    <definedName name="RR1C">#REF!</definedName>
    <definedName name="RR1CROO" localSheetId="1">#REF!</definedName>
    <definedName name="RR1CROO" localSheetId="0">#REF!</definedName>
    <definedName name="RR1CROO">#REF!</definedName>
    <definedName name="RR1CW" localSheetId="1">#REF!</definedName>
    <definedName name="RR1CW" localSheetId="0">#REF!</definedName>
    <definedName name="RR1CW">#REF!</definedName>
    <definedName name="RR1CWA" localSheetId="1">#REF!</definedName>
    <definedName name="RR1CWA" localSheetId="0">#REF!</definedName>
    <definedName name="RR1CWA">#REF!</definedName>
    <definedName name="RR2C" localSheetId="1">#REF!</definedName>
    <definedName name="RR2C" localSheetId="0">#REF!</definedName>
    <definedName name="RR2C">#REF!</definedName>
    <definedName name="RR2CROO" localSheetId="1">#REF!</definedName>
    <definedName name="RR2CROO" localSheetId="0">#REF!</definedName>
    <definedName name="RR2CROO">#REF!</definedName>
    <definedName name="rrff" localSheetId="3" hidden="1">{#N/A,#N/A,TRUE,"Serviços"}</definedName>
    <definedName name="rrff" localSheetId="11" hidden="1">{#N/A,#N/A,TRUE,"Serviços"}</definedName>
    <definedName name="rrff" localSheetId="2" hidden="1">{#N/A,#N/A,TRUE,"Serviços"}</definedName>
    <definedName name="rrff" hidden="1">{#N/A,#N/A,TRUE,"Serviços"}</definedName>
    <definedName name="rrff_1" localSheetId="11" hidden="1">{#N/A,#N/A,TRUE,"Serviços"}</definedName>
    <definedName name="rrff_1" hidden="1">{#N/A,#N/A,TRUE,"Serviços"}</definedName>
    <definedName name="rrfff" hidden="1">{#N/A,#N/A,TRUE,"Serviços"}</definedName>
    <definedName name="RRMBUQ" localSheetId="1">#REF!</definedName>
    <definedName name="RRMBUQ" localSheetId="0">#REF!</definedName>
    <definedName name="RRMBUQ">#REF!</definedName>
    <definedName name="RRMBUQW" localSheetId="1">#REF!</definedName>
    <definedName name="RRMBUQW" localSheetId="0">#REF!</definedName>
    <definedName name="RRMBUQW">#REF!</definedName>
    <definedName name="RRMBUQWA" localSheetId="1">#REF!</definedName>
    <definedName name="RRMBUQWA" localSheetId="0">#REF!</definedName>
    <definedName name="RRMBUQWA">#REF!</definedName>
    <definedName name="RRP" localSheetId="1">#REF!</definedName>
    <definedName name="RRP" localSheetId="0">#REF!</definedName>
    <definedName name="RRP">#REF!</definedName>
    <definedName name="RRQ" localSheetId="1">#REF!</definedName>
    <definedName name="RRQ" localSheetId="0">#REF!</definedName>
    <definedName name="RRQ">#REF!</definedName>
    <definedName name="rrr" hidden="1">{#N/A,#N/A,TRUE,"Serviços"}</definedName>
    <definedName name="RRTOTAL" localSheetId="1">#REF!</definedName>
    <definedName name="RRTOTAL" localSheetId="0">#REF!</definedName>
    <definedName name="RRTOTAL">#REF!</definedName>
    <definedName name="RRVQ" localSheetId="1">#REF!</definedName>
    <definedName name="RRVQ" localSheetId="0">#REF!</definedName>
    <definedName name="RRVQ">#REF!</definedName>
    <definedName name="RS" localSheetId="3">#REF!</definedName>
    <definedName name="RS" localSheetId="2">#REF!</definedName>
    <definedName name="RS" localSheetId="1">#REF!</definedName>
    <definedName name="RS" localSheetId="0">#REF!</definedName>
    <definedName name="RS">#REF!</definedName>
    <definedName name="RS_4" localSheetId="1">#REF!</definedName>
    <definedName name="RS_4" localSheetId="0">#REF!</definedName>
    <definedName name="RS_4">#REF!</definedName>
    <definedName name="RSS" localSheetId="1">#REF!</definedName>
    <definedName name="RSS" localSheetId="0">#REF!</definedName>
    <definedName name="RSS">#REF!</definedName>
    <definedName name="RZ" localSheetId="1">#REF!</definedName>
    <definedName name="RZ" localSheetId="0">#REF!</definedName>
    <definedName name="RZ">#REF!</definedName>
    <definedName name="s" localSheetId="1">#REF!</definedName>
    <definedName name="s" localSheetId="0">#REF!</definedName>
    <definedName name="s">#REF!</definedName>
    <definedName name="sa" localSheetId="1">#REF!</definedName>
    <definedName name="sa" localSheetId="0">#REF!</definedName>
    <definedName name="sa">#REF!</definedName>
    <definedName name="SALARIO" localSheetId="1">#REF!</definedName>
    <definedName name="SALARIO" localSheetId="0">#REF!</definedName>
    <definedName name="SALARIO">#REF!</definedName>
    <definedName name="SALARIOS" localSheetId="1">#REF!</definedName>
    <definedName name="SALARIOS" localSheetId="0">#REF!</definedName>
    <definedName name="SALARIOS">#REF!</definedName>
    <definedName name="salete" hidden="1">{#N/A,#N/A,FALSE,"MO (2)"}</definedName>
    <definedName name="salete.com" hidden="1">{#N/A,#N/A,FALSE,"MO (2)"}</definedName>
    <definedName name="Sarjeta">#N/A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B" localSheetId="1">#REF!</definedName>
    <definedName name="SB" localSheetId="0">#REF!</definedName>
    <definedName name="SB">#REF!</definedName>
    <definedName name="sbg" localSheetId="3">#REF!</definedName>
    <definedName name="sbg" localSheetId="2">#REF!</definedName>
    <definedName name="sbg" localSheetId="1">#REF!</definedName>
    <definedName name="sbg" localSheetId="0">#REF!</definedName>
    <definedName name="sbg">#REF!</definedName>
    <definedName name="sbg_4" localSheetId="1">#REF!</definedName>
    <definedName name="sbg_4" localSheetId="0">#REF!</definedName>
    <definedName name="sbg_4">#REF!</definedName>
    <definedName name="sbgg" localSheetId="1">#REF!</definedName>
    <definedName name="sbgg" localSheetId="0">#REF!</definedName>
    <definedName name="sbgg">#REF!</definedName>
    <definedName name="SBTC" localSheetId="3">#REF!</definedName>
    <definedName name="SBTC" localSheetId="2">#REF!</definedName>
    <definedName name="SBTC" localSheetId="1">#REF!</definedName>
    <definedName name="SBTC" localSheetId="0">#REF!</definedName>
    <definedName name="SBTC">#REF!</definedName>
    <definedName name="SBTC_4" localSheetId="1">#REF!</definedName>
    <definedName name="SBTC_4" localSheetId="0">#REF!</definedName>
    <definedName name="SBTC_4">#REF!</definedName>
    <definedName name="SBTCC" localSheetId="1">#REF!</definedName>
    <definedName name="SBTCC" localSheetId="0">#REF!</definedName>
    <definedName name="SBTCC">#REF!</definedName>
    <definedName name="SC" localSheetId="1">#REF!</definedName>
    <definedName name="SC" localSheetId="0">#REF!</definedName>
    <definedName name="SC">#REF!</definedName>
    <definedName name="SCB" localSheetId="1">#REF!</definedName>
    <definedName name="SCB" localSheetId="0">#REF!</definedName>
    <definedName name="SCB">#REF!</definedName>
    <definedName name="sdfs" localSheetId="1">#REF!</definedName>
    <definedName name="sdfs" localSheetId="0">#REF!</definedName>
    <definedName name="sdfs">#REF!</definedName>
    <definedName name="sdfsdf" localSheetId="1">#REF!</definedName>
    <definedName name="sdfsdf" localSheetId="0">#REF!</definedName>
    <definedName name="sdfsdf">#REF!</definedName>
    <definedName name="sdsdsds" hidden="1">{#N/A,#N/A,FALSE,"MO (2)"}</definedName>
    <definedName name="sdsdsdsx" hidden="1">{#N/A,#N/A,FALSE,"MO (2)"}</definedName>
    <definedName name="SE" localSheetId="1">#REF!</definedName>
    <definedName name="SE" localSheetId="0">#REF!</definedName>
    <definedName name="SE">#REF!</definedName>
    <definedName name="seg" localSheetId="2">#REF!</definedName>
    <definedName name="SEG">[23]DADOS_NAO_IMPRIMIR!$B$11</definedName>
    <definedName name="Seg_Carna">Dom_Páscoa-48</definedName>
    <definedName name="segmento" localSheetId="1">#REF!</definedName>
    <definedName name="segmento" localSheetId="0">#REF!</definedName>
    <definedName name="segmento">#REF!</definedName>
    <definedName name="segmento_13" localSheetId="1">#REF!</definedName>
    <definedName name="segmento_13" localSheetId="0">#REF!</definedName>
    <definedName name="segmento_13">#REF!</definedName>
    <definedName name="segmento_26" localSheetId="1">#REF!</definedName>
    <definedName name="segmento_26" localSheetId="0">#REF!</definedName>
    <definedName name="segmento_26">#REF!</definedName>
    <definedName name="segmento_33" localSheetId="1">#REF!</definedName>
    <definedName name="segmento_33" localSheetId="0">#REF!</definedName>
    <definedName name="segmento_33">#REF!</definedName>
    <definedName name="segmento_5" localSheetId="1">#REF!</definedName>
    <definedName name="segmento_5" localSheetId="0">#REF!</definedName>
    <definedName name="segmento_5">#REF!</definedName>
    <definedName name="segmento_6" localSheetId="1">#REF!</definedName>
    <definedName name="segmento_6" localSheetId="0">#REF!</definedName>
    <definedName name="segmento_6">#REF!</definedName>
    <definedName name="segmento_7" localSheetId="1">#REF!</definedName>
    <definedName name="segmento_7" localSheetId="0">#REF!</definedName>
    <definedName name="segmento_7">#REF!</definedName>
    <definedName name="segmento_8" localSheetId="1">#REF!</definedName>
    <definedName name="segmento_8" localSheetId="0">#REF!</definedName>
    <definedName name="segmento_8">#REF!</definedName>
    <definedName name="segmento_9" localSheetId="1">#REF!</definedName>
    <definedName name="segmento_9" localSheetId="0">#REF!</definedName>
    <definedName name="segmento_9">#REF!</definedName>
    <definedName name="segmento1">#N/A</definedName>
    <definedName name="segmento1_13" localSheetId="1">#REF!</definedName>
    <definedName name="segmento1_13" localSheetId="0">#REF!</definedName>
    <definedName name="segmento1_13">#REF!</definedName>
    <definedName name="segmento1_26" localSheetId="1">#REF!</definedName>
    <definedName name="segmento1_26" localSheetId="0">#REF!</definedName>
    <definedName name="segmento1_26">#REF!</definedName>
    <definedName name="segmento1_33" localSheetId="1">#REF!</definedName>
    <definedName name="segmento1_33" localSheetId="0">#REF!</definedName>
    <definedName name="segmento1_33">#REF!</definedName>
    <definedName name="segmento1_5" localSheetId="1">#REF!</definedName>
    <definedName name="segmento1_5" localSheetId="0">#REF!</definedName>
    <definedName name="segmento1_5">#REF!</definedName>
    <definedName name="segmento1_6" localSheetId="1">#REF!</definedName>
    <definedName name="segmento1_6" localSheetId="0">#REF!</definedName>
    <definedName name="segmento1_6">#REF!</definedName>
    <definedName name="segmento1_7" localSheetId="1">#REF!</definedName>
    <definedName name="segmento1_7" localSheetId="0">#REF!</definedName>
    <definedName name="segmento1_7">#REF!</definedName>
    <definedName name="segmento1_8" localSheetId="1">#REF!</definedName>
    <definedName name="segmento1_8" localSheetId="0">#REF!</definedName>
    <definedName name="segmento1_8">#REF!</definedName>
    <definedName name="segmento1_9" localSheetId="1">#REF!</definedName>
    <definedName name="segmento1_9" localSheetId="0">#REF!</definedName>
    <definedName name="segmento1_9">#REF!</definedName>
    <definedName name="segmento2" localSheetId="1">#REF!</definedName>
    <definedName name="segmento2" localSheetId="0">#REF!</definedName>
    <definedName name="segmento2">#REF!</definedName>
    <definedName name="SEGMENTO2_13" localSheetId="1">#REF!</definedName>
    <definedName name="SEGMENTO2_13" localSheetId="0">#REF!</definedName>
    <definedName name="SEGMENTO2_13">#REF!</definedName>
    <definedName name="SEGMENTO2_19" localSheetId="1">#REF!</definedName>
    <definedName name="SEGMENTO2_19" localSheetId="0">#REF!</definedName>
    <definedName name="SEGMENTO2_19">#REF!</definedName>
    <definedName name="SEGMENTO2_23" localSheetId="1">#REF!</definedName>
    <definedName name="SEGMENTO2_23" localSheetId="0">#REF!</definedName>
    <definedName name="SEGMENTO2_23">#REF!</definedName>
    <definedName name="SEGMENTO2_25" localSheetId="1">#REF!</definedName>
    <definedName name="SEGMENTO2_25" localSheetId="0">#REF!</definedName>
    <definedName name="SEGMENTO2_25">#REF!</definedName>
    <definedName name="SEGMENTO2_26" localSheetId="1">#REF!</definedName>
    <definedName name="SEGMENTO2_26" localSheetId="0">#REF!</definedName>
    <definedName name="SEGMENTO2_26">#REF!</definedName>
    <definedName name="SEGMENTO2_33" localSheetId="1">#REF!</definedName>
    <definedName name="SEGMENTO2_33" localSheetId="0">#REF!</definedName>
    <definedName name="SEGMENTO2_33">#REF!</definedName>
    <definedName name="SEGMENTO2_5" localSheetId="1">#REF!</definedName>
    <definedName name="SEGMENTO2_5" localSheetId="0">#REF!</definedName>
    <definedName name="SEGMENTO2_5">#REF!</definedName>
    <definedName name="SEGMENTO2_6" localSheetId="1">#REF!</definedName>
    <definedName name="SEGMENTO2_6" localSheetId="0">#REF!</definedName>
    <definedName name="SEGMENTO2_6">#REF!</definedName>
    <definedName name="SEGMENTO2_7" localSheetId="1">#REF!</definedName>
    <definedName name="SEGMENTO2_7" localSheetId="0">#REF!</definedName>
    <definedName name="SEGMENTO2_7">#REF!</definedName>
    <definedName name="SEGMENTO2_8" localSheetId="1">#REF!</definedName>
    <definedName name="SEGMENTO2_8" localSheetId="0">#REF!</definedName>
    <definedName name="SEGMENTO2_8">#REF!</definedName>
    <definedName name="SEGMENTO2_9" localSheetId="1">#REF!</definedName>
    <definedName name="SEGMENTO2_9" localSheetId="0">#REF!</definedName>
    <definedName name="SEGMENTO2_9">#REF!</definedName>
    <definedName name="sencount" hidden="1">1</definedName>
    <definedName name="ser" localSheetId="1">#REF!</definedName>
    <definedName name="ser" localSheetId="0">#REF!</definedName>
    <definedName name="ser">#REF!</definedName>
    <definedName name="SERV" localSheetId="1">#REF!</definedName>
    <definedName name="SERV" localSheetId="0">#REF!</definedName>
    <definedName name="SERV">#REF!</definedName>
    <definedName name="Serv_prev" localSheetId="1">#REF!</definedName>
    <definedName name="Serv_prev" localSheetId="0">#REF!</definedName>
    <definedName name="Serv_prev">#REF!</definedName>
    <definedName name="Serv_prev_4" localSheetId="1">#REF!</definedName>
    <definedName name="Serv_prev_4" localSheetId="0">#REF!</definedName>
    <definedName name="Serv_prev_4">#REF!</definedName>
    <definedName name="Serv_prevv" localSheetId="1">#REF!</definedName>
    <definedName name="Serv_prevv" localSheetId="0">#REF!</definedName>
    <definedName name="Serv_prevv">#REF!</definedName>
    <definedName name="servDNER" localSheetId="1">#REF!</definedName>
    <definedName name="servDNER" localSheetId="0">#REF!</definedName>
    <definedName name="servDNER">#REF!</definedName>
    <definedName name="servente" localSheetId="3">#REF!</definedName>
    <definedName name="servente" localSheetId="1">#REF!</definedName>
    <definedName name="servente" localSheetId="0">#REF!</definedName>
    <definedName name="servente">#REF!</definedName>
    <definedName name="serventep" localSheetId="3">#REF!</definedName>
    <definedName name="serventep" localSheetId="1">#REF!</definedName>
    <definedName name="serventep" localSheetId="0">#REF!</definedName>
    <definedName name="serventep">#REF!</definedName>
    <definedName name="servi" localSheetId="3">#REF!</definedName>
    <definedName name="servi" localSheetId="1">#REF!</definedName>
    <definedName name="servi" localSheetId="0">#REF!</definedName>
    <definedName name="servi">#REF!</definedName>
    <definedName name="Serviço" localSheetId="3">#REF!</definedName>
    <definedName name="serviço" localSheetId="2">#REF!</definedName>
    <definedName name="Serviço" localSheetId="1">#REF!</definedName>
    <definedName name="Serviço" localSheetId="0">#REF!</definedName>
    <definedName name="Serviço">#REF!</definedName>
    <definedName name="Serviços" localSheetId="1">#REF!</definedName>
    <definedName name="Serviços" localSheetId="0">#REF!</definedName>
    <definedName name="Serviços">#REF!</definedName>
    <definedName name="SET" localSheetId="1">#REF!</definedName>
    <definedName name="SET" localSheetId="0">#REF!</definedName>
    <definedName name="SET">#REF!</definedName>
    <definedName name="SETEMBRO" localSheetId="3" hidden="1">{#N/A,#N/A,TRUE,"Serviços"}</definedName>
    <definedName name="SETEMBRO" localSheetId="11" hidden="1">{#N/A,#N/A,TRUE,"Serviços"}</definedName>
    <definedName name="SETEMBRO" localSheetId="2" hidden="1">{#N/A,#N/A,TRUE,"Serviços"}</definedName>
    <definedName name="SETEMBRO" hidden="1">{#N/A,#N/A,TRUE,"Serviços"}</definedName>
    <definedName name="SETEMBRO_1" localSheetId="11" hidden="1">{#N/A,#N/A,TRUE,"Serviços"}</definedName>
    <definedName name="SETEMBRO_1" hidden="1">{#N/A,#N/A,TRUE,"Serviços"}</definedName>
    <definedName name="SETEMBROO" hidden="1">{#N/A,#N/A,TRUE,"Serviços"}</definedName>
    <definedName name="SEVE" localSheetId="1">#REF!</definedName>
    <definedName name="SEVE" localSheetId="0">#REF!</definedName>
    <definedName name="SEVE">#REF!</definedName>
    <definedName name="seven" localSheetId="1">#REF!</definedName>
    <definedName name="seven" localSheetId="0">#REF!</definedName>
    <definedName name="seven">#REF!</definedName>
    <definedName name="sfds" localSheetId="1">#REF!</definedName>
    <definedName name="sfds" localSheetId="0">#REF!</definedName>
    <definedName name="sfds">#REF!</definedName>
    <definedName name="SIN" localSheetId="1">#REF!</definedName>
    <definedName name="SIN" localSheetId="0">#REF!</definedName>
    <definedName name="SIN">#REF!</definedName>
    <definedName name="SINAL" localSheetId="1">#REF!</definedName>
    <definedName name="SINAL" localSheetId="0">#REF!</definedName>
    <definedName name="SINAL">#REF!</definedName>
    <definedName name="sinalizhoriz" localSheetId="1">#REF!</definedName>
    <definedName name="sinalizhoriz" localSheetId="0">#REF!</definedName>
    <definedName name="sinalizhoriz">#REF!</definedName>
    <definedName name="sinalizhoriz_13" localSheetId="1">#REF!</definedName>
    <definedName name="sinalizhoriz_13" localSheetId="0">#REF!</definedName>
    <definedName name="sinalizhoriz_13">#REF!</definedName>
    <definedName name="sinalizhoriz_13_19" localSheetId="1">#REF!</definedName>
    <definedName name="sinalizhoriz_13_19" localSheetId="0">#REF!</definedName>
    <definedName name="sinalizhoriz_13_19">#REF!</definedName>
    <definedName name="sinalizhoriz_13_23" localSheetId="1">#REF!</definedName>
    <definedName name="sinalizhoriz_13_23" localSheetId="0">#REF!</definedName>
    <definedName name="sinalizhoriz_13_23">#REF!</definedName>
    <definedName name="sinalizhoriz_13_25" localSheetId="1">#REF!</definedName>
    <definedName name="sinalizhoriz_13_25" localSheetId="0">#REF!</definedName>
    <definedName name="sinalizhoriz_13_25">#REF!</definedName>
    <definedName name="sinalizhoriz_13_26" localSheetId="1">#REF!</definedName>
    <definedName name="sinalizhoriz_13_26" localSheetId="0">#REF!</definedName>
    <definedName name="sinalizhoriz_13_26">#REF!</definedName>
    <definedName name="sinalizhoriz_13_33" localSheetId="1">#REF!</definedName>
    <definedName name="sinalizhoriz_13_33" localSheetId="0">#REF!</definedName>
    <definedName name="sinalizhoriz_13_33">#REF!</definedName>
    <definedName name="sinalizhoriz_13_9" localSheetId="1">#REF!</definedName>
    <definedName name="sinalizhoriz_13_9" localSheetId="0">#REF!</definedName>
    <definedName name="sinalizhoriz_13_9">#REF!</definedName>
    <definedName name="sinalizhoriz_15" localSheetId="1">#REF!</definedName>
    <definedName name="sinalizhoriz_15" localSheetId="0">#REF!</definedName>
    <definedName name="sinalizhoriz_15">#REF!</definedName>
    <definedName name="sinalizhoriz_15_13" localSheetId="1">#REF!</definedName>
    <definedName name="sinalizhoriz_15_13" localSheetId="0">#REF!</definedName>
    <definedName name="sinalizhoriz_15_13">#REF!</definedName>
    <definedName name="sinalizhoriz_15_13_19" localSheetId="1">#REF!</definedName>
    <definedName name="sinalizhoriz_15_13_19" localSheetId="0">#REF!</definedName>
    <definedName name="sinalizhoriz_15_13_19">#REF!</definedName>
    <definedName name="sinalizhoriz_15_13_23" localSheetId="1">#REF!</definedName>
    <definedName name="sinalizhoriz_15_13_23" localSheetId="0">#REF!</definedName>
    <definedName name="sinalizhoriz_15_13_23">#REF!</definedName>
    <definedName name="sinalizhoriz_15_13_25" localSheetId="1">#REF!</definedName>
    <definedName name="sinalizhoriz_15_13_25" localSheetId="0">#REF!</definedName>
    <definedName name="sinalizhoriz_15_13_25">#REF!</definedName>
    <definedName name="sinalizhoriz_15_19" localSheetId="1">#REF!</definedName>
    <definedName name="sinalizhoriz_15_19" localSheetId="0">#REF!</definedName>
    <definedName name="sinalizhoriz_15_19">#REF!</definedName>
    <definedName name="sinalizhoriz_15_23" localSheetId="1">#REF!</definedName>
    <definedName name="sinalizhoriz_15_23" localSheetId="0">#REF!</definedName>
    <definedName name="sinalizhoriz_15_23">#REF!</definedName>
    <definedName name="sinalizhoriz_15_25" localSheetId="1">#REF!</definedName>
    <definedName name="sinalizhoriz_15_25" localSheetId="0">#REF!</definedName>
    <definedName name="sinalizhoriz_15_25">#REF!</definedName>
    <definedName name="sinalizhoriz_15_26" localSheetId="1">#REF!</definedName>
    <definedName name="sinalizhoriz_15_26" localSheetId="0">#REF!</definedName>
    <definedName name="sinalizhoriz_15_26">#REF!</definedName>
    <definedName name="sinalizhoriz_15_33" localSheetId="1">#REF!</definedName>
    <definedName name="sinalizhoriz_15_33" localSheetId="0">#REF!</definedName>
    <definedName name="sinalizhoriz_15_33">#REF!</definedName>
    <definedName name="sinalizhoriz_15_9" localSheetId="1">#REF!</definedName>
    <definedName name="sinalizhoriz_15_9" localSheetId="0">#REF!</definedName>
    <definedName name="sinalizhoriz_15_9">#REF!</definedName>
    <definedName name="sinalizhoriz_19" localSheetId="1">#REF!</definedName>
    <definedName name="sinalizhoriz_19" localSheetId="0">#REF!</definedName>
    <definedName name="sinalizhoriz_19">#REF!</definedName>
    <definedName name="sinalizhoriz_23" localSheetId="1">#REF!</definedName>
    <definedName name="sinalizhoriz_23" localSheetId="0">#REF!</definedName>
    <definedName name="sinalizhoriz_23">#REF!</definedName>
    <definedName name="sinalizhoriz_24" localSheetId="1">#REF!</definedName>
    <definedName name="sinalizhoriz_24" localSheetId="0">#REF!</definedName>
    <definedName name="sinalizhoriz_24">#REF!</definedName>
    <definedName name="sinalizhoriz_24_13" localSheetId="1">#REF!</definedName>
    <definedName name="sinalizhoriz_24_13" localSheetId="0">#REF!</definedName>
    <definedName name="sinalizhoriz_24_13">#REF!</definedName>
    <definedName name="sinalizhoriz_24_13_19" localSheetId="1">#REF!</definedName>
    <definedName name="sinalizhoriz_24_13_19" localSheetId="0">#REF!</definedName>
    <definedName name="sinalizhoriz_24_13_19">#REF!</definedName>
    <definedName name="sinalizhoriz_24_13_23" localSheetId="1">#REF!</definedName>
    <definedName name="sinalizhoriz_24_13_23" localSheetId="0">#REF!</definedName>
    <definedName name="sinalizhoriz_24_13_23">#REF!</definedName>
    <definedName name="sinalizhoriz_24_13_25" localSheetId="1">#REF!</definedName>
    <definedName name="sinalizhoriz_24_13_25" localSheetId="0">#REF!</definedName>
    <definedName name="sinalizhoriz_24_13_25">#REF!</definedName>
    <definedName name="sinalizhoriz_24_19" localSheetId="1">#REF!</definedName>
    <definedName name="sinalizhoriz_24_19" localSheetId="0">#REF!</definedName>
    <definedName name="sinalizhoriz_24_19">#REF!</definedName>
    <definedName name="sinalizhoriz_24_23" localSheetId="1">#REF!</definedName>
    <definedName name="sinalizhoriz_24_23" localSheetId="0">#REF!</definedName>
    <definedName name="sinalizhoriz_24_23">#REF!</definedName>
    <definedName name="sinalizhoriz_24_25" localSheetId="1">#REF!</definedName>
    <definedName name="sinalizhoriz_24_25" localSheetId="0">#REF!</definedName>
    <definedName name="sinalizhoriz_24_25">#REF!</definedName>
    <definedName name="sinalizhoriz_25" localSheetId="1">#REF!</definedName>
    <definedName name="sinalizhoriz_25" localSheetId="0">#REF!</definedName>
    <definedName name="sinalizhoriz_25">#REF!</definedName>
    <definedName name="sinalizhoriz_26" localSheetId="1">#REF!</definedName>
    <definedName name="sinalizhoriz_26" localSheetId="0">#REF!</definedName>
    <definedName name="sinalizhoriz_26">#REF!</definedName>
    <definedName name="sinalizhoriz_33" localSheetId="1">#REF!</definedName>
    <definedName name="sinalizhoriz_33" localSheetId="0">#REF!</definedName>
    <definedName name="sinalizhoriz_33">#REF!</definedName>
    <definedName name="sinalizhoriz_9" localSheetId="1">#REF!</definedName>
    <definedName name="sinalizhoriz_9" localSheetId="0">#REF!</definedName>
    <definedName name="sinalizhoriz_9">#REF!</definedName>
    <definedName name="sinapi_insumos" localSheetId="1">#REF!</definedName>
    <definedName name="sinapi_insumos" localSheetId="0">#REF!</definedName>
    <definedName name="sinapi_insumos">#REF!</definedName>
    <definedName name="SINAPI_OUTUBRO" localSheetId="3">#REF!</definedName>
    <definedName name="SINAPI_OUTUBRO" localSheetId="11">'[30]TABELA DE COMPOSIÇÕES - SINAPI '!$A$35:$D$5473</definedName>
    <definedName name="SINAPI_OUTUBRO">'[31]TABELA DE COMPOSIÇÕES - SINAPI '!$A$35:$D$5473</definedName>
    <definedName name="sinapi_serv." localSheetId="1">#REF!</definedName>
    <definedName name="sinapi_serv." localSheetId="0">#REF!</definedName>
    <definedName name="sinapi_serv.">#REF!</definedName>
    <definedName name="SINTETICO" hidden="1">{#N/A,#N/A,TRUE,"TER  EXT";#N/A,#N/A,TRUE,"TER  EXT";#N/A,#N/A,TRUE,"LAT  ESQ";#N/A,#N/A,TRUE,"FRONTAL";#N/A,#N/A,TRUE,"POST";#N/A,#N/A,TRUE,"LAT  DIR"}</definedName>
    <definedName name="SJ" localSheetId="1">#REF!</definedName>
    <definedName name="SJ" localSheetId="0">#REF!</definedName>
    <definedName name="SJ">#REF!</definedName>
    <definedName name="SM" localSheetId="1">#REF!</definedName>
    <definedName name="SM" localSheetId="0">#REF!</definedName>
    <definedName name="SM">#REF!</definedName>
    <definedName name="SMW" localSheetId="1">#REF!</definedName>
    <definedName name="SMW" localSheetId="0">#REF!</definedName>
    <definedName name="SMW">#REF!</definedName>
    <definedName name="SMWA" localSheetId="1">#REF!</definedName>
    <definedName name="SMWA" localSheetId="0">#REF!</definedName>
    <definedName name="SMWA">#REF!</definedName>
    <definedName name="soldador" localSheetId="3">#REF!</definedName>
    <definedName name="soldador" localSheetId="1">#REF!</definedName>
    <definedName name="soldador" localSheetId="0">#REF!</definedName>
    <definedName name="soldador">#REF!</definedName>
    <definedName name="SOLO" localSheetId="1">#REF!</definedName>
    <definedName name="SOLO" localSheetId="0">#REF!</definedName>
    <definedName name="SOLO">#REF!</definedName>
    <definedName name="solver_lin" hidden="1">0</definedName>
    <definedName name="solver_num" hidden="1">0</definedName>
    <definedName name="solver_opt" localSheetId="1" hidden="1">#REF!</definedName>
    <definedName name="solver_opt" localSheetId="0" hidden="1">#REF!</definedName>
    <definedName name="solver_opt" hidden="1">#REF!</definedName>
    <definedName name="solver_typ" hidden="1">1</definedName>
    <definedName name="solver_val" hidden="1">0</definedName>
    <definedName name="SOMA1" localSheetId="1">#REF!</definedName>
    <definedName name="SOMA1" localSheetId="0">#REF!</definedName>
    <definedName name="SOMA1">#REF!</definedName>
    <definedName name="SOMA2" localSheetId="1">#REF!</definedName>
    <definedName name="SOMA2" localSheetId="0">#REF!</definedName>
    <definedName name="SOMA2">#REF!</definedName>
    <definedName name="SOMA3" localSheetId="1">#REF!</definedName>
    <definedName name="SOMA3" localSheetId="0">#REF!</definedName>
    <definedName name="SOMA3">#REF!</definedName>
    <definedName name="SOMA4" localSheetId="1">#REF!</definedName>
    <definedName name="SOMA4" localSheetId="0">#REF!</definedName>
    <definedName name="SOMA4">#REF!</definedName>
    <definedName name="SOMA5" localSheetId="1">#REF!</definedName>
    <definedName name="SOMA5" localSheetId="0">#REF!</definedName>
    <definedName name="SOMA5">#REF!</definedName>
    <definedName name="SomaMedAtual" localSheetId="3">SUM(IF(#REF!=#REF!,IF(#REF!=#REF!,#REF!)))</definedName>
    <definedName name="SomaMedAtual" localSheetId="11">SUM(IF(#REF!=#REF!,IF(#REF!=#REF!,#REF!)))</definedName>
    <definedName name="SomaMedAtual" localSheetId="2">SUM(IF(#REF!=#REF!,IF(#REF!=#REF!,#REF!)))</definedName>
    <definedName name="SomaMedAtual" localSheetId="1">SUM(IF(#REF!=#REF!,IF(#REF!=#REF!,#REF!)))</definedName>
    <definedName name="SomaMedAtual" localSheetId="0">SUM(IF(#REF!=#REF!,IF(#REF!=#REF!,#REF!)))</definedName>
    <definedName name="SomaMedAtual">SUM(IF(#REF!=#REF!,IF(#REF!=#REF!,#REF!)))</definedName>
    <definedName name="souza" localSheetId="1">#REF!</definedName>
    <definedName name="souza" localSheetId="0">#REF!</definedName>
    <definedName name="souza">#REF!</definedName>
    <definedName name="SRERGS" localSheetId="1">#REF!</definedName>
    <definedName name="SRERGS" localSheetId="0">#REF!</definedName>
    <definedName name="SRERGS">#REF!</definedName>
    <definedName name="srergs_13" localSheetId="1">#REF!</definedName>
    <definedName name="srergs_13" localSheetId="0">#REF!</definedName>
    <definedName name="srergs_13">#REF!</definedName>
    <definedName name="srergs_26" localSheetId="1">#REF!</definedName>
    <definedName name="srergs_26" localSheetId="0">#REF!</definedName>
    <definedName name="srergs_26">#REF!</definedName>
    <definedName name="srergs_33" localSheetId="1">#REF!</definedName>
    <definedName name="srergs_33" localSheetId="0">#REF!</definedName>
    <definedName name="srergs_33">#REF!</definedName>
    <definedName name="srergs_5" localSheetId="1">#REF!</definedName>
    <definedName name="srergs_5" localSheetId="0">#REF!</definedName>
    <definedName name="srergs_5">#REF!</definedName>
    <definedName name="srergs_6" localSheetId="1">#REF!</definedName>
    <definedName name="srergs_6" localSheetId="0">#REF!</definedName>
    <definedName name="srergs_6">#REF!</definedName>
    <definedName name="srergs_7" localSheetId="1">#REF!</definedName>
    <definedName name="srergs_7" localSheetId="0">#REF!</definedName>
    <definedName name="srergs_7">#REF!</definedName>
    <definedName name="srergs_8" localSheetId="1">#REF!</definedName>
    <definedName name="srergs_8" localSheetId="0">#REF!</definedName>
    <definedName name="srergs_8">#REF!</definedName>
    <definedName name="srergs_9" localSheetId="1">#REF!</definedName>
    <definedName name="srergs_9" localSheetId="0">#REF!</definedName>
    <definedName name="srergs_9">#REF!</definedName>
    <definedName name="SRERS" localSheetId="1">#REF!</definedName>
    <definedName name="SRERS" localSheetId="0">#REF!</definedName>
    <definedName name="SRERS">#REF!</definedName>
    <definedName name="SRV" localSheetId="1">#REF!</definedName>
    <definedName name="SRV" localSheetId="0">#REF!</definedName>
    <definedName name="SRV">#REF!</definedName>
    <definedName name="SS" localSheetId="1">#REF!</definedName>
    <definedName name="SS" localSheetId="0">#REF!</definedName>
    <definedName name="SS">#REF!</definedName>
    <definedName name="SSS" hidden="1">{#N/A,#N/A,FALSE,"MO (2)"}</definedName>
    <definedName name="SSS_1" hidden="1">{#N/A,#N/A,FALSE,"MO (2)"}</definedName>
    <definedName name="sssd">#N/A</definedName>
    <definedName name="ssss">#N/A</definedName>
    <definedName name="ssssa" localSheetId="1">#REF!</definedName>
    <definedName name="ssssa" localSheetId="0">#REF!</definedName>
    <definedName name="ssssa">#REF!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" localSheetId="1">#REF!</definedName>
    <definedName name="ST" localSheetId="0">#REF!</definedName>
    <definedName name="ST">#REF!</definedName>
    <definedName name="Status" localSheetId="1">#REF!</definedName>
    <definedName name="Status" localSheetId="0">#REF!</definedName>
    <definedName name="Status">#REF!</definedName>
    <definedName name="STR" localSheetId="1">#REF!</definedName>
    <definedName name="STR" localSheetId="0">#REF!</definedName>
    <definedName name="STR">#REF!</definedName>
    <definedName name="sub" localSheetId="1">#REF!</definedName>
    <definedName name="sub" localSheetId="0">#REF!</definedName>
    <definedName name="sub">#REF!</definedName>
    <definedName name="Sub__trecho" localSheetId="1">#REF!</definedName>
    <definedName name="Sub__trecho" localSheetId="0">#REF!</definedName>
    <definedName name="Sub__trecho">#REF!</definedName>
    <definedName name="SUB_TRECHO" localSheetId="1">#REF!</definedName>
    <definedName name="SUB_TRECHO" localSheetId="0">#REF!</definedName>
    <definedName name="SUB_TRECHO">#REF!</definedName>
    <definedName name="SUBT" localSheetId="1">#REF!</definedName>
    <definedName name="SUBT" localSheetId="0">#REF!</definedName>
    <definedName name="SUBT">#REF!</definedName>
    <definedName name="SUBTOT" localSheetId="1">#REF!</definedName>
    <definedName name="SUBTOT" localSheetId="0">#REF!</definedName>
    <definedName name="SUBTOT">#REF!</definedName>
    <definedName name="subtrecho" localSheetId="2">#REF!</definedName>
    <definedName name="SUBTRECHO">[23]DADOS_NAO_IMPRIMIR!$B$10</definedName>
    <definedName name="subtrecho_13" localSheetId="1">#REF!</definedName>
    <definedName name="subtrecho_13" localSheetId="0">#REF!</definedName>
    <definedName name="subtrecho_13">#REF!</definedName>
    <definedName name="subtrecho_26" localSheetId="1">#REF!</definedName>
    <definedName name="subtrecho_26" localSheetId="0">#REF!</definedName>
    <definedName name="subtrecho_26">#REF!</definedName>
    <definedName name="subtrecho_33" localSheetId="1">#REF!</definedName>
    <definedName name="subtrecho_33" localSheetId="0">#REF!</definedName>
    <definedName name="subtrecho_33">#REF!</definedName>
    <definedName name="subtrecho_5" localSheetId="1">#REF!</definedName>
    <definedName name="subtrecho_5" localSheetId="0">#REF!</definedName>
    <definedName name="subtrecho_5">#REF!</definedName>
    <definedName name="subtrecho_6" localSheetId="1">#REF!</definedName>
    <definedName name="subtrecho_6" localSheetId="0">#REF!</definedName>
    <definedName name="subtrecho_6">#REF!</definedName>
    <definedName name="subtrecho_7" localSheetId="1">#REF!</definedName>
    <definedName name="subtrecho_7" localSheetId="0">#REF!</definedName>
    <definedName name="subtrecho_7">#REF!</definedName>
    <definedName name="subtrecho_8" localSheetId="1">#REF!</definedName>
    <definedName name="subtrecho_8" localSheetId="0">#REF!</definedName>
    <definedName name="subtrecho_8">#REF!</definedName>
    <definedName name="subtrecho_9" localSheetId="1">#REF!</definedName>
    <definedName name="subtrecho_9" localSheetId="0">#REF!</definedName>
    <definedName name="subtrecho_9">#REF!</definedName>
    <definedName name="SUBTRECHO1" localSheetId="1">#REF!</definedName>
    <definedName name="SUBTRECHO1" localSheetId="0">#REF!</definedName>
    <definedName name="SUBTRECHO1">#REF!</definedName>
    <definedName name="subtrecho1_13" localSheetId="1">#REF!</definedName>
    <definedName name="subtrecho1_13" localSheetId="0">#REF!</definedName>
    <definedName name="subtrecho1_13">#REF!</definedName>
    <definedName name="subtrecho1_13_1" localSheetId="1">#REF!</definedName>
    <definedName name="subtrecho1_13_1" localSheetId="0">#REF!</definedName>
    <definedName name="subtrecho1_13_1">#REF!</definedName>
    <definedName name="subtrecho1_13_13" localSheetId="1">#REF!</definedName>
    <definedName name="subtrecho1_13_13" localSheetId="0">#REF!</definedName>
    <definedName name="subtrecho1_13_13">#REF!</definedName>
    <definedName name="subtrecho1_13_19" localSheetId="1">#REF!</definedName>
    <definedName name="subtrecho1_13_19" localSheetId="0">#REF!</definedName>
    <definedName name="subtrecho1_13_19">#REF!</definedName>
    <definedName name="subtrecho1_13_23" localSheetId="1">#REF!</definedName>
    <definedName name="subtrecho1_13_23" localSheetId="0">#REF!</definedName>
    <definedName name="subtrecho1_13_23">#REF!</definedName>
    <definedName name="subtrecho1_13_25" localSheetId="1">#REF!</definedName>
    <definedName name="subtrecho1_13_25" localSheetId="0">#REF!</definedName>
    <definedName name="subtrecho1_13_25">#REF!</definedName>
    <definedName name="subtrecho1_13_26" localSheetId="1">#REF!</definedName>
    <definedName name="subtrecho1_13_26" localSheetId="0">#REF!</definedName>
    <definedName name="subtrecho1_13_26">#REF!</definedName>
    <definedName name="subtrecho1_13_33" localSheetId="1">#REF!</definedName>
    <definedName name="subtrecho1_13_33" localSheetId="0">#REF!</definedName>
    <definedName name="subtrecho1_13_33">#REF!</definedName>
    <definedName name="subtrecho1_13_5" localSheetId="1">#REF!</definedName>
    <definedName name="subtrecho1_13_5" localSheetId="0">#REF!</definedName>
    <definedName name="subtrecho1_13_5">#REF!</definedName>
    <definedName name="subtrecho1_13_6" localSheetId="1">#REF!</definedName>
    <definedName name="subtrecho1_13_6" localSheetId="0">#REF!</definedName>
    <definedName name="subtrecho1_13_6">#REF!</definedName>
    <definedName name="subtrecho1_13_7" localSheetId="1">#REF!</definedName>
    <definedName name="subtrecho1_13_7" localSheetId="0">#REF!</definedName>
    <definedName name="subtrecho1_13_7">#REF!</definedName>
    <definedName name="subtrecho1_13_8" localSheetId="1">#REF!</definedName>
    <definedName name="subtrecho1_13_8" localSheetId="0">#REF!</definedName>
    <definedName name="subtrecho1_13_8">#REF!</definedName>
    <definedName name="subtrecho1_13_9" localSheetId="1">#REF!</definedName>
    <definedName name="subtrecho1_13_9" localSheetId="0">#REF!</definedName>
    <definedName name="subtrecho1_13_9">#REF!</definedName>
    <definedName name="subtrecho1_19" localSheetId="1">#REF!</definedName>
    <definedName name="subtrecho1_19" localSheetId="0">#REF!</definedName>
    <definedName name="subtrecho1_19">#REF!</definedName>
    <definedName name="subtrecho1_23" localSheetId="1">#REF!</definedName>
    <definedName name="subtrecho1_23" localSheetId="0">#REF!</definedName>
    <definedName name="subtrecho1_23">#REF!</definedName>
    <definedName name="subtrecho1_24" localSheetId="1">#REF!</definedName>
    <definedName name="subtrecho1_24" localSheetId="0">#REF!</definedName>
    <definedName name="subtrecho1_24">#REF!</definedName>
    <definedName name="subtrecho1_24_13" localSheetId="1">#REF!</definedName>
    <definedName name="subtrecho1_24_13" localSheetId="0">#REF!</definedName>
    <definedName name="subtrecho1_24_13">#REF!</definedName>
    <definedName name="subtrecho1_24_13_1" localSheetId="1">#REF!</definedName>
    <definedName name="subtrecho1_24_13_1" localSheetId="0">#REF!</definedName>
    <definedName name="subtrecho1_24_13_1">#REF!</definedName>
    <definedName name="subtrecho1_24_13_13" localSheetId="1">#REF!</definedName>
    <definedName name="subtrecho1_24_13_13" localSheetId="0">#REF!</definedName>
    <definedName name="subtrecho1_24_13_13">#REF!</definedName>
    <definedName name="subtrecho1_24_13_19" localSheetId="1">#REF!</definedName>
    <definedName name="subtrecho1_24_13_19" localSheetId="0">#REF!</definedName>
    <definedName name="subtrecho1_24_13_19">#REF!</definedName>
    <definedName name="subtrecho1_24_13_23" localSheetId="1">#REF!</definedName>
    <definedName name="subtrecho1_24_13_23" localSheetId="0">#REF!</definedName>
    <definedName name="subtrecho1_24_13_23">#REF!</definedName>
    <definedName name="subtrecho1_24_13_25" localSheetId="1">#REF!</definedName>
    <definedName name="subtrecho1_24_13_25" localSheetId="0">#REF!</definedName>
    <definedName name="subtrecho1_24_13_25">#REF!</definedName>
    <definedName name="subtrecho1_24_13_26" localSheetId="1">#REF!</definedName>
    <definedName name="subtrecho1_24_13_26" localSheetId="0">#REF!</definedName>
    <definedName name="subtrecho1_24_13_26">#REF!</definedName>
    <definedName name="subtrecho1_24_13_33" localSheetId="1">#REF!</definedName>
    <definedName name="subtrecho1_24_13_33" localSheetId="0">#REF!</definedName>
    <definedName name="subtrecho1_24_13_33">#REF!</definedName>
    <definedName name="subtrecho1_24_13_5" localSheetId="1">#REF!</definedName>
    <definedName name="subtrecho1_24_13_5" localSheetId="0">#REF!</definedName>
    <definedName name="subtrecho1_24_13_5">#REF!</definedName>
    <definedName name="subtrecho1_24_13_6" localSheetId="1">#REF!</definedName>
    <definedName name="subtrecho1_24_13_6" localSheetId="0">#REF!</definedName>
    <definedName name="subtrecho1_24_13_6">#REF!</definedName>
    <definedName name="subtrecho1_24_13_7" localSheetId="1">#REF!</definedName>
    <definedName name="subtrecho1_24_13_7" localSheetId="0">#REF!</definedName>
    <definedName name="subtrecho1_24_13_7">#REF!</definedName>
    <definedName name="subtrecho1_24_13_8" localSheetId="1">#REF!</definedName>
    <definedName name="subtrecho1_24_13_8" localSheetId="0">#REF!</definedName>
    <definedName name="subtrecho1_24_13_8">#REF!</definedName>
    <definedName name="subtrecho1_24_13_9" localSheetId="1">#REF!</definedName>
    <definedName name="subtrecho1_24_13_9" localSheetId="0">#REF!</definedName>
    <definedName name="subtrecho1_24_13_9">#REF!</definedName>
    <definedName name="subtrecho1_24_19" localSheetId="1">#REF!</definedName>
    <definedName name="subtrecho1_24_19" localSheetId="0">#REF!</definedName>
    <definedName name="subtrecho1_24_19">#REF!</definedName>
    <definedName name="subtrecho1_24_23" localSheetId="1">#REF!</definedName>
    <definedName name="subtrecho1_24_23" localSheetId="0">#REF!</definedName>
    <definedName name="subtrecho1_24_23">#REF!</definedName>
    <definedName name="subtrecho1_24_25" localSheetId="1">#REF!</definedName>
    <definedName name="subtrecho1_24_25" localSheetId="0">#REF!</definedName>
    <definedName name="subtrecho1_24_25">#REF!</definedName>
    <definedName name="subtrecho1_24_26" localSheetId="1">#REF!</definedName>
    <definedName name="subtrecho1_24_26" localSheetId="0">#REF!</definedName>
    <definedName name="subtrecho1_24_26">#REF!</definedName>
    <definedName name="subtrecho1_24_33" localSheetId="1">#REF!</definedName>
    <definedName name="subtrecho1_24_33" localSheetId="0">#REF!</definedName>
    <definedName name="subtrecho1_24_33">#REF!</definedName>
    <definedName name="subtrecho1_24_5" localSheetId="1">#REF!</definedName>
    <definedName name="subtrecho1_24_5" localSheetId="0">#REF!</definedName>
    <definedName name="subtrecho1_24_5">#REF!</definedName>
    <definedName name="subtrecho1_24_6" localSheetId="1">#REF!</definedName>
    <definedName name="subtrecho1_24_6" localSheetId="0">#REF!</definedName>
    <definedName name="subtrecho1_24_6">#REF!</definedName>
    <definedName name="subtrecho1_24_7" localSheetId="1">#REF!</definedName>
    <definedName name="subtrecho1_24_7" localSheetId="0">#REF!</definedName>
    <definedName name="subtrecho1_24_7">#REF!</definedName>
    <definedName name="subtrecho1_24_8" localSheetId="1">#REF!</definedName>
    <definedName name="subtrecho1_24_8" localSheetId="0">#REF!</definedName>
    <definedName name="subtrecho1_24_8">#REF!</definedName>
    <definedName name="subtrecho1_24_9" localSheetId="1">#REF!</definedName>
    <definedName name="subtrecho1_24_9" localSheetId="0">#REF!</definedName>
    <definedName name="subtrecho1_24_9">#REF!</definedName>
    <definedName name="subtrecho1_25" localSheetId="1">#REF!</definedName>
    <definedName name="subtrecho1_25" localSheetId="0">#REF!</definedName>
    <definedName name="subtrecho1_25">#REF!</definedName>
    <definedName name="subtrecho1_26" localSheetId="1">#REF!</definedName>
    <definedName name="subtrecho1_26" localSheetId="0">#REF!</definedName>
    <definedName name="subtrecho1_26">#REF!</definedName>
    <definedName name="subtrecho1_33" localSheetId="1">#REF!</definedName>
    <definedName name="subtrecho1_33" localSheetId="0">#REF!</definedName>
    <definedName name="subtrecho1_33">#REF!</definedName>
    <definedName name="subtrecho1_5" localSheetId="1">#REF!</definedName>
    <definedName name="subtrecho1_5" localSheetId="0">#REF!</definedName>
    <definedName name="subtrecho1_5">#REF!</definedName>
    <definedName name="subtrecho1_6" localSheetId="1">#REF!</definedName>
    <definedName name="subtrecho1_6" localSheetId="0">#REF!</definedName>
    <definedName name="subtrecho1_6">#REF!</definedName>
    <definedName name="subtrecho1_7" localSheetId="1">#REF!</definedName>
    <definedName name="subtrecho1_7" localSheetId="0">#REF!</definedName>
    <definedName name="subtrecho1_7">#REF!</definedName>
    <definedName name="subtrecho1_8" localSheetId="1">#REF!</definedName>
    <definedName name="subtrecho1_8" localSheetId="0">#REF!</definedName>
    <definedName name="subtrecho1_8">#REF!</definedName>
    <definedName name="subtrecho1_9" localSheetId="1">#REF!</definedName>
    <definedName name="subtrecho1_9" localSheetId="0">#REF!</definedName>
    <definedName name="subtrecho1_9">#REF!</definedName>
    <definedName name="subtrecho1a" localSheetId="1">#REF!</definedName>
    <definedName name="subtrecho1a" localSheetId="0">#REF!</definedName>
    <definedName name="subtrecho1a">#REF!</definedName>
    <definedName name="subtrecho1b" localSheetId="1">#REF!</definedName>
    <definedName name="subtrecho1b" localSheetId="0">#REF!</definedName>
    <definedName name="subtrecho1b">#REF!</definedName>
    <definedName name="subtrecho2" localSheetId="1">#REF!</definedName>
    <definedName name="subtrecho2" localSheetId="0">#REF!</definedName>
    <definedName name="subtrecho2">#REF!</definedName>
    <definedName name="SUBTRECHO2_13" localSheetId="1">#REF!</definedName>
    <definedName name="SUBTRECHO2_13" localSheetId="0">#REF!</definedName>
    <definedName name="SUBTRECHO2_13">#REF!</definedName>
    <definedName name="SUBTRECHO2_19" localSheetId="1">#REF!</definedName>
    <definedName name="SUBTRECHO2_19" localSheetId="0">#REF!</definedName>
    <definedName name="SUBTRECHO2_19">#REF!</definedName>
    <definedName name="SUBTRECHO2_23" localSheetId="1">#REF!</definedName>
    <definedName name="SUBTRECHO2_23" localSheetId="0">#REF!</definedName>
    <definedName name="SUBTRECHO2_23">#REF!</definedName>
    <definedName name="SUBTRECHO2_25" localSheetId="1">#REF!</definedName>
    <definedName name="SUBTRECHO2_25" localSheetId="0">#REF!</definedName>
    <definedName name="SUBTRECHO2_25">#REF!</definedName>
    <definedName name="SUBTRECHO2_26" localSheetId="1">#REF!</definedName>
    <definedName name="SUBTRECHO2_26" localSheetId="0">#REF!</definedName>
    <definedName name="SUBTRECHO2_26">#REF!</definedName>
    <definedName name="SUBTRECHO2_33" localSheetId="1">#REF!</definedName>
    <definedName name="SUBTRECHO2_33" localSheetId="0">#REF!</definedName>
    <definedName name="SUBTRECHO2_33">#REF!</definedName>
    <definedName name="SUBTRECHO2_5" localSheetId="1">#REF!</definedName>
    <definedName name="SUBTRECHO2_5" localSheetId="0">#REF!</definedName>
    <definedName name="SUBTRECHO2_5">#REF!</definedName>
    <definedName name="SUBTRECHO2_6" localSheetId="1">#REF!</definedName>
    <definedName name="SUBTRECHO2_6" localSheetId="0">#REF!</definedName>
    <definedName name="SUBTRECHO2_6">#REF!</definedName>
    <definedName name="SUBTRECHO2_7" localSheetId="1">#REF!</definedName>
    <definedName name="SUBTRECHO2_7" localSheetId="0">#REF!</definedName>
    <definedName name="SUBTRECHO2_7">#REF!</definedName>
    <definedName name="SUBTRECHO2_8" localSheetId="1">#REF!</definedName>
    <definedName name="SUBTRECHO2_8" localSheetId="0">#REF!</definedName>
    <definedName name="SUBTRECHO2_8">#REF!</definedName>
    <definedName name="SUBTRECHO2_9" localSheetId="1">#REF!</definedName>
    <definedName name="SUBTRECHO2_9" localSheetId="0">#REF!</definedName>
    <definedName name="SUBTRECHO2_9">#REF!</definedName>
    <definedName name="SUMMERY" localSheetId="1">#REF!</definedName>
    <definedName name="SUMMERY" localSheetId="0">#REF!</definedName>
    <definedName name="SUMMERY">#REF!</definedName>
    <definedName name="SUMMERYY" localSheetId="1">#REF!</definedName>
    <definedName name="SUMMERYY" localSheetId="0">#REF!</definedName>
    <definedName name="SUMMERYY">#REF!</definedName>
    <definedName name="SUPERINTENDÊNCIA_REGIONAL_NO_ESTADO_DO_RIO_GRANDE_DO_SUL" localSheetId="1">#REF!</definedName>
    <definedName name="SUPERINTENDÊNCIA_REGIONAL_NO_ESTADO_DO_RIO_GRANDE_DO_SUL" localSheetId="0">#REF!</definedName>
    <definedName name="SUPERINTENDÊNCIA_REGIONAL_NO_ESTADO_DO_RIO_GRANDE_DO_SUL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 localSheetId="1">#REF!</definedName>
    <definedName name="t" localSheetId="0">#REF!</definedName>
    <definedName name="t">#REF!</definedName>
    <definedName name="TA" localSheetId="1">#REF!</definedName>
    <definedName name="TA" localSheetId="0">#REF!</definedName>
    <definedName name="TA">#REF!</definedName>
    <definedName name="Tab_Serv." localSheetId="3">#REF!</definedName>
    <definedName name="Tab_Serv." localSheetId="2">#REF!</definedName>
    <definedName name="Tab_Serv." localSheetId="1">#REF!</definedName>
    <definedName name="Tab_Serv." localSheetId="0">#REF!</definedName>
    <definedName name="Tab_Serv.">#REF!</definedName>
    <definedName name="Tab_Serviços" localSheetId="3">#REF!</definedName>
    <definedName name="Tab_Serviços" localSheetId="2">#REF!</definedName>
    <definedName name="Tab_Serviços" localSheetId="1">#REF!</definedName>
    <definedName name="Tab_Serviços" localSheetId="0">#REF!</definedName>
    <definedName name="Tab_Serviços">#REF!</definedName>
    <definedName name="TABELA" localSheetId="1">#REF!</definedName>
    <definedName name="TABELA" localSheetId="0">#REF!</definedName>
    <definedName name="TABELA">#REF!</definedName>
    <definedName name="TABMAT" localSheetId="1">#REF!</definedName>
    <definedName name="TABMAT" localSheetId="0">#REF!</definedName>
    <definedName name="TABMAT">#REF!</definedName>
    <definedName name="TABREC" localSheetId="1">#REF!</definedName>
    <definedName name="TABREC" localSheetId="0">#REF!</definedName>
    <definedName name="TABREC">#REF!</definedName>
    <definedName name="tabserv" localSheetId="1">#REF!</definedName>
    <definedName name="tabserv" localSheetId="0">#REF!</definedName>
    <definedName name="tabserv">#REF!</definedName>
    <definedName name="TABUA" localSheetId="1">#REF!</definedName>
    <definedName name="TABUA" localSheetId="0">#REF!</definedName>
    <definedName name="TABUA">#REF!</definedName>
    <definedName name="tachabi" localSheetId="1">#REF!</definedName>
    <definedName name="tachabi" localSheetId="0">#REF!</definedName>
    <definedName name="tachabi">#REF!</definedName>
    <definedName name="tachabi_13" localSheetId="1">#REF!</definedName>
    <definedName name="tachabi_13" localSheetId="0">#REF!</definedName>
    <definedName name="tachabi_13">#REF!</definedName>
    <definedName name="tachabi_13_19" localSheetId="1">#REF!</definedName>
    <definedName name="tachabi_13_19" localSheetId="0">#REF!</definedName>
    <definedName name="tachabi_13_19">#REF!</definedName>
    <definedName name="tachabi_13_23" localSheetId="1">#REF!</definedName>
    <definedName name="tachabi_13_23" localSheetId="0">#REF!</definedName>
    <definedName name="tachabi_13_23">#REF!</definedName>
    <definedName name="tachabi_13_25" localSheetId="1">#REF!</definedName>
    <definedName name="tachabi_13_25" localSheetId="0">#REF!</definedName>
    <definedName name="tachabi_13_25">#REF!</definedName>
    <definedName name="tachabi_15" localSheetId="1">#REF!</definedName>
    <definedName name="tachabi_15" localSheetId="0">#REF!</definedName>
    <definedName name="tachabi_15">#REF!</definedName>
    <definedName name="tachabi_15_13" localSheetId="1">#REF!</definedName>
    <definedName name="tachabi_15_13" localSheetId="0">#REF!</definedName>
    <definedName name="tachabi_15_13">#REF!</definedName>
    <definedName name="tachabi_15_13_19" localSheetId="1">#REF!</definedName>
    <definedName name="tachabi_15_13_19" localSheetId="0">#REF!</definedName>
    <definedName name="tachabi_15_13_19">#REF!</definedName>
    <definedName name="tachabi_15_13_23" localSheetId="1">#REF!</definedName>
    <definedName name="tachabi_15_13_23" localSheetId="0">#REF!</definedName>
    <definedName name="tachabi_15_13_23">#REF!</definedName>
    <definedName name="tachabi_15_13_25" localSheetId="1">#REF!</definedName>
    <definedName name="tachabi_15_13_25" localSheetId="0">#REF!</definedName>
    <definedName name="tachabi_15_13_25">#REF!</definedName>
    <definedName name="tachabi_15_19" localSheetId="1">#REF!</definedName>
    <definedName name="tachabi_15_19" localSheetId="0">#REF!</definedName>
    <definedName name="tachabi_15_19">#REF!</definedName>
    <definedName name="tachabi_15_23" localSheetId="1">#REF!</definedName>
    <definedName name="tachabi_15_23" localSheetId="0">#REF!</definedName>
    <definedName name="tachabi_15_23">#REF!</definedName>
    <definedName name="tachabi_15_25" localSheetId="1">#REF!</definedName>
    <definedName name="tachabi_15_25" localSheetId="0">#REF!</definedName>
    <definedName name="tachabi_15_25">#REF!</definedName>
    <definedName name="tachabi_19" localSheetId="1">#REF!</definedName>
    <definedName name="tachabi_19" localSheetId="0">#REF!</definedName>
    <definedName name="tachabi_19">#REF!</definedName>
    <definedName name="tachabi_23" localSheetId="1">#REF!</definedName>
    <definedName name="tachabi_23" localSheetId="0">#REF!</definedName>
    <definedName name="tachabi_23">#REF!</definedName>
    <definedName name="tachabi_24" localSheetId="1">#REF!</definedName>
    <definedName name="tachabi_24" localSheetId="0">#REF!</definedName>
    <definedName name="tachabi_24">#REF!</definedName>
    <definedName name="tachabi_24_13" localSheetId="1">#REF!</definedName>
    <definedName name="tachabi_24_13" localSheetId="0">#REF!</definedName>
    <definedName name="tachabi_24_13">#REF!</definedName>
    <definedName name="tachabi_24_13_19" localSheetId="1">#REF!</definedName>
    <definedName name="tachabi_24_13_19" localSheetId="0">#REF!</definedName>
    <definedName name="tachabi_24_13_19">#REF!</definedName>
    <definedName name="tachabi_24_13_23" localSheetId="1">#REF!</definedName>
    <definedName name="tachabi_24_13_23" localSheetId="0">#REF!</definedName>
    <definedName name="tachabi_24_13_23">#REF!</definedName>
    <definedName name="tachabi_24_13_25" localSheetId="1">#REF!</definedName>
    <definedName name="tachabi_24_13_25" localSheetId="0">#REF!</definedName>
    <definedName name="tachabi_24_13_25">#REF!</definedName>
    <definedName name="tachabi_24_19" localSheetId="1">#REF!</definedName>
    <definedName name="tachabi_24_19" localSheetId="0">#REF!</definedName>
    <definedName name="tachabi_24_19">#REF!</definedName>
    <definedName name="tachabi_24_23" localSheetId="1">#REF!</definedName>
    <definedName name="tachabi_24_23" localSheetId="0">#REF!</definedName>
    <definedName name="tachabi_24_23">#REF!</definedName>
    <definedName name="tachabi_24_25" localSheetId="1">#REF!</definedName>
    <definedName name="tachabi_24_25" localSheetId="0">#REF!</definedName>
    <definedName name="tachabi_24_25">#REF!</definedName>
    <definedName name="tachabi_25" localSheetId="1">#REF!</definedName>
    <definedName name="tachabi_25" localSheetId="0">#REF!</definedName>
    <definedName name="tachabi_25">#REF!</definedName>
    <definedName name="tachamono" localSheetId="1">#REF!</definedName>
    <definedName name="tachamono" localSheetId="0">#REF!</definedName>
    <definedName name="tachamono">#REF!</definedName>
    <definedName name="tachamono_13" localSheetId="1">#REF!</definedName>
    <definedName name="tachamono_13" localSheetId="0">#REF!</definedName>
    <definedName name="tachamono_13">#REF!</definedName>
    <definedName name="tachamono_13_19" localSheetId="1">#REF!</definedName>
    <definedName name="tachamono_13_19" localSheetId="0">#REF!</definedName>
    <definedName name="tachamono_13_19">#REF!</definedName>
    <definedName name="tachamono_13_23" localSheetId="1">#REF!</definedName>
    <definedName name="tachamono_13_23" localSheetId="0">#REF!</definedName>
    <definedName name="tachamono_13_23">#REF!</definedName>
    <definedName name="tachamono_13_25" localSheetId="1">#REF!</definedName>
    <definedName name="tachamono_13_25" localSheetId="0">#REF!</definedName>
    <definedName name="tachamono_13_25">#REF!</definedName>
    <definedName name="tachamono_15" localSheetId="1">#REF!</definedName>
    <definedName name="tachamono_15" localSheetId="0">#REF!</definedName>
    <definedName name="tachamono_15">#REF!</definedName>
    <definedName name="tachamono_15_13" localSheetId="1">#REF!</definedName>
    <definedName name="tachamono_15_13" localSheetId="0">#REF!</definedName>
    <definedName name="tachamono_15_13">#REF!</definedName>
    <definedName name="tachamono_15_13_19" localSheetId="1">#REF!</definedName>
    <definedName name="tachamono_15_13_19" localSheetId="0">#REF!</definedName>
    <definedName name="tachamono_15_13_19">#REF!</definedName>
    <definedName name="tachamono_15_13_23" localSheetId="1">#REF!</definedName>
    <definedName name="tachamono_15_13_23" localSheetId="0">#REF!</definedName>
    <definedName name="tachamono_15_13_23">#REF!</definedName>
    <definedName name="tachamono_15_13_25" localSheetId="1">#REF!</definedName>
    <definedName name="tachamono_15_13_25" localSheetId="0">#REF!</definedName>
    <definedName name="tachamono_15_13_25">#REF!</definedName>
    <definedName name="tachamono_15_19" localSheetId="1">#REF!</definedName>
    <definedName name="tachamono_15_19" localSheetId="0">#REF!</definedName>
    <definedName name="tachamono_15_19">#REF!</definedName>
    <definedName name="tachamono_15_23" localSheetId="1">#REF!</definedName>
    <definedName name="tachamono_15_23" localSheetId="0">#REF!</definedName>
    <definedName name="tachamono_15_23">#REF!</definedName>
    <definedName name="tachamono_15_25" localSheetId="1">#REF!</definedName>
    <definedName name="tachamono_15_25" localSheetId="0">#REF!</definedName>
    <definedName name="tachamono_15_25">#REF!</definedName>
    <definedName name="tachamono_19" localSheetId="1">#REF!</definedName>
    <definedName name="tachamono_19" localSheetId="0">#REF!</definedName>
    <definedName name="tachamono_19">#REF!</definedName>
    <definedName name="tachamono_23" localSheetId="1">#REF!</definedName>
    <definedName name="tachamono_23" localSheetId="0">#REF!</definedName>
    <definedName name="tachamono_23">#REF!</definedName>
    <definedName name="tachamono_24" localSheetId="1">#REF!</definedName>
    <definedName name="tachamono_24" localSheetId="0">#REF!</definedName>
    <definedName name="tachamono_24">#REF!</definedName>
    <definedName name="tachamono_24_13" localSheetId="1">#REF!</definedName>
    <definedName name="tachamono_24_13" localSheetId="0">#REF!</definedName>
    <definedName name="tachamono_24_13">#REF!</definedName>
    <definedName name="tachamono_24_13_19" localSheetId="1">#REF!</definedName>
    <definedName name="tachamono_24_13_19" localSheetId="0">#REF!</definedName>
    <definedName name="tachamono_24_13_19">#REF!</definedName>
    <definedName name="tachamono_24_13_23" localSheetId="1">#REF!</definedName>
    <definedName name="tachamono_24_13_23" localSheetId="0">#REF!</definedName>
    <definedName name="tachamono_24_13_23">#REF!</definedName>
    <definedName name="tachamono_24_13_25" localSheetId="1">#REF!</definedName>
    <definedName name="tachamono_24_13_25" localSheetId="0">#REF!</definedName>
    <definedName name="tachamono_24_13_25">#REF!</definedName>
    <definedName name="tachamono_24_19" localSheetId="1">#REF!</definedName>
    <definedName name="tachamono_24_19" localSheetId="0">#REF!</definedName>
    <definedName name="tachamono_24_19">#REF!</definedName>
    <definedName name="tachamono_24_23" localSheetId="1">#REF!</definedName>
    <definedName name="tachamono_24_23" localSheetId="0">#REF!</definedName>
    <definedName name="tachamono_24_23">#REF!</definedName>
    <definedName name="tachamono_24_25" localSheetId="1">#REF!</definedName>
    <definedName name="tachamono_24_25" localSheetId="0">#REF!</definedName>
    <definedName name="tachamono_24_25">#REF!</definedName>
    <definedName name="tachamono_25" localSheetId="1">#REF!</definedName>
    <definedName name="tachamono_25" localSheetId="0">#REF!</definedName>
    <definedName name="tachamono_25">#REF!</definedName>
    <definedName name="tachãobi" localSheetId="1">#REF!</definedName>
    <definedName name="tachãobi" localSheetId="0">#REF!</definedName>
    <definedName name="tachãobi">#REF!</definedName>
    <definedName name="tachãobi_13" localSheetId="1">#REF!</definedName>
    <definedName name="tachãobi_13" localSheetId="0">#REF!</definedName>
    <definedName name="tachãobi_13">#REF!</definedName>
    <definedName name="tachãobi_13_19" localSheetId="1">#REF!</definedName>
    <definedName name="tachãobi_13_19" localSheetId="0">#REF!</definedName>
    <definedName name="tachãobi_13_19">#REF!</definedName>
    <definedName name="tachãobi_13_23" localSheetId="1">#REF!</definedName>
    <definedName name="tachãobi_13_23" localSheetId="0">#REF!</definedName>
    <definedName name="tachãobi_13_23">#REF!</definedName>
    <definedName name="tachãobi_13_25" localSheetId="1">#REF!</definedName>
    <definedName name="tachãobi_13_25" localSheetId="0">#REF!</definedName>
    <definedName name="tachãobi_13_25">#REF!</definedName>
    <definedName name="tachãobi_15" localSheetId="1">#REF!</definedName>
    <definedName name="tachãobi_15" localSheetId="0">#REF!</definedName>
    <definedName name="tachãobi_15">#REF!</definedName>
    <definedName name="tachãobi_15_13" localSheetId="1">#REF!</definedName>
    <definedName name="tachãobi_15_13" localSheetId="0">#REF!</definedName>
    <definedName name="tachãobi_15_13">#REF!</definedName>
    <definedName name="tachãobi_15_13_19" localSheetId="1">#REF!</definedName>
    <definedName name="tachãobi_15_13_19" localSheetId="0">#REF!</definedName>
    <definedName name="tachãobi_15_13_19">#REF!</definedName>
    <definedName name="tachãobi_15_13_23" localSheetId="1">#REF!</definedName>
    <definedName name="tachãobi_15_13_23" localSheetId="0">#REF!</definedName>
    <definedName name="tachãobi_15_13_23">#REF!</definedName>
    <definedName name="tachãobi_15_13_25" localSheetId="1">#REF!</definedName>
    <definedName name="tachãobi_15_13_25" localSheetId="0">#REF!</definedName>
    <definedName name="tachãobi_15_13_25">#REF!</definedName>
    <definedName name="tachãobi_15_19" localSheetId="1">#REF!</definedName>
    <definedName name="tachãobi_15_19" localSheetId="0">#REF!</definedName>
    <definedName name="tachãobi_15_19">#REF!</definedName>
    <definedName name="tachãobi_15_23" localSheetId="1">#REF!</definedName>
    <definedName name="tachãobi_15_23" localSheetId="0">#REF!</definedName>
    <definedName name="tachãobi_15_23">#REF!</definedName>
    <definedName name="tachãobi_15_25" localSheetId="1">#REF!</definedName>
    <definedName name="tachãobi_15_25" localSheetId="0">#REF!</definedName>
    <definedName name="tachãobi_15_25">#REF!</definedName>
    <definedName name="tachãobi_19" localSheetId="1">#REF!</definedName>
    <definedName name="tachãobi_19" localSheetId="0">#REF!</definedName>
    <definedName name="tachãobi_19">#REF!</definedName>
    <definedName name="tachãobi_23" localSheetId="1">#REF!</definedName>
    <definedName name="tachãobi_23" localSheetId="0">#REF!</definedName>
    <definedName name="tachãobi_23">#REF!</definedName>
    <definedName name="tachãobi_24" localSheetId="1">#REF!</definedName>
    <definedName name="tachãobi_24" localSheetId="0">#REF!</definedName>
    <definedName name="tachãobi_24">#REF!</definedName>
    <definedName name="tachãobi_24_13" localSheetId="1">#REF!</definedName>
    <definedName name="tachãobi_24_13" localSheetId="0">#REF!</definedName>
    <definedName name="tachãobi_24_13">#REF!</definedName>
    <definedName name="tachãobi_24_13_19" localSheetId="1">#REF!</definedName>
    <definedName name="tachãobi_24_13_19" localSheetId="0">#REF!</definedName>
    <definedName name="tachãobi_24_13_19">#REF!</definedName>
    <definedName name="tachãobi_24_13_23" localSheetId="1">#REF!</definedName>
    <definedName name="tachãobi_24_13_23" localSheetId="0">#REF!</definedName>
    <definedName name="tachãobi_24_13_23">#REF!</definedName>
    <definedName name="tachãobi_24_13_25" localSheetId="1">#REF!</definedName>
    <definedName name="tachãobi_24_13_25" localSheetId="0">#REF!</definedName>
    <definedName name="tachãobi_24_13_25">#REF!</definedName>
    <definedName name="tachãobi_24_19" localSheetId="1">#REF!</definedName>
    <definedName name="tachãobi_24_19" localSheetId="0">#REF!</definedName>
    <definedName name="tachãobi_24_19">#REF!</definedName>
    <definedName name="tachãobi_24_23" localSheetId="1">#REF!</definedName>
    <definedName name="tachãobi_24_23" localSheetId="0">#REF!</definedName>
    <definedName name="tachãobi_24_23">#REF!</definedName>
    <definedName name="tachãobi_24_25" localSheetId="1">#REF!</definedName>
    <definedName name="tachãobi_24_25" localSheetId="0">#REF!</definedName>
    <definedName name="tachãobi_24_25">#REF!</definedName>
    <definedName name="tachãobi_25" localSheetId="1">#REF!</definedName>
    <definedName name="tachãobi_25" localSheetId="0">#REF!</definedName>
    <definedName name="tachãobi_25">#REF!</definedName>
    <definedName name="tachãomono" localSheetId="1">#REF!</definedName>
    <definedName name="tachãomono" localSheetId="0">#REF!</definedName>
    <definedName name="tachãomono">#REF!</definedName>
    <definedName name="tachãomono_13" localSheetId="1">#REF!</definedName>
    <definedName name="tachãomono_13" localSheetId="0">#REF!</definedName>
    <definedName name="tachãomono_13">#REF!</definedName>
    <definedName name="tachãomono_13_19" localSheetId="1">#REF!</definedName>
    <definedName name="tachãomono_13_19" localSheetId="0">#REF!</definedName>
    <definedName name="tachãomono_13_19">#REF!</definedName>
    <definedName name="tachãomono_13_23" localSheetId="1">#REF!</definedName>
    <definedName name="tachãomono_13_23" localSheetId="0">#REF!</definedName>
    <definedName name="tachãomono_13_23">#REF!</definedName>
    <definedName name="tachãomono_13_25" localSheetId="1">#REF!</definedName>
    <definedName name="tachãomono_13_25" localSheetId="0">#REF!</definedName>
    <definedName name="tachãomono_13_25">#REF!</definedName>
    <definedName name="tachãomono_15" localSheetId="1">#REF!</definedName>
    <definedName name="tachãomono_15" localSheetId="0">#REF!</definedName>
    <definedName name="tachãomono_15">#REF!</definedName>
    <definedName name="tachãomono_15_13" localSheetId="1">#REF!</definedName>
    <definedName name="tachãomono_15_13" localSheetId="0">#REF!</definedName>
    <definedName name="tachãomono_15_13">#REF!</definedName>
    <definedName name="tachãomono_15_13_19" localSheetId="1">#REF!</definedName>
    <definedName name="tachãomono_15_13_19" localSheetId="0">#REF!</definedName>
    <definedName name="tachãomono_15_13_19">#REF!</definedName>
    <definedName name="tachãomono_15_13_23" localSheetId="1">#REF!</definedName>
    <definedName name="tachãomono_15_13_23" localSheetId="0">#REF!</definedName>
    <definedName name="tachãomono_15_13_23">#REF!</definedName>
    <definedName name="tachãomono_15_13_25" localSheetId="1">#REF!</definedName>
    <definedName name="tachãomono_15_13_25" localSheetId="0">#REF!</definedName>
    <definedName name="tachãomono_15_13_25">#REF!</definedName>
    <definedName name="tachãomono_15_19" localSheetId="1">#REF!</definedName>
    <definedName name="tachãomono_15_19" localSheetId="0">#REF!</definedName>
    <definedName name="tachãomono_15_19">#REF!</definedName>
    <definedName name="tachãomono_15_23" localSheetId="1">#REF!</definedName>
    <definedName name="tachãomono_15_23" localSheetId="0">#REF!</definedName>
    <definedName name="tachãomono_15_23">#REF!</definedName>
    <definedName name="tachãomono_15_25" localSheetId="1">#REF!</definedName>
    <definedName name="tachãomono_15_25" localSheetId="0">#REF!</definedName>
    <definedName name="tachãomono_15_25">#REF!</definedName>
    <definedName name="tachãomono_19" localSheetId="1">#REF!</definedName>
    <definedName name="tachãomono_19" localSheetId="0">#REF!</definedName>
    <definedName name="tachãomono_19">#REF!</definedName>
    <definedName name="tachãomono_23" localSheetId="1">#REF!</definedName>
    <definedName name="tachãomono_23" localSheetId="0">#REF!</definedName>
    <definedName name="tachãomono_23">#REF!</definedName>
    <definedName name="tachãomono_24" localSheetId="1">#REF!</definedName>
    <definedName name="tachãomono_24" localSheetId="0">#REF!</definedName>
    <definedName name="tachãomono_24">#REF!</definedName>
    <definedName name="tachãomono_24_13" localSheetId="1">#REF!</definedName>
    <definedName name="tachãomono_24_13" localSheetId="0">#REF!</definedName>
    <definedName name="tachãomono_24_13">#REF!</definedName>
    <definedName name="tachãomono_24_13_19" localSheetId="1">#REF!</definedName>
    <definedName name="tachãomono_24_13_19" localSheetId="0">#REF!</definedName>
    <definedName name="tachãomono_24_13_19">#REF!</definedName>
    <definedName name="tachãomono_24_13_23" localSheetId="1">#REF!</definedName>
    <definedName name="tachãomono_24_13_23" localSheetId="0">#REF!</definedName>
    <definedName name="tachãomono_24_13_23">#REF!</definedName>
    <definedName name="tachãomono_24_13_25" localSheetId="1">#REF!</definedName>
    <definedName name="tachãomono_24_13_25" localSheetId="0">#REF!</definedName>
    <definedName name="tachãomono_24_13_25">#REF!</definedName>
    <definedName name="tachãomono_24_19" localSheetId="1">#REF!</definedName>
    <definedName name="tachãomono_24_19" localSheetId="0">#REF!</definedName>
    <definedName name="tachãomono_24_19">#REF!</definedName>
    <definedName name="tachãomono_24_23" localSheetId="1">#REF!</definedName>
    <definedName name="tachãomono_24_23" localSheetId="0">#REF!</definedName>
    <definedName name="tachãomono_24_23">#REF!</definedName>
    <definedName name="tachãomono_24_25" localSheetId="1">#REF!</definedName>
    <definedName name="tachãomono_24_25" localSheetId="0">#REF!</definedName>
    <definedName name="tachãomono_24_25">#REF!</definedName>
    <definedName name="tachãomono_25" localSheetId="1">#REF!</definedName>
    <definedName name="tachãomono_25" localSheetId="0">#REF!</definedName>
    <definedName name="tachãomono_25">#REF!</definedName>
    <definedName name="Tachas" hidden="1">{#N/A,#N/A,TRUE,"Plan1"}</definedName>
    <definedName name="Tachas_1" hidden="1">{#N/A,#N/A,TRUE,"Plan1"}</definedName>
    <definedName name="TAM" localSheetId="1">#REF!</definedName>
    <definedName name="TAM" localSheetId="0">#REF!</definedName>
    <definedName name="TAM">#REF!</definedName>
    <definedName name="tapbur" localSheetId="1">#REF!</definedName>
    <definedName name="tapbur" localSheetId="0">#REF!</definedName>
    <definedName name="tapbur">#REF!</definedName>
    <definedName name="tapbur_13" localSheetId="1">#REF!</definedName>
    <definedName name="tapbur_13" localSheetId="0">#REF!</definedName>
    <definedName name="tapbur_13">#REF!</definedName>
    <definedName name="tapbur_13_19" localSheetId="1">#REF!</definedName>
    <definedName name="tapbur_13_19" localSheetId="0">#REF!</definedName>
    <definedName name="tapbur_13_19">#REF!</definedName>
    <definedName name="tapbur_13_23" localSheetId="1">#REF!</definedName>
    <definedName name="tapbur_13_23" localSheetId="0">#REF!</definedName>
    <definedName name="tapbur_13_23">#REF!</definedName>
    <definedName name="tapbur_13_25" localSheetId="1">#REF!</definedName>
    <definedName name="tapbur_13_25" localSheetId="0">#REF!</definedName>
    <definedName name="tapbur_13_25">#REF!</definedName>
    <definedName name="tapbur_15" localSheetId="1">#REF!</definedName>
    <definedName name="tapbur_15" localSheetId="0">#REF!</definedName>
    <definedName name="tapbur_15">#REF!</definedName>
    <definedName name="tapbur_15_13" localSheetId="1">#REF!</definedName>
    <definedName name="tapbur_15_13" localSheetId="0">#REF!</definedName>
    <definedName name="tapbur_15_13">#REF!</definedName>
    <definedName name="tapbur_15_13_19" localSheetId="1">#REF!</definedName>
    <definedName name="tapbur_15_13_19" localSheetId="0">#REF!</definedName>
    <definedName name="tapbur_15_13_19">#REF!</definedName>
    <definedName name="tapbur_15_13_23" localSheetId="1">#REF!</definedName>
    <definedName name="tapbur_15_13_23" localSheetId="0">#REF!</definedName>
    <definedName name="tapbur_15_13_23">#REF!</definedName>
    <definedName name="tapbur_15_13_25" localSheetId="1">#REF!</definedName>
    <definedName name="tapbur_15_13_25" localSheetId="0">#REF!</definedName>
    <definedName name="tapbur_15_13_25">#REF!</definedName>
    <definedName name="tapbur_15_19" localSheetId="1">#REF!</definedName>
    <definedName name="tapbur_15_19" localSheetId="0">#REF!</definedName>
    <definedName name="tapbur_15_19">#REF!</definedName>
    <definedName name="tapbur_15_23" localSheetId="1">#REF!</definedName>
    <definedName name="tapbur_15_23" localSheetId="0">#REF!</definedName>
    <definedName name="tapbur_15_23">#REF!</definedName>
    <definedName name="tapbur_15_25" localSheetId="1">#REF!</definedName>
    <definedName name="tapbur_15_25" localSheetId="0">#REF!</definedName>
    <definedName name="tapbur_15_25">#REF!</definedName>
    <definedName name="tapbur_19" localSheetId="1">#REF!</definedName>
    <definedName name="tapbur_19" localSheetId="0">#REF!</definedName>
    <definedName name="tapbur_19">#REF!</definedName>
    <definedName name="tapbur_23" localSheetId="1">#REF!</definedName>
    <definedName name="tapbur_23" localSheetId="0">#REF!</definedName>
    <definedName name="tapbur_23">#REF!</definedName>
    <definedName name="tapbur_24" localSheetId="1">#REF!</definedName>
    <definedName name="tapbur_24" localSheetId="0">#REF!</definedName>
    <definedName name="tapbur_24">#REF!</definedName>
    <definedName name="tapbur_24_13" localSheetId="1">#REF!</definedName>
    <definedName name="tapbur_24_13" localSheetId="0">#REF!</definedName>
    <definedName name="tapbur_24_13">#REF!</definedName>
    <definedName name="tapbur_24_13_19" localSheetId="1">#REF!</definedName>
    <definedName name="tapbur_24_13_19" localSheetId="0">#REF!</definedName>
    <definedName name="tapbur_24_13_19">#REF!</definedName>
    <definedName name="tapbur_24_13_23" localSheetId="1">#REF!</definedName>
    <definedName name="tapbur_24_13_23" localSheetId="0">#REF!</definedName>
    <definedName name="tapbur_24_13_23">#REF!</definedName>
    <definedName name="tapbur_24_13_25" localSheetId="1">#REF!</definedName>
    <definedName name="tapbur_24_13_25" localSheetId="0">#REF!</definedName>
    <definedName name="tapbur_24_13_25">#REF!</definedName>
    <definedName name="tapbur_24_19" localSheetId="1">#REF!</definedName>
    <definedName name="tapbur_24_19" localSheetId="0">#REF!</definedName>
    <definedName name="tapbur_24_19">#REF!</definedName>
    <definedName name="tapbur_24_23" localSheetId="1">#REF!</definedName>
    <definedName name="tapbur_24_23" localSheetId="0">#REF!</definedName>
    <definedName name="tapbur_24_23">#REF!</definedName>
    <definedName name="tapbur_24_25" localSheetId="1">#REF!</definedName>
    <definedName name="tapbur_24_25" localSheetId="0">#REF!</definedName>
    <definedName name="tapbur_24_25">#REF!</definedName>
    <definedName name="tapbur_25" localSheetId="1">#REF!</definedName>
    <definedName name="tapbur_25" localSheetId="0">#REF!</definedName>
    <definedName name="tapbur_25">#REF!</definedName>
    <definedName name="TB" localSheetId="1">#REF!</definedName>
    <definedName name="TB" localSheetId="0">#REF!</definedName>
    <definedName name="TB">#REF!</definedName>
    <definedName name="TBA" localSheetId="1">#REF!</definedName>
    <definedName name="TBA" localSheetId="0">#REF!</definedName>
    <definedName name="TBA">#REF!</definedName>
    <definedName name="TBT" localSheetId="1">#REF!</definedName>
    <definedName name="TBT" localSheetId="0">#REF!</definedName>
    <definedName name="TBT">#REF!</definedName>
    <definedName name="TBW" localSheetId="1">#REF!</definedName>
    <definedName name="TBW" localSheetId="0">#REF!</definedName>
    <definedName name="TBW">#REF!</definedName>
    <definedName name="TBWA" localSheetId="1">#REF!</definedName>
    <definedName name="TBWA" localSheetId="0">#REF!</definedName>
    <definedName name="TBWA">#REF!</definedName>
    <definedName name="TCAP20" localSheetId="1">#REF!</definedName>
    <definedName name="TCAP20" localSheetId="0">#REF!</definedName>
    <definedName name="TCAP20">#REF!</definedName>
    <definedName name="TCAR" localSheetId="1">#REF!</definedName>
    <definedName name="TCAR" localSheetId="0">#REF!</definedName>
    <definedName name="TCAR">#REF!</definedName>
    <definedName name="TCB" localSheetId="1">#REF!</definedName>
    <definedName name="TCB" localSheetId="0">#REF!</definedName>
    <definedName name="TCB">#REF!</definedName>
    <definedName name="TCB5M3" localSheetId="1">#REF!</definedName>
    <definedName name="TCB5M3" localSheetId="0">#REF!</definedName>
    <definedName name="TCB5M3">#REF!</definedName>
    <definedName name="TCBMBUQ" localSheetId="1">#REF!</definedName>
    <definedName name="TCBMBUQ" localSheetId="0">#REF!</definedName>
    <definedName name="TCBMBUQ">#REF!</definedName>
    <definedName name="TCBR158" localSheetId="1">#REF!</definedName>
    <definedName name="TCBR158" localSheetId="0">#REF!</definedName>
    <definedName name="TCBR158">#REF!</definedName>
    <definedName name="TCBW" localSheetId="1">#REF!</definedName>
    <definedName name="TCBW" localSheetId="0">#REF!</definedName>
    <definedName name="TCBW">#REF!</definedName>
    <definedName name="TCBWA" localSheetId="1">#REF!</definedName>
    <definedName name="TCBWA" localSheetId="0">#REF!</definedName>
    <definedName name="TCBWA">#REF!</definedName>
    <definedName name="TCC" localSheetId="1">#REF!</definedName>
    <definedName name="TCC" localSheetId="0">#REF!</definedName>
    <definedName name="TCC">#REF!</definedName>
    <definedName name="TCC4TCONCR" localSheetId="1">#REF!</definedName>
    <definedName name="TCC4TCONCR" localSheetId="0">#REF!</definedName>
    <definedName name="TCC4TCONCR">#REF!</definedName>
    <definedName name="TCC4TFORMA" localSheetId="1">#REF!</definedName>
    <definedName name="TCC4TFORMA" localSheetId="0">#REF!</definedName>
    <definedName name="TCC4TFORMA">#REF!</definedName>
    <definedName name="TCCB10" localSheetId="1">#REF!</definedName>
    <definedName name="TCCB10" localSheetId="0">#REF!</definedName>
    <definedName name="TCCB10">#REF!</definedName>
    <definedName name="TCCBRMZ" localSheetId="1">#REF!</definedName>
    <definedName name="TCCBRMZ" localSheetId="0">#REF!</definedName>
    <definedName name="TCCBRMZ">#REF!</definedName>
    <definedName name="TCCW" localSheetId="1">#REF!</definedName>
    <definedName name="TCCW" localSheetId="0">#REF!</definedName>
    <definedName name="TCCW">#REF!</definedName>
    <definedName name="TCCWA" localSheetId="1">#REF!</definedName>
    <definedName name="TCCWA" localSheetId="0">#REF!</definedName>
    <definedName name="TCCWA">#REF!</definedName>
    <definedName name="TEB" localSheetId="1">#REF!</definedName>
    <definedName name="TEB" localSheetId="0">#REF!</definedName>
    <definedName name="TEB">#REF!</definedName>
    <definedName name="TEBW" localSheetId="1">#REF!</definedName>
    <definedName name="TEBW" localSheetId="0">#REF!</definedName>
    <definedName name="TEBW">#REF!</definedName>
    <definedName name="TEBWA" localSheetId="1">#REF!</definedName>
    <definedName name="TEBWA" localSheetId="0">#REF!</definedName>
    <definedName name="TEBWA">#REF!</definedName>
    <definedName name="TECD" localSheetId="1">#REF!</definedName>
    <definedName name="TECD" localSheetId="0">#REF!</definedName>
    <definedName name="TECD">#REF!</definedName>
    <definedName name="TECD97" localSheetId="1">#REF!</definedName>
    <definedName name="TECD97" localSheetId="0">#REF!</definedName>
    <definedName name="TECD97">#REF!</definedName>
    <definedName name="temul" localSheetId="1">#REF!</definedName>
    <definedName name="temul" localSheetId="0">#REF!</definedName>
    <definedName name="temul">#REF!</definedName>
    <definedName name="Teor" localSheetId="3">[28]Teor!$A$3:$A$7</definedName>
    <definedName name="Teor" localSheetId="2">#REF!</definedName>
    <definedName name="Teor">[29]Teor!$A$3:$A$7</definedName>
    <definedName name="Teor_26" localSheetId="1">#REF!</definedName>
    <definedName name="Teor_26" localSheetId="0">#REF!</definedName>
    <definedName name="Teor_26">#REF!</definedName>
    <definedName name="Teor_28" localSheetId="1">#REF!</definedName>
    <definedName name="Teor_28" localSheetId="0">#REF!</definedName>
    <definedName name="Teor_28">#REF!</definedName>
    <definedName name="Teor_29" localSheetId="1">#REF!</definedName>
    <definedName name="Teor_29" localSheetId="0">#REF!</definedName>
    <definedName name="Teor_29">#REF!</definedName>
    <definedName name="Teor1" localSheetId="2">#REF!</definedName>
    <definedName name="Teor1">'[3]Página 16'!$A$3:$A$7</definedName>
    <definedName name="ter" localSheetId="1">#REF!</definedName>
    <definedName name="ter" localSheetId="0">#REF!</definedName>
    <definedName name="ter">#REF!</definedName>
    <definedName name="Ter_Carna">Dom_Páscoa-47</definedName>
    <definedName name="TERP" localSheetId="1">#REF!</definedName>
    <definedName name="TERP" localSheetId="0">#REF!</definedName>
    <definedName name="TERP">#REF!</definedName>
    <definedName name="TERRAP" localSheetId="1">#REF!</definedName>
    <definedName name="TERRAP" localSheetId="0">#REF!</definedName>
    <definedName name="TERRAP">#REF!</definedName>
    <definedName name="TESM" localSheetId="1">#REF!</definedName>
    <definedName name="TESM" localSheetId="0">#REF!</definedName>
    <definedName name="TESM">#REF!</definedName>
    <definedName name="TESTE" localSheetId="2">#REF!</definedName>
    <definedName name="teste" localSheetId="1">[12]Pontes!#REF!</definedName>
    <definedName name="teste" localSheetId="0">[12]Pontes!#REF!</definedName>
    <definedName name="teste">[12]Pontes!#REF!</definedName>
    <definedName name="TETB" localSheetId="1">#REF!</definedName>
    <definedName name="TETB" localSheetId="0">#REF!</definedName>
    <definedName name="TETB">#REF!</definedName>
    <definedName name="TETB97" localSheetId="1">#REF!</definedName>
    <definedName name="TETB97" localSheetId="0">#REF!</definedName>
    <definedName name="TETB97">#REF!</definedName>
    <definedName name="the" localSheetId="1">#REF!</definedName>
    <definedName name="the" localSheetId="0">#REF!</definedName>
    <definedName name="the">#REF!</definedName>
    <definedName name="Tijuipe" localSheetId="3">#REF!</definedName>
    <definedName name="Tijuipe" localSheetId="1">#REF!</definedName>
    <definedName name="Tijuipe" localSheetId="0">#REF!</definedName>
    <definedName name="Tijuipe">#REF!</definedName>
    <definedName name="tijuipinho" localSheetId="3">#REF!</definedName>
    <definedName name="tijuipinho" localSheetId="1">#REF!</definedName>
    <definedName name="tijuipinho" localSheetId="0">#REF!</definedName>
    <definedName name="tijuipinho">#REF!</definedName>
    <definedName name="tinta" localSheetId="1">#REF!</definedName>
    <definedName name="tinta" localSheetId="0">#REF!</definedName>
    <definedName name="tinta">#REF!</definedName>
    <definedName name="tinta_13" localSheetId="1">#REF!</definedName>
    <definedName name="tinta_13" localSheetId="0">#REF!</definedName>
    <definedName name="tinta_13">#REF!</definedName>
    <definedName name="tinta_13_19" localSheetId="1">#REF!</definedName>
    <definedName name="tinta_13_19" localSheetId="0">#REF!</definedName>
    <definedName name="tinta_13_19">#REF!</definedName>
    <definedName name="tinta_13_23" localSheetId="1">#REF!</definedName>
    <definedName name="tinta_13_23" localSheetId="0">#REF!</definedName>
    <definedName name="tinta_13_23">#REF!</definedName>
    <definedName name="tinta_13_25" localSheetId="1">#REF!</definedName>
    <definedName name="tinta_13_25" localSheetId="0">#REF!</definedName>
    <definedName name="tinta_13_25">#REF!</definedName>
    <definedName name="tinta_15" localSheetId="1">#REF!</definedName>
    <definedName name="tinta_15" localSheetId="0">#REF!</definedName>
    <definedName name="tinta_15">#REF!</definedName>
    <definedName name="tinta_15_13" localSheetId="1">#REF!</definedName>
    <definedName name="tinta_15_13" localSheetId="0">#REF!</definedName>
    <definedName name="tinta_15_13">#REF!</definedName>
    <definedName name="tinta_15_13_19" localSheetId="1">#REF!</definedName>
    <definedName name="tinta_15_13_19" localSheetId="0">#REF!</definedName>
    <definedName name="tinta_15_13_19">#REF!</definedName>
    <definedName name="tinta_15_13_23" localSheetId="1">#REF!</definedName>
    <definedName name="tinta_15_13_23" localSheetId="0">#REF!</definedName>
    <definedName name="tinta_15_13_23">#REF!</definedName>
    <definedName name="tinta_15_13_25" localSheetId="1">#REF!</definedName>
    <definedName name="tinta_15_13_25" localSheetId="0">#REF!</definedName>
    <definedName name="tinta_15_13_25">#REF!</definedName>
    <definedName name="tinta_15_19" localSheetId="1">#REF!</definedName>
    <definedName name="tinta_15_19" localSheetId="0">#REF!</definedName>
    <definedName name="tinta_15_19">#REF!</definedName>
    <definedName name="tinta_15_23" localSheetId="1">#REF!</definedName>
    <definedName name="tinta_15_23" localSheetId="0">#REF!</definedName>
    <definedName name="tinta_15_23">#REF!</definedName>
    <definedName name="tinta_15_25" localSheetId="1">#REF!</definedName>
    <definedName name="tinta_15_25" localSheetId="0">#REF!</definedName>
    <definedName name="tinta_15_25">#REF!</definedName>
    <definedName name="tinta_19" localSheetId="1">#REF!</definedName>
    <definedName name="tinta_19" localSheetId="0">#REF!</definedName>
    <definedName name="tinta_19">#REF!</definedName>
    <definedName name="tinta_23" localSheetId="1">#REF!</definedName>
    <definedName name="tinta_23" localSheetId="0">#REF!</definedName>
    <definedName name="tinta_23">#REF!</definedName>
    <definedName name="tinta_24" localSheetId="1">#REF!</definedName>
    <definedName name="tinta_24" localSheetId="0">#REF!</definedName>
    <definedName name="tinta_24">#REF!</definedName>
    <definedName name="tinta_24_13" localSheetId="1">#REF!</definedName>
    <definedName name="tinta_24_13" localSheetId="0">#REF!</definedName>
    <definedName name="tinta_24_13">#REF!</definedName>
    <definedName name="tinta_24_13_19" localSheetId="1">#REF!</definedName>
    <definedName name="tinta_24_13_19" localSheetId="0">#REF!</definedName>
    <definedName name="tinta_24_13_19">#REF!</definedName>
    <definedName name="tinta_24_13_23" localSheetId="1">#REF!</definedName>
    <definedName name="tinta_24_13_23" localSheetId="0">#REF!</definedName>
    <definedName name="tinta_24_13_23">#REF!</definedName>
    <definedName name="tinta_24_13_25" localSheetId="1">#REF!</definedName>
    <definedName name="tinta_24_13_25" localSheetId="0">#REF!</definedName>
    <definedName name="tinta_24_13_25">#REF!</definedName>
    <definedName name="tinta_24_19" localSheetId="1">#REF!</definedName>
    <definedName name="tinta_24_19" localSheetId="0">#REF!</definedName>
    <definedName name="tinta_24_19">#REF!</definedName>
    <definedName name="tinta_24_23" localSheetId="1">#REF!</definedName>
    <definedName name="tinta_24_23" localSheetId="0">#REF!</definedName>
    <definedName name="tinta_24_23">#REF!</definedName>
    <definedName name="tinta_24_25" localSheetId="1">#REF!</definedName>
    <definedName name="tinta_24_25" localSheetId="0">#REF!</definedName>
    <definedName name="tinta_24_25">#REF!</definedName>
    <definedName name="tinta_25" localSheetId="1">#REF!</definedName>
    <definedName name="tinta_25" localSheetId="0">#REF!</definedName>
    <definedName name="tinta_25">#REF!</definedName>
    <definedName name="tipos" localSheetId="11">[32]CustosTransp!$V$2:$V$4</definedName>
    <definedName name="tipos">[33]CustosTransp!$V$2:$V$4</definedName>
    <definedName name="Tiradentes">#N/A</definedName>
    <definedName name="_xlnm.Print_Titles" localSheetId="2">'Planilha Orçamentaria'!$11:$11</definedName>
    <definedName name="TLCB5" localSheetId="1">#REF!</definedName>
    <definedName name="TLCB5" localSheetId="0">#REF!</definedName>
    <definedName name="TLCB5">#REF!</definedName>
    <definedName name="TLCC4" localSheetId="1">#REF!</definedName>
    <definedName name="TLCC4" localSheetId="0">#REF!</definedName>
    <definedName name="TLCC4">#REF!</definedName>
    <definedName name="TLMB" localSheetId="1">#REF!</definedName>
    <definedName name="TLMB" localSheetId="0">#REF!</definedName>
    <definedName name="TLMB">#REF!</definedName>
    <definedName name="topógrafo" localSheetId="3">#REF!</definedName>
    <definedName name="topógrafo" localSheetId="1">#REF!</definedName>
    <definedName name="topógrafo" localSheetId="0">#REF!</definedName>
    <definedName name="topógrafo">#REF!</definedName>
    <definedName name="TOT" localSheetId="1">#REF!</definedName>
    <definedName name="TOT" localSheetId="0">#REF!</definedName>
    <definedName name="TOT">#REF!</definedName>
    <definedName name="Tot_Líquido" localSheetId="1">#REF!</definedName>
    <definedName name="Tot_Líquido" localSheetId="0">#REF!</definedName>
    <definedName name="Tot_Líquido">#REF!</definedName>
    <definedName name="TOT_PLA_ORÇ" localSheetId="1">#REF!</definedName>
    <definedName name="TOT_PLA_ORÇ" localSheetId="0">#REF!</definedName>
    <definedName name="TOT_PLA_ORÇ">#REF!</definedName>
    <definedName name="TOT_PLA_ORÇ_15" localSheetId="1">#REF!</definedName>
    <definedName name="TOT_PLA_ORÇ_15" localSheetId="0">#REF!</definedName>
    <definedName name="TOT_PLA_ORÇ_15">#REF!</definedName>
    <definedName name="TOT_PLA_ORÇ_15_13" localSheetId="1">#REF!</definedName>
    <definedName name="TOT_PLA_ORÇ_15_13" localSheetId="0">#REF!</definedName>
    <definedName name="TOT_PLA_ORÇ_15_13">#REF!</definedName>
    <definedName name="TOT_PLA_ORÇ_15_13_19" localSheetId="1">#REF!</definedName>
    <definedName name="TOT_PLA_ORÇ_15_13_19" localSheetId="0">#REF!</definedName>
    <definedName name="TOT_PLA_ORÇ_15_13_19">#REF!</definedName>
    <definedName name="TOT_PLA_ORÇ_15_13_23" localSheetId="1">#REF!</definedName>
    <definedName name="TOT_PLA_ORÇ_15_13_23" localSheetId="0">#REF!</definedName>
    <definedName name="TOT_PLA_ORÇ_15_13_23">#REF!</definedName>
    <definedName name="TOT_PLA_ORÇ_15_13_25" localSheetId="1">#REF!</definedName>
    <definedName name="TOT_PLA_ORÇ_15_13_25" localSheetId="0">#REF!</definedName>
    <definedName name="TOT_PLA_ORÇ_15_13_25">#REF!</definedName>
    <definedName name="TOT_PLA_ORÇ_15_13_26" localSheetId="1">#REF!</definedName>
    <definedName name="TOT_PLA_ORÇ_15_13_26" localSheetId="0">#REF!</definedName>
    <definedName name="TOT_PLA_ORÇ_15_13_26">#REF!</definedName>
    <definedName name="TOT_PLA_ORÇ_15_13_33" localSheetId="1">#REF!</definedName>
    <definedName name="TOT_PLA_ORÇ_15_13_33" localSheetId="0">#REF!</definedName>
    <definedName name="TOT_PLA_ORÇ_15_13_33">#REF!</definedName>
    <definedName name="TOT_PLA_ORÇ_15_13_9" localSheetId="1">#REF!</definedName>
    <definedName name="TOT_PLA_ORÇ_15_13_9" localSheetId="0">#REF!</definedName>
    <definedName name="TOT_PLA_ORÇ_15_13_9">#REF!</definedName>
    <definedName name="TOT_PLA_ORÇ_15_19" localSheetId="1">#REF!</definedName>
    <definedName name="TOT_PLA_ORÇ_15_19" localSheetId="0">#REF!</definedName>
    <definedName name="TOT_PLA_ORÇ_15_19">#REF!</definedName>
    <definedName name="TOT_PLA_ORÇ_15_23" localSheetId="1">#REF!</definedName>
    <definedName name="TOT_PLA_ORÇ_15_23" localSheetId="0">#REF!</definedName>
    <definedName name="TOT_PLA_ORÇ_15_23">#REF!</definedName>
    <definedName name="TOT_PLA_ORÇ_15_25" localSheetId="1">#REF!</definedName>
    <definedName name="TOT_PLA_ORÇ_15_25" localSheetId="0">#REF!</definedName>
    <definedName name="TOT_PLA_ORÇ_15_25">#REF!</definedName>
    <definedName name="TOT_PLA_ORÇ_15_26" localSheetId="1">#REF!</definedName>
    <definedName name="TOT_PLA_ORÇ_15_26" localSheetId="0">#REF!</definedName>
    <definedName name="TOT_PLA_ORÇ_15_26">#REF!</definedName>
    <definedName name="TOT_PLA_ORÇ_15_33" localSheetId="1">#REF!</definedName>
    <definedName name="TOT_PLA_ORÇ_15_33" localSheetId="0">#REF!</definedName>
    <definedName name="TOT_PLA_ORÇ_15_33">#REF!</definedName>
    <definedName name="TOT_PLA_ORÇ_15_9" localSheetId="1">#REF!</definedName>
    <definedName name="TOT_PLA_ORÇ_15_9" localSheetId="0">#REF!</definedName>
    <definedName name="TOT_PLA_ORÇ_15_9">#REF!</definedName>
    <definedName name="total" localSheetId="2">#REF!</definedName>
    <definedName name="total" localSheetId="1">#REF!</definedName>
    <definedName name="total" localSheetId="0">#REF!</definedName>
    <definedName name="total">#REF!</definedName>
    <definedName name="total_19" localSheetId="1">#REF!</definedName>
    <definedName name="total_19" localSheetId="0">#REF!</definedName>
    <definedName name="total_19">#REF!</definedName>
    <definedName name="totalcaibro" localSheetId="1">#REF!</definedName>
    <definedName name="totalcaibro" localSheetId="0">#REF!</definedName>
    <definedName name="totalcaibro">#REF!</definedName>
    <definedName name="totalchapa" localSheetId="1">#REF!</definedName>
    <definedName name="totalchapa" localSheetId="0">#REF!</definedName>
    <definedName name="totalchapa">#REF!</definedName>
    <definedName name="totalgastalho" localSheetId="1">#REF!</definedName>
    <definedName name="totalgastalho" localSheetId="0">#REF!</definedName>
    <definedName name="totalgastalho">#REF!</definedName>
    <definedName name="TOTALMATBET" localSheetId="1">#REF!</definedName>
    <definedName name="TOTALMATBET" localSheetId="0">#REF!</definedName>
    <definedName name="TOTALMATBET">#REF!</definedName>
    <definedName name="TOTALMATBET_13" localSheetId="1">#REF!</definedName>
    <definedName name="TOTALMATBET_13" localSheetId="0">#REF!</definedName>
    <definedName name="TOTALMATBET_13">#REF!</definedName>
    <definedName name="TOTALMATBET_13_19" localSheetId="1">#REF!</definedName>
    <definedName name="TOTALMATBET_13_19" localSheetId="0">#REF!</definedName>
    <definedName name="TOTALMATBET_13_19">#REF!</definedName>
    <definedName name="TOTALMATBET_13_23" localSheetId="1">#REF!</definedName>
    <definedName name="TOTALMATBET_13_23" localSheetId="0">#REF!</definedName>
    <definedName name="TOTALMATBET_13_23">#REF!</definedName>
    <definedName name="TOTALMATBET_13_25" localSheetId="1">#REF!</definedName>
    <definedName name="TOTALMATBET_13_25" localSheetId="0">#REF!</definedName>
    <definedName name="TOTALMATBET_13_25">#REF!</definedName>
    <definedName name="TOTALMATBET_19" localSheetId="1">#REF!</definedName>
    <definedName name="TOTALMATBET_19" localSheetId="0">#REF!</definedName>
    <definedName name="TOTALMATBET_19">#REF!</definedName>
    <definedName name="TOTALMATBET_23" localSheetId="1">#REF!</definedName>
    <definedName name="TOTALMATBET_23" localSheetId="0">#REF!</definedName>
    <definedName name="TOTALMATBET_23">#REF!</definedName>
    <definedName name="TOTALMATBET_24" localSheetId="1">#REF!</definedName>
    <definedName name="TOTALMATBET_24" localSheetId="0">#REF!</definedName>
    <definedName name="TOTALMATBET_24">#REF!</definedName>
    <definedName name="TOTALMATBET_24_13" localSheetId="1">#REF!</definedName>
    <definedName name="TOTALMATBET_24_13" localSheetId="0">#REF!</definedName>
    <definedName name="TOTALMATBET_24_13">#REF!</definedName>
    <definedName name="TOTALMATBET_24_13_19" localSheetId="1">#REF!</definedName>
    <definedName name="TOTALMATBET_24_13_19" localSheetId="0">#REF!</definedName>
    <definedName name="TOTALMATBET_24_13_19">#REF!</definedName>
    <definedName name="TOTALMATBET_24_13_23" localSheetId="1">#REF!</definedName>
    <definedName name="TOTALMATBET_24_13_23" localSheetId="0">#REF!</definedName>
    <definedName name="TOTALMATBET_24_13_23">#REF!</definedName>
    <definedName name="TOTALMATBET_24_13_25" localSheetId="1">#REF!</definedName>
    <definedName name="TOTALMATBET_24_13_25" localSheetId="0">#REF!</definedName>
    <definedName name="TOTALMATBET_24_13_25">#REF!</definedName>
    <definedName name="TOTALMATBET_24_19" localSheetId="1">#REF!</definedName>
    <definedName name="TOTALMATBET_24_19" localSheetId="0">#REF!</definedName>
    <definedName name="TOTALMATBET_24_19">#REF!</definedName>
    <definedName name="TOTALMATBET_24_23" localSheetId="1">#REF!</definedName>
    <definedName name="TOTALMATBET_24_23" localSheetId="0">#REF!</definedName>
    <definedName name="TOTALMATBET_24_23">#REF!</definedName>
    <definedName name="TOTALMATBET_24_25" localSheetId="1">#REF!</definedName>
    <definedName name="TOTALMATBET_24_25" localSheetId="0">#REF!</definedName>
    <definedName name="TOTALMATBET_24_25">#REF!</definedName>
    <definedName name="TOTALMATBET_25" localSheetId="1">#REF!</definedName>
    <definedName name="TOTALMATBET_25" localSheetId="0">#REF!</definedName>
    <definedName name="TOTALMATBET_25">#REF!</definedName>
    <definedName name="TOTALORÇAMENTO" localSheetId="1">#REF!</definedName>
    <definedName name="TOTALORÇAMENTO" localSheetId="0">#REF!</definedName>
    <definedName name="TOTALORÇAMENTO">#REF!</definedName>
    <definedName name="totalparaf" localSheetId="1">#REF!</definedName>
    <definedName name="totalparaf" localSheetId="0">#REF!</definedName>
    <definedName name="totalparaf">#REF!</definedName>
    <definedName name="totalparaf4" localSheetId="1">#REF!</definedName>
    <definedName name="totalparaf4" localSheetId="0">#REF!</definedName>
    <definedName name="totalparaf4">#REF!</definedName>
    <definedName name="totalpelicexp" localSheetId="1">#REF!</definedName>
    <definedName name="totalpelicexp" localSheetId="0">#REF!</definedName>
    <definedName name="totalpelicexp">#REF!</definedName>
    <definedName name="totalpelicinc" localSheetId="1">#REF!</definedName>
    <definedName name="totalpelicinc" localSheetId="0">#REF!</definedName>
    <definedName name="totalpelicinc">#REF!</definedName>
    <definedName name="TOTALSAIBRO" localSheetId="3">#REF!</definedName>
    <definedName name="TOTALSAIBRO" localSheetId="2">#REF!</definedName>
    <definedName name="TOTALSAIBRO" localSheetId="1">#REF!</definedName>
    <definedName name="TOTALSAIBRO" localSheetId="0">#REF!</definedName>
    <definedName name="TOTALSAIBRO">#REF!</definedName>
    <definedName name="TOTALSERVIÇOS" localSheetId="1">#REF!</definedName>
    <definedName name="TOTALSERVIÇOS" localSheetId="0">#REF!</definedName>
    <definedName name="TOTALSERVIÇOS">#REF!</definedName>
    <definedName name="TOTALSERVIÇOS_13" localSheetId="1">#REF!</definedName>
    <definedName name="TOTALSERVIÇOS_13" localSheetId="0">#REF!</definedName>
    <definedName name="TOTALSERVIÇOS_13">#REF!</definedName>
    <definedName name="TOTALSERVIÇOS_13_19" localSheetId="1">#REF!</definedName>
    <definedName name="TOTALSERVIÇOS_13_19" localSheetId="0">#REF!</definedName>
    <definedName name="TOTALSERVIÇOS_13_19">#REF!</definedName>
    <definedName name="TOTALSERVIÇOS_13_23" localSheetId="1">#REF!</definedName>
    <definedName name="TOTALSERVIÇOS_13_23" localSheetId="0">#REF!</definedName>
    <definedName name="TOTALSERVIÇOS_13_23">#REF!</definedName>
    <definedName name="TOTALSERVIÇOS_13_25" localSheetId="1">#REF!</definedName>
    <definedName name="TOTALSERVIÇOS_13_25" localSheetId="0">#REF!</definedName>
    <definedName name="TOTALSERVIÇOS_13_25">#REF!</definedName>
    <definedName name="TOTALSERVIÇOS_19" localSheetId="1">#REF!</definedName>
    <definedName name="TOTALSERVIÇOS_19" localSheetId="0">#REF!</definedName>
    <definedName name="TOTALSERVIÇOS_19">#REF!</definedName>
    <definedName name="TOTALSERVIÇOS_23" localSheetId="1">#REF!</definedName>
    <definedName name="TOTALSERVIÇOS_23" localSheetId="0">#REF!</definedName>
    <definedName name="TOTALSERVIÇOS_23">#REF!</definedName>
    <definedName name="TOTALSERVIÇOS_24" localSheetId="1">#REF!</definedName>
    <definedName name="TOTALSERVIÇOS_24" localSheetId="0">#REF!</definedName>
    <definedName name="TOTALSERVIÇOS_24">#REF!</definedName>
    <definedName name="TOTALSERVIÇOS_24_13" localSheetId="1">#REF!</definedName>
    <definedName name="TOTALSERVIÇOS_24_13" localSheetId="0">#REF!</definedName>
    <definedName name="TOTALSERVIÇOS_24_13">#REF!</definedName>
    <definedName name="TOTALSERVIÇOS_24_13_19" localSheetId="1">#REF!</definedName>
    <definedName name="TOTALSERVIÇOS_24_13_19" localSheetId="0">#REF!</definedName>
    <definedName name="TOTALSERVIÇOS_24_13_19">#REF!</definedName>
    <definedName name="TOTALSERVIÇOS_24_13_23" localSheetId="1">#REF!</definedName>
    <definedName name="TOTALSERVIÇOS_24_13_23" localSheetId="0">#REF!</definedName>
    <definedName name="TOTALSERVIÇOS_24_13_23">#REF!</definedName>
    <definedName name="TOTALSERVIÇOS_24_13_25" localSheetId="1">#REF!</definedName>
    <definedName name="TOTALSERVIÇOS_24_13_25" localSheetId="0">#REF!</definedName>
    <definedName name="TOTALSERVIÇOS_24_13_25">#REF!</definedName>
    <definedName name="TOTALSERVIÇOS_24_19" localSheetId="1">#REF!</definedName>
    <definedName name="TOTALSERVIÇOS_24_19" localSheetId="0">#REF!</definedName>
    <definedName name="TOTALSERVIÇOS_24_19">#REF!</definedName>
    <definedName name="TOTALSERVIÇOS_24_23" localSheetId="1">#REF!</definedName>
    <definedName name="TOTALSERVIÇOS_24_23" localSheetId="0">#REF!</definedName>
    <definedName name="TOTALSERVIÇOS_24_23">#REF!</definedName>
    <definedName name="TOTALSERVIÇOS_24_25" localSheetId="1">#REF!</definedName>
    <definedName name="TOTALSERVIÇOS_24_25" localSheetId="0">#REF!</definedName>
    <definedName name="TOTALSERVIÇOS_24_25">#REF!</definedName>
    <definedName name="TOTALSERVIÇOS_25" localSheetId="1">#REF!</definedName>
    <definedName name="TOTALSERVIÇOS_25" localSheetId="0">#REF!</definedName>
    <definedName name="TOTALSERVIÇOS_25">#REF!</definedName>
    <definedName name="totaltinta" localSheetId="1">#REF!</definedName>
    <definedName name="totaltinta" localSheetId="0">#REF!</definedName>
    <definedName name="totaltinta">#REF!</definedName>
    <definedName name="TOTSERV" localSheetId="1">#REF!</definedName>
    <definedName name="TOTSERV" localSheetId="0">#REF!</definedName>
    <definedName name="TOTSERV">#REF!</definedName>
    <definedName name="TPM" localSheetId="3">#REF!</definedName>
    <definedName name="TPM" localSheetId="2">#REF!</definedName>
    <definedName name="TPM" localSheetId="1">#REF!</definedName>
    <definedName name="TPM" localSheetId="0">#REF!</definedName>
    <definedName name="TPM">#REF!</definedName>
    <definedName name="TPM_4" localSheetId="1">#REF!</definedName>
    <definedName name="TPM_4" localSheetId="0">#REF!</definedName>
    <definedName name="TPM_4">#REF!</definedName>
    <definedName name="TPMM" localSheetId="1">#REF!</definedName>
    <definedName name="TPMM" localSheetId="0">#REF!</definedName>
    <definedName name="TPMM">#REF!</definedName>
    <definedName name="TR" localSheetId="1">#REF!</definedName>
    <definedName name="TR" localSheetId="0">#REF!</definedName>
    <definedName name="TR">#REF!</definedName>
    <definedName name="TRABALHO" localSheetId="1">#REF!</definedName>
    <definedName name="TRABALHO" localSheetId="0">#REF!</definedName>
    <definedName name="TRABALHO">#REF!</definedName>
    <definedName name="TRAF" localSheetId="1">#REF!</definedName>
    <definedName name="TRAF" localSheetId="0">#REF!</definedName>
    <definedName name="TRAF">#REF!</definedName>
    <definedName name="TRANS" localSheetId="1">#REF!</definedName>
    <definedName name="TRANS" localSheetId="0">#REF!</definedName>
    <definedName name="TRANS">#REF!</definedName>
    <definedName name="transolo" localSheetId="3">#REF!</definedName>
    <definedName name="transolo" localSheetId="1">#REF!</definedName>
    <definedName name="transolo" localSheetId="0">#REF!</definedName>
    <definedName name="transolo">#REF!</definedName>
    <definedName name="TRANSP" localSheetId="1">#REF!</definedName>
    <definedName name="TRANSP" localSheetId="0">#REF!</definedName>
    <definedName name="TRANSP">#REF!</definedName>
    <definedName name="transp_distribuidora" localSheetId="1">#REF!</definedName>
    <definedName name="transp_distribuidora" localSheetId="0">#REF!</definedName>
    <definedName name="transp_distribuidora">#REF!</definedName>
    <definedName name="transp_refinaria" localSheetId="1">#REF!</definedName>
    <definedName name="transp_refinaria" localSheetId="0">#REF!</definedName>
    <definedName name="transp_refinaria">#REF!</definedName>
    <definedName name="transp5m3" localSheetId="1">#REF!</definedName>
    <definedName name="transp5m3" localSheetId="0">#REF!</definedName>
    <definedName name="transp5m3">#REF!</definedName>
    <definedName name="transp5m3_13" localSheetId="1">#REF!</definedName>
    <definedName name="transp5m3_13" localSheetId="0">#REF!</definedName>
    <definedName name="transp5m3_13">#REF!</definedName>
    <definedName name="transp5m3_13_19" localSheetId="1">#REF!</definedName>
    <definedName name="transp5m3_13_19" localSheetId="0">#REF!</definedName>
    <definedName name="transp5m3_13_19">#REF!</definedName>
    <definedName name="transp5m3_13_23" localSheetId="1">#REF!</definedName>
    <definedName name="transp5m3_13_23" localSheetId="0">#REF!</definedName>
    <definedName name="transp5m3_13_23">#REF!</definedName>
    <definedName name="transp5m3_13_25" localSheetId="1">#REF!</definedName>
    <definedName name="transp5m3_13_25" localSheetId="0">#REF!</definedName>
    <definedName name="transp5m3_13_25">#REF!</definedName>
    <definedName name="transp5m3_15" localSheetId="1">#REF!</definedName>
    <definedName name="transp5m3_15" localSheetId="0">#REF!</definedName>
    <definedName name="transp5m3_15">#REF!</definedName>
    <definedName name="transp5m3_15_13" localSheetId="1">#REF!</definedName>
    <definedName name="transp5m3_15_13" localSheetId="0">#REF!</definedName>
    <definedName name="transp5m3_15_13">#REF!</definedName>
    <definedName name="transp5m3_15_13_19" localSheetId="1">#REF!</definedName>
    <definedName name="transp5m3_15_13_19" localSheetId="0">#REF!</definedName>
    <definedName name="transp5m3_15_13_19">#REF!</definedName>
    <definedName name="transp5m3_15_13_23" localSheetId="1">#REF!</definedName>
    <definedName name="transp5m3_15_13_23" localSheetId="0">#REF!</definedName>
    <definedName name="transp5m3_15_13_23">#REF!</definedName>
    <definedName name="transp5m3_15_13_25" localSheetId="1">#REF!</definedName>
    <definedName name="transp5m3_15_13_25" localSheetId="0">#REF!</definedName>
    <definedName name="transp5m3_15_13_25">#REF!</definedName>
    <definedName name="transp5m3_15_19" localSheetId="1">#REF!</definedName>
    <definedName name="transp5m3_15_19" localSheetId="0">#REF!</definedName>
    <definedName name="transp5m3_15_19">#REF!</definedName>
    <definedName name="transp5m3_15_23" localSheetId="1">#REF!</definedName>
    <definedName name="transp5m3_15_23" localSheetId="0">#REF!</definedName>
    <definedName name="transp5m3_15_23">#REF!</definedName>
    <definedName name="transp5m3_15_25" localSheetId="1">#REF!</definedName>
    <definedName name="transp5m3_15_25" localSheetId="0">#REF!</definedName>
    <definedName name="transp5m3_15_25">#REF!</definedName>
    <definedName name="transp5m3_19" localSheetId="1">#REF!</definedName>
    <definedName name="transp5m3_19" localSheetId="0">#REF!</definedName>
    <definedName name="transp5m3_19">#REF!</definedName>
    <definedName name="transp5m3_23" localSheetId="1">#REF!</definedName>
    <definedName name="transp5m3_23" localSheetId="0">#REF!</definedName>
    <definedName name="transp5m3_23">#REF!</definedName>
    <definedName name="transp5m3_24" localSheetId="1">#REF!</definedName>
    <definedName name="transp5m3_24" localSheetId="0">#REF!</definedName>
    <definedName name="transp5m3_24">#REF!</definedName>
    <definedName name="transp5m3_24_13" localSheetId="1">#REF!</definedName>
    <definedName name="transp5m3_24_13" localSheetId="0">#REF!</definedName>
    <definedName name="transp5m3_24_13">#REF!</definedName>
    <definedName name="transp5m3_24_13_19" localSheetId="1">#REF!</definedName>
    <definedName name="transp5m3_24_13_19" localSheetId="0">#REF!</definedName>
    <definedName name="transp5m3_24_13_19">#REF!</definedName>
    <definedName name="transp5m3_24_13_23" localSheetId="1">#REF!</definedName>
    <definedName name="transp5m3_24_13_23" localSheetId="0">#REF!</definedName>
    <definedName name="transp5m3_24_13_23">#REF!</definedName>
    <definedName name="transp5m3_24_13_25" localSheetId="1">#REF!</definedName>
    <definedName name="transp5m3_24_13_25" localSheetId="0">#REF!</definedName>
    <definedName name="transp5m3_24_13_25">#REF!</definedName>
    <definedName name="transp5m3_24_19" localSheetId="1">#REF!</definedName>
    <definedName name="transp5m3_24_19" localSheetId="0">#REF!</definedName>
    <definedName name="transp5m3_24_19">#REF!</definedName>
    <definedName name="transp5m3_24_23" localSheetId="1">#REF!</definedName>
    <definedName name="transp5m3_24_23" localSheetId="0">#REF!</definedName>
    <definedName name="transp5m3_24_23">#REF!</definedName>
    <definedName name="transp5m3_24_25" localSheetId="1">#REF!</definedName>
    <definedName name="transp5m3_24_25" localSheetId="0">#REF!</definedName>
    <definedName name="transp5m3_24_25">#REF!</definedName>
    <definedName name="transp5m3_25" localSheetId="1">#REF!</definedName>
    <definedName name="transp5m3_25" localSheetId="0">#REF!</definedName>
    <definedName name="transp5m3_25">#REF!</definedName>
    <definedName name="TRANSPBETF" localSheetId="1">#REF!</definedName>
    <definedName name="TRANSPBETF" localSheetId="0">#REF!</definedName>
    <definedName name="TRANSPBETF">#REF!</definedName>
    <definedName name="TRANSPBETQ" localSheetId="1">#REF!</definedName>
    <definedName name="TRANSPBETQ" localSheetId="0">#REF!</definedName>
    <definedName name="TRANSPBETQ">#REF!</definedName>
    <definedName name="transpcarroceria" localSheetId="1">#REF!</definedName>
    <definedName name="transpcarroceria" localSheetId="0">#REF!</definedName>
    <definedName name="transpcarroceria">#REF!</definedName>
    <definedName name="transpcarroceria_13" localSheetId="1">#REF!</definedName>
    <definedName name="transpcarroceria_13" localSheetId="0">#REF!</definedName>
    <definedName name="transpcarroceria_13">#REF!</definedName>
    <definedName name="transpcarroceria_13_19" localSheetId="1">#REF!</definedName>
    <definedName name="transpcarroceria_13_19" localSheetId="0">#REF!</definedName>
    <definedName name="transpcarroceria_13_19">#REF!</definedName>
    <definedName name="transpcarroceria_13_23" localSheetId="1">#REF!</definedName>
    <definedName name="transpcarroceria_13_23" localSheetId="0">#REF!</definedName>
    <definedName name="transpcarroceria_13_23">#REF!</definedName>
    <definedName name="transpcarroceria_13_25" localSheetId="1">#REF!</definedName>
    <definedName name="transpcarroceria_13_25" localSheetId="0">#REF!</definedName>
    <definedName name="transpcarroceria_13_25">#REF!</definedName>
    <definedName name="transpcarroceria_15" localSheetId="1">#REF!</definedName>
    <definedName name="transpcarroceria_15" localSheetId="0">#REF!</definedName>
    <definedName name="transpcarroceria_15">#REF!</definedName>
    <definedName name="transpcarroceria_15_13" localSheetId="1">#REF!</definedName>
    <definedName name="transpcarroceria_15_13" localSheetId="0">#REF!</definedName>
    <definedName name="transpcarroceria_15_13">#REF!</definedName>
    <definedName name="transpcarroceria_15_13_19" localSheetId="1">#REF!</definedName>
    <definedName name="transpcarroceria_15_13_19" localSheetId="0">#REF!</definedName>
    <definedName name="transpcarroceria_15_13_19">#REF!</definedName>
    <definedName name="transpcarroceria_15_13_23" localSheetId="1">#REF!</definedName>
    <definedName name="transpcarroceria_15_13_23" localSheetId="0">#REF!</definedName>
    <definedName name="transpcarroceria_15_13_23">#REF!</definedName>
    <definedName name="transpcarroceria_15_13_25" localSheetId="1">#REF!</definedName>
    <definedName name="transpcarroceria_15_13_25" localSheetId="0">#REF!</definedName>
    <definedName name="transpcarroceria_15_13_25">#REF!</definedName>
    <definedName name="transpcarroceria_15_19" localSheetId="1">#REF!</definedName>
    <definedName name="transpcarroceria_15_19" localSheetId="0">#REF!</definedName>
    <definedName name="transpcarroceria_15_19">#REF!</definedName>
    <definedName name="transpcarroceria_15_23" localSheetId="1">#REF!</definedName>
    <definedName name="transpcarroceria_15_23" localSheetId="0">#REF!</definedName>
    <definedName name="transpcarroceria_15_23">#REF!</definedName>
    <definedName name="transpcarroceria_15_25" localSheetId="1">#REF!</definedName>
    <definedName name="transpcarroceria_15_25" localSheetId="0">#REF!</definedName>
    <definedName name="transpcarroceria_15_25">#REF!</definedName>
    <definedName name="transpcarroceria_19" localSheetId="1">#REF!</definedName>
    <definedName name="transpcarroceria_19" localSheetId="0">#REF!</definedName>
    <definedName name="transpcarroceria_19">#REF!</definedName>
    <definedName name="transpcarroceria_23" localSheetId="1">#REF!</definedName>
    <definedName name="transpcarroceria_23" localSheetId="0">#REF!</definedName>
    <definedName name="transpcarroceria_23">#REF!</definedName>
    <definedName name="transpcarroceria_24" localSheetId="1">#REF!</definedName>
    <definedName name="transpcarroceria_24" localSheetId="0">#REF!</definedName>
    <definedName name="transpcarroceria_24">#REF!</definedName>
    <definedName name="transpcarroceria_24_13" localSheetId="1">#REF!</definedName>
    <definedName name="transpcarroceria_24_13" localSheetId="0">#REF!</definedName>
    <definedName name="transpcarroceria_24_13">#REF!</definedName>
    <definedName name="transpcarroceria_24_13_19" localSheetId="1">#REF!</definedName>
    <definedName name="transpcarroceria_24_13_19" localSheetId="0">#REF!</definedName>
    <definedName name="transpcarroceria_24_13_19">#REF!</definedName>
    <definedName name="transpcarroceria_24_13_23" localSheetId="1">#REF!</definedName>
    <definedName name="transpcarroceria_24_13_23" localSheetId="0">#REF!</definedName>
    <definedName name="transpcarroceria_24_13_23">#REF!</definedName>
    <definedName name="transpcarroceria_24_13_25" localSheetId="1">#REF!</definedName>
    <definedName name="transpcarroceria_24_13_25" localSheetId="0">#REF!</definedName>
    <definedName name="transpcarroceria_24_13_25">#REF!</definedName>
    <definedName name="transpcarroceria_24_19" localSheetId="1">#REF!</definedName>
    <definedName name="transpcarroceria_24_19" localSheetId="0">#REF!</definedName>
    <definedName name="transpcarroceria_24_19">#REF!</definedName>
    <definedName name="transpcarroceria_24_23" localSheetId="1">#REF!</definedName>
    <definedName name="transpcarroceria_24_23" localSheetId="0">#REF!</definedName>
    <definedName name="transpcarroceria_24_23">#REF!</definedName>
    <definedName name="transpcarroceria_24_25" localSheetId="1">#REF!</definedName>
    <definedName name="transpcarroceria_24_25" localSheetId="0">#REF!</definedName>
    <definedName name="transpcarroceria_24_25">#REF!</definedName>
    <definedName name="transpcarroceria_25" localSheetId="1">#REF!</definedName>
    <definedName name="transpcarroceria_25" localSheetId="0">#REF!</definedName>
    <definedName name="transpcarroceria_25">#REF!</definedName>
    <definedName name="transporte" localSheetId="3">#REF!</definedName>
    <definedName name="transporte" localSheetId="2">#REF!</definedName>
    <definedName name="transporte" localSheetId="1">#REF!</definedName>
    <definedName name="transporte" localSheetId="0">#REF!</definedName>
    <definedName name="transporte">#REF!</definedName>
    <definedName name="Transportes" localSheetId="1">#REF!</definedName>
    <definedName name="Transportes" localSheetId="0">#REF!</definedName>
    <definedName name="Transportes">#REF!</definedName>
    <definedName name="transpremendo" localSheetId="1">#REF!</definedName>
    <definedName name="transpremendo" localSheetId="0">#REF!</definedName>
    <definedName name="transpremendo">#REF!</definedName>
    <definedName name="transpremendo_13" localSheetId="1">#REF!</definedName>
    <definedName name="transpremendo_13" localSheetId="0">#REF!</definedName>
    <definedName name="transpremendo_13">#REF!</definedName>
    <definedName name="transpremendo_13_19" localSheetId="1">#REF!</definedName>
    <definedName name="transpremendo_13_19" localSheetId="0">#REF!</definedName>
    <definedName name="transpremendo_13_19">#REF!</definedName>
    <definedName name="transpremendo_13_23" localSheetId="1">#REF!</definedName>
    <definedName name="transpremendo_13_23" localSheetId="0">#REF!</definedName>
    <definedName name="transpremendo_13_23">#REF!</definedName>
    <definedName name="transpremendo_13_25" localSheetId="1">#REF!</definedName>
    <definedName name="transpremendo_13_25" localSheetId="0">#REF!</definedName>
    <definedName name="transpremendo_13_25">#REF!</definedName>
    <definedName name="transpremendo_15" localSheetId="1">#REF!</definedName>
    <definedName name="transpremendo_15" localSheetId="0">#REF!</definedName>
    <definedName name="transpremendo_15">#REF!</definedName>
    <definedName name="transpremendo_15_13" localSheetId="1">#REF!</definedName>
    <definedName name="transpremendo_15_13" localSheetId="0">#REF!</definedName>
    <definedName name="transpremendo_15_13">#REF!</definedName>
    <definedName name="transpremendo_15_13_19" localSheetId="1">#REF!</definedName>
    <definedName name="transpremendo_15_13_19" localSheetId="0">#REF!</definedName>
    <definedName name="transpremendo_15_13_19">#REF!</definedName>
    <definedName name="transpremendo_15_13_23" localSheetId="1">#REF!</definedName>
    <definedName name="transpremendo_15_13_23" localSheetId="0">#REF!</definedName>
    <definedName name="transpremendo_15_13_23">#REF!</definedName>
    <definedName name="transpremendo_15_13_25" localSheetId="1">#REF!</definedName>
    <definedName name="transpremendo_15_13_25" localSheetId="0">#REF!</definedName>
    <definedName name="transpremendo_15_13_25">#REF!</definedName>
    <definedName name="transpremendo_15_19" localSheetId="1">#REF!</definedName>
    <definedName name="transpremendo_15_19" localSheetId="0">#REF!</definedName>
    <definedName name="transpremendo_15_19">#REF!</definedName>
    <definedName name="transpremendo_15_23" localSheetId="1">#REF!</definedName>
    <definedName name="transpremendo_15_23" localSheetId="0">#REF!</definedName>
    <definedName name="transpremendo_15_23">#REF!</definedName>
    <definedName name="transpremendo_15_25" localSheetId="1">#REF!</definedName>
    <definedName name="transpremendo_15_25" localSheetId="0">#REF!</definedName>
    <definedName name="transpremendo_15_25">#REF!</definedName>
    <definedName name="transpremendo_19" localSheetId="1">#REF!</definedName>
    <definedName name="transpremendo_19" localSheetId="0">#REF!</definedName>
    <definedName name="transpremendo_19">#REF!</definedName>
    <definedName name="transpremendo_23" localSheetId="1">#REF!</definedName>
    <definedName name="transpremendo_23" localSheetId="0">#REF!</definedName>
    <definedName name="transpremendo_23">#REF!</definedName>
    <definedName name="transpremendo_24" localSheetId="1">#REF!</definedName>
    <definedName name="transpremendo_24" localSheetId="0">#REF!</definedName>
    <definedName name="transpremendo_24">#REF!</definedName>
    <definedName name="transpremendo_24_13" localSheetId="1">#REF!</definedName>
    <definedName name="transpremendo_24_13" localSheetId="0">#REF!</definedName>
    <definedName name="transpremendo_24_13">#REF!</definedName>
    <definedName name="transpremendo_24_13_19" localSheetId="1">#REF!</definedName>
    <definedName name="transpremendo_24_13_19" localSheetId="0">#REF!</definedName>
    <definedName name="transpremendo_24_13_19">#REF!</definedName>
    <definedName name="transpremendo_24_13_23" localSheetId="1">#REF!</definedName>
    <definedName name="transpremendo_24_13_23" localSheetId="0">#REF!</definedName>
    <definedName name="transpremendo_24_13_23">#REF!</definedName>
    <definedName name="transpremendo_24_13_25" localSheetId="1">#REF!</definedName>
    <definedName name="transpremendo_24_13_25" localSheetId="0">#REF!</definedName>
    <definedName name="transpremendo_24_13_25">#REF!</definedName>
    <definedName name="transpremendo_24_19" localSheetId="1">#REF!</definedName>
    <definedName name="transpremendo_24_19" localSheetId="0">#REF!</definedName>
    <definedName name="transpremendo_24_19">#REF!</definedName>
    <definedName name="transpremendo_24_23" localSheetId="1">#REF!</definedName>
    <definedName name="transpremendo_24_23" localSheetId="0">#REF!</definedName>
    <definedName name="transpremendo_24_23">#REF!</definedName>
    <definedName name="transpremendo_24_25" localSheetId="1">#REF!</definedName>
    <definedName name="transpremendo_24_25" localSheetId="0">#REF!</definedName>
    <definedName name="transpremendo_24_25">#REF!</definedName>
    <definedName name="transpremendo_25" localSheetId="1">#REF!</definedName>
    <definedName name="transpremendo_25" localSheetId="0">#REF!</definedName>
    <definedName name="transpremendo_25">#REF!</definedName>
    <definedName name="trasupdup" localSheetId="1">#REF!</definedName>
    <definedName name="trasupdup" localSheetId="0">#REF!</definedName>
    <definedName name="trasupdup">#REF!</definedName>
    <definedName name="trasupdup_13" localSheetId="1">#REF!</definedName>
    <definedName name="trasupdup_13" localSheetId="0">#REF!</definedName>
    <definedName name="trasupdup_13">#REF!</definedName>
    <definedName name="trasupdup_13_19" localSheetId="1">#REF!</definedName>
    <definedName name="trasupdup_13_19" localSheetId="0">#REF!</definedName>
    <definedName name="trasupdup_13_19">#REF!</definedName>
    <definedName name="trasupdup_13_23" localSheetId="1">#REF!</definedName>
    <definedName name="trasupdup_13_23" localSheetId="0">#REF!</definedName>
    <definedName name="trasupdup_13_23">#REF!</definedName>
    <definedName name="trasupdup_13_25" localSheetId="1">#REF!</definedName>
    <definedName name="trasupdup_13_25" localSheetId="0">#REF!</definedName>
    <definedName name="trasupdup_13_25">#REF!</definedName>
    <definedName name="trasupdup_15" localSheetId="1">#REF!</definedName>
    <definedName name="trasupdup_15" localSheetId="0">#REF!</definedName>
    <definedName name="trasupdup_15">#REF!</definedName>
    <definedName name="trasupdup_15_13" localSheetId="1">#REF!</definedName>
    <definedName name="trasupdup_15_13" localSheetId="0">#REF!</definedName>
    <definedName name="trasupdup_15_13">#REF!</definedName>
    <definedName name="trasupdup_15_13_19" localSheetId="1">#REF!</definedName>
    <definedName name="trasupdup_15_13_19" localSheetId="0">#REF!</definedName>
    <definedName name="trasupdup_15_13_19">#REF!</definedName>
    <definedName name="trasupdup_15_13_23" localSheetId="1">#REF!</definedName>
    <definedName name="trasupdup_15_13_23" localSheetId="0">#REF!</definedName>
    <definedName name="trasupdup_15_13_23">#REF!</definedName>
    <definedName name="trasupdup_15_13_25" localSheetId="1">#REF!</definedName>
    <definedName name="trasupdup_15_13_25" localSheetId="0">#REF!</definedName>
    <definedName name="trasupdup_15_13_25">#REF!</definedName>
    <definedName name="trasupdup_15_19" localSheetId="1">#REF!</definedName>
    <definedName name="trasupdup_15_19" localSheetId="0">#REF!</definedName>
    <definedName name="trasupdup_15_19">#REF!</definedName>
    <definedName name="trasupdup_15_23" localSheetId="1">#REF!</definedName>
    <definedName name="trasupdup_15_23" localSheetId="0">#REF!</definedName>
    <definedName name="trasupdup_15_23">#REF!</definedName>
    <definedName name="trasupdup_15_25" localSheetId="1">#REF!</definedName>
    <definedName name="trasupdup_15_25" localSheetId="0">#REF!</definedName>
    <definedName name="trasupdup_15_25">#REF!</definedName>
    <definedName name="trasupdup_19" localSheetId="1">#REF!</definedName>
    <definedName name="trasupdup_19" localSheetId="0">#REF!</definedName>
    <definedName name="trasupdup_19">#REF!</definedName>
    <definedName name="trasupdup_23" localSheetId="1">#REF!</definedName>
    <definedName name="trasupdup_23" localSheetId="0">#REF!</definedName>
    <definedName name="trasupdup_23">#REF!</definedName>
    <definedName name="trasupdup_24" localSheetId="1">#REF!</definedName>
    <definedName name="trasupdup_24" localSheetId="0">#REF!</definedName>
    <definedName name="trasupdup_24">#REF!</definedName>
    <definedName name="trasupdup_24_13" localSheetId="1">#REF!</definedName>
    <definedName name="trasupdup_24_13" localSheetId="0">#REF!</definedName>
    <definedName name="trasupdup_24_13">#REF!</definedName>
    <definedName name="trasupdup_24_13_19" localSheetId="1">#REF!</definedName>
    <definedName name="trasupdup_24_13_19" localSheetId="0">#REF!</definedName>
    <definedName name="trasupdup_24_13_19">#REF!</definedName>
    <definedName name="trasupdup_24_13_23" localSheetId="1">#REF!</definedName>
    <definedName name="trasupdup_24_13_23" localSheetId="0">#REF!</definedName>
    <definedName name="trasupdup_24_13_23">#REF!</definedName>
    <definedName name="trasupdup_24_13_25" localSheetId="1">#REF!</definedName>
    <definedName name="trasupdup_24_13_25" localSheetId="0">#REF!</definedName>
    <definedName name="trasupdup_24_13_25">#REF!</definedName>
    <definedName name="trasupdup_24_19" localSheetId="1">#REF!</definedName>
    <definedName name="trasupdup_24_19" localSheetId="0">#REF!</definedName>
    <definedName name="trasupdup_24_19">#REF!</definedName>
    <definedName name="trasupdup_24_23" localSheetId="1">#REF!</definedName>
    <definedName name="trasupdup_24_23" localSheetId="0">#REF!</definedName>
    <definedName name="trasupdup_24_23">#REF!</definedName>
    <definedName name="trasupdup_24_25" localSheetId="1">#REF!</definedName>
    <definedName name="trasupdup_24_25" localSheetId="0">#REF!</definedName>
    <definedName name="trasupdup_24_25">#REF!</definedName>
    <definedName name="trasupdup_25" localSheetId="1">#REF!</definedName>
    <definedName name="trasupdup_25" localSheetId="0">#REF!</definedName>
    <definedName name="trasupdup_25">#REF!</definedName>
    <definedName name="TRCAP20" localSheetId="1">#REF!</definedName>
    <definedName name="TRCAP20" localSheetId="0">#REF!</definedName>
    <definedName name="TRCAP20">#REF!</definedName>
    <definedName name="TRCM30" localSheetId="1">#REF!</definedName>
    <definedName name="TRCM30" localSheetId="0">#REF!</definedName>
    <definedName name="TRCM30">#REF!</definedName>
    <definedName name="tre" localSheetId="1">#REF!</definedName>
    <definedName name="tre" localSheetId="0">#REF!</definedName>
    <definedName name="tre">#REF!</definedName>
    <definedName name="TREC" localSheetId="1">#REF!</definedName>
    <definedName name="TREC" localSheetId="0">#REF!</definedName>
    <definedName name="TREC">#REF!</definedName>
    <definedName name="trecho" localSheetId="2">#REF!</definedName>
    <definedName name="TRECHO">[23]DADOS_NAO_IMPRIMIR!$B$9</definedName>
    <definedName name="trecho_13" localSheetId="1">#REF!</definedName>
    <definedName name="trecho_13" localSheetId="0">#REF!</definedName>
    <definedName name="trecho_13">#REF!</definedName>
    <definedName name="trecho_26" localSheetId="1">#REF!</definedName>
    <definedName name="trecho_26" localSheetId="0">#REF!</definedName>
    <definedName name="trecho_26">#REF!</definedName>
    <definedName name="trecho_33" localSheetId="1">#REF!</definedName>
    <definedName name="trecho_33" localSheetId="0">#REF!</definedName>
    <definedName name="trecho_33">#REF!</definedName>
    <definedName name="trecho_5" localSheetId="1">#REF!</definedName>
    <definedName name="trecho_5" localSheetId="0">#REF!</definedName>
    <definedName name="trecho_5">#REF!</definedName>
    <definedName name="trecho_6" localSheetId="1">#REF!</definedName>
    <definedName name="trecho_6" localSheetId="0">#REF!</definedName>
    <definedName name="trecho_6">#REF!</definedName>
    <definedName name="trecho_7" localSheetId="1">#REF!</definedName>
    <definedName name="trecho_7" localSheetId="0">#REF!</definedName>
    <definedName name="trecho_7">#REF!</definedName>
    <definedName name="trecho_8" localSheetId="1">#REF!</definedName>
    <definedName name="trecho_8" localSheetId="0">#REF!</definedName>
    <definedName name="trecho_8">#REF!</definedName>
    <definedName name="trecho_9" localSheetId="1">#REF!</definedName>
    <definedName name="trecho_9" localSheetId="0">#REF!</definedName>
    <definedName name="trecho_9">#REF!</definedName>
    <definedName name="TRECHO1" localSheetId="1">#REF!</definedName>
    <definedName name="TRECHO1" localSheetId="0">#REF!</definedName>
    <definedName name="TRECHO1">#REF!</definedName>
    <definedName name="trecho1a" localSheetId="1">#REF!</definedName>
    <definedName name="trecho1a" localSheetId="0">#REF!</definedName>
    <definedName name="trecho1a">#REF!</definedName>
    <definedName name="trecho1b" localSheetId="1">#REF!</definedName>
    <definedName name="trecho1b" localSheetId="0">#REF!</definedName>
    <definedName name="trecho1b">#REF!</definedName>
    <definedName name="trecho2" localSheetId="1">#REF!</definedName>
    <definedName name="trecho2" localSheetId="0">#REF!</definedName>
    <definedName name="trecho2">#REF!</definedName>
    <definedName name="trecho2_13" localSheetId="1">#REF!</definedName>
    <definedName name="trecho2_13" localSheetId="0">#REF!</definedName>
    <definedName name="trecho2_13">#REF!</definedName>
    <definedName name="trecho2_19" localSheetId="1">#REF!</definedName>
    <definedName name="trecho2_19" localSheetId="0">#REF!</definedName>
    <definedName name="trecho2_19">#REF!</definedName>
    <definedName name="trecho2_23" localSheetId="1">#REF!</definedName>
    <definedName name="trecho2_23" localSheetId="0">#REF!</definedName>
    <definedName name="trecho2_23">#REF!</definedName>
    <definedName name="trecho2_25" localSheetId="1">#REF!</definedName>
    <definedName name="trecho2_25" localSheetId="0">#REF!</definedName>
    <definedName name="trecho2_25">#REF!</definedName>
    <definedName name="trecho2_26" localSheetId="1">#REF!</definedName>
    <definedName name="trecho2_26" localSheetId="0">#REF!</definedName>
    <definedName name="trecho2_26">#REF!</definedName>
    <definedName name="trecho2_33" localSheetId="1">#REF!</definedName>
    <definedName name="trecho2_33" localSheetId="0">#REF!</definedName>
    <definedName name="trecho2_33">#REF!</definedName>
    <definedName name="trecho2_5" localSheetId="1">#REF!</definedName>
    <definedName name="trecho2_5" localSheetId="0">#REF!</definedName>
    <definedName name="trecho2_5">#REF!</definedName>
    <definedName name="trecho2_6" localSheetId="1">#REF!</definedName>
    <definedName name="trecho2_6" localSheetId="0">#REF!</definedName>
    <definedName name="trecho2_6">#REF!</definedName>
    <definedName name="trecho2_7" localSheetId="1">#REF!</definedName>
    <definedName name="trecho2_7" localSheetId="0">#REF!</definedName>
    <definedName name="trecho2_7">#REF!</definedName>
    <definedName name="trecho2_8" localSheetId="1">#REF!</definedName>
    <definedName name="trecho2_8" localSheetId="0">#REF!</definedName>
    <definedName name="trecho2_8">#REF!</definedName>
    <definedName name="trecho2_9" localSheetId="1">#REF!</definedName>
    <definedName name="trecho2_9" localSheetId="0">#REF!</definedName>
    <definedName name="trecho2_9">#REF!</definedName>
    <definedName name="Trev" localSheetId="1">#REF!</definedName>
    <definedName name="Trev" localSheetId="0">#REF!</definedName>
    <definedName name="Trev">#REF!</definedName>
    <definedName name="TRL1C" localSheetId="1">#REF!</definedName>
    <definedName name="TRL1C" localSheetId="0">#REF!</definedName>
    <definedName name="TRL1C">#REF!</definedName>
    <definedName name="TRM1C" localSheetId="1">#REF!</definedName>
    <definedName name="TRM1C" localSheetId="0">#REF!</definedName>
    <definedName name="TRM1C">#REF!</definedName>
    <definedName name="TRR1C" localSheetId="1">#REF!</definedName>
    <definedName name="TRR1C" localSheetId="0">#REF!</definedName>
    <definedName name="TRR1C">#REF!</definedName>
    <definedName name="TRR2C" localSheetId="1">#REF!</definedName>
    <definedName name="TRR2C" localSheetId="0">#REF!</definedName>
    <definedName name="TRR2C">#REF!</definedName>
    <definedName name="TRRM1C" localSheetId="1">#REF!</definedName>
    <definedName name="TRRM1C" localSheetId="0">#REF!</definedName>
    <definedName name="TRRM1C">#REF!</definedName>
    <definedName name="TRRR1C" localSheetId="1">#REF!</definedName>
    <definedName name="TRRR1C" localSheetId="0">#REF!</definedName>
    <definedName name="TRRR1C">#REF!</definedName>
    <definedName name="TS" localSheetId="1">#REF!</definedName>
    <definedName name="TS" localSheetId="0">#REF!</definedName>
    <definedName name="TS">#REF!</definedName>
    <definedName name="TSD" localSheetId="1">#REF!</definedName>
    <definedName name="TSD" localSheetId="0">#REF!</definedName>
    <definedName name="TSD">#REF!</definedName>
    <definedName name="TSDB" localSheetId="1">#REF!</definedName>
    <definedName name="TSDB" localSheetId="0">#REF!</definedName>
    <definedName name="TSDB">#REF!</definedName>
    <definedName name="TSS" localSheetId="1">#REF!</definedName>
    <definedName name="TSS" localSheetId="0">#REF!</definedName>
    <definedName name="TSS">#REF!</definedName>
    <definedName name="TSSB" localSheetId="1">#REF!</definedName>
    <definedName name="TSSB" localSheetId="0">#REF!</definedName>
    <definedName name="TSSB">#REF!</definedName>
    <definedName name="tst" localSheetId="1">[12]Pontes!#REF!</definedName>
    <definedName name="tst" localSheetId="0">[12]Pontes!#REF!</definedName>
    <definedName name="tst">[12]Pontes!#REF!</definedName>
    <definedName name="tt" localSheetId="1">#REF!</definedName>
    <definedName name="tt" localSheetId="0">#REF!</definedName>
    <definedName name="tt">#REF!</definedName>
    <definedName name="ttttttttttttttttttttttttttttttttt" localSheetId="1">#REF!</definedName>
    <definedName name="ttttttttttttttttttttttttttttttttt" localSheetId="0">#REF!</definedName>
    <definedName name="ttttttttttttttttttttttttttttttttt">#REF!</definedName>
    <definedName name="tubulão" localSheetId="3">#REF!</definedName>
    <definedName name="tubulão" localSheetId="1">#REF!</definedName>
    <definedName name="tubulão" localSheetId="0">#REF!</definedName>
    <definedName name="tubulão">#REF!</definedName>
    <definedName name="tubulCA" localSheetId="3">#REF!</definedName>
    <definedName name="tubulCA" localSheetId="1">#REF!</definedName>
    <definedName name="tubulCA" localSheetId="0">#REF!</definedName>
    <definedName name="tubulCA">#REF!</definedName>
    <definedName name="TYUIO" localSheetId="3" hidden="1">{#N/A,#N/A,TRUE,"Serviços"}</definedName>
    <definedName name="TYUIO" localSheetId="11" hidden="1">{#N/A,#N/A,TRUE,"Serviços"}</definedName>
    <definedName name="TYUIO" localSheetId="2" hidden="1">{#N/A,#N/A,TRUE,"Serviços"}</definedName>
    <definedName name="TYUIO" hidden="1">{#N/A,#N/A,TRUE,"Serviços"}</definedName>
    <definedName name="TYUIO_1" localSheetId="11" hidden="1">{#N/A,#N/A,TRUE,"Serviços"}</definedName>
    <definedName name="TYUIO_1" hidden="1">{#N/A,#N/A,TRUE,"Serviços"}</definedName>
    <definedName name="TYUIOO" hidden="1">{#N/A,#N/A,TRUE,"Serviços"}</definedName>
    <definedName name="uer" localSheetId="1">#REF!</definedName>
    <definedName name="uer" localSheetId="0">#REF!</definedName>
    <definedName name="uer">#REF!</definedName>
    <definedName name="UL" localSheetId="1">#REF!</definedName>
    <definedName name="UL" localSheetId="0">#REF!</definedName>
    <definedName name="UL">#REF!</definedName>
    <definedName name="ul_13" localSheetId="1">#REF!</definedName>
    <definedName name="ul_13" localSheetId="0">#REF!</definedName>
    <definedName name="ul_13">#REF!</definedName>
    <definedName name="ul_26" localSheetId="1">#REF!</definedName>
    <definedName name="ul_26" localSheetId="0">#REF!</definedName>
    <definedName name="ul_26">#REF!</definedName>
    <definedName name="ul_33" localSheetId="1">#REF!</definedName>
    <definedName name="ul_33" localSheetId="0">#REF!</definedName>
    <definedName name="ul_33">#REF!</definedName>
    <definedName name="ul_5" localSheetId="1">#REF!</definedName>
    <definedName name="ul_5" localSheetId="0">#REF!</definedName>
    <definedName name="ul_5">#REF!</definedName>
    <definedName name="ul_6" localSheetId="1">#REF!</definedName>
    <definedName name="ul_6" localSheetId="0">#REF!</definedName>
    <definedName name="ul_6">#REF!</definedName>
    <definedName name="ul_7" localSheetId="1">#REF!</definedName>
    <definedName name="ul_7" localSheetId="0">#REF!</definedName>
    <definedName name="ul_7">#REF!</definedName>
    <definedName name="ul_8" localSheetId="1">#REF!</definedName>
    <definedName name="ul_8" localSheetId="0">#REF!</definedName>
    <definedName name="ul_8">#REF!</definedName>
    <definedName name="ul_9" localSheetId="1">#REF!</definedName>
    <definedName name="ul_9" localSheetId="0">#REF!</definedName>
    <definedName name="ul_9">#REF!</definedName>
    <definedName name="un" localSheetId="1">#REF!</definedName>
    <definedName name="un" localSheetId="0">#REF!</definedName>
    <definedName name="un">#REF!</definedName>
    <definedName name="Und" hidden="1">#N/A</definedName>
    <definedName name="UnidAux" localSheetId="1">#REF!</definedName>
    <definedName name="UnidAux" localSheetId="0">#REF!</definedName>
    <definedName name="UnidAux">#REF!</definedName>
    <definedName name="UnitAnexo" localSheetId="1">#REF!</definedName>
    <definedName name="UnitAnexo" localSheetId="0">#REF!</definedName>
    <definedName name="UnitAnexo">#REF!</definedName>
    <definedName name="UNITÁRIO" localSheetId="1">#REF!</definedName>
    <definedName name="UNITÁRIO" localSheetId="0">#REF!</definedName>
    <definedName name="UNITÁRIO">#REF!</definedName>
    <definedName name="UnitNome" localSheetId="1">#REF!</definedName>
    <definedName name="UnitNome" localSheetId="0">#REF!</definedName>
    <definedName name="UnitNome">#REF!</definedName>
    <definedName name="USA" localSheetId="1">#REF!</definedName>
    <definedName name="USA" localSheetId="0">#REF!</definedName>
    <definedName name="USA">#REF!</definedName>
    <definedName name="uuu" hidden="1">{#N/A,#N/A,TRUE,"Serviços"}</definedName>
    <definedName name="v" localSheetId="1">#REF!</definedName>
    <definedName name="v" localSheetId="0">#REF!</definedName>
    <definedName name="v">#REF!</definedName>
    <definedName name="VACAP" localSheetId="1">#REF!</definedName>
    <definedName name="VACAP" localSheetId="0">#REF!</definedName>
    <definedName name="VACAP">#REF!</definedName>
    <definedName name="VACM" localSheetId="1">#REF!</definedName>
    <definedName name="VACM" localSheetId="0">#REF!</definedName>
    <definedName name="VACM">#REF!</definedName>
    <definedName name="valadrenagem" localSheetId="1">#REF!</definedName>
    <definedName name="valadrenagem" localSheetId="0">#REF!</definedName>
    <definedName name="valadrenagem">#REF!</definedName>
    <definedName name="valadrenagem_13" localSheetId="1">#REF!</definedName>
    <definedName name="valadrenagem_13" localSheetId="0">#REF!</definedName>
    <definedName name="valadrenagem_13">#REF!</definedName>
    <definedName name="valadrenagem_13_19" localSheetId="1">#REF!</definedName>
    <definedName name="valadrenagem_13_19" localSheetId="0">#REF!</definedName>
    <definedName name="valadrenagem_13_19">#REF!</definedName>
    <definedName name="valadrenagem_13_23" localSheetId="1">#REF!</definedName>
    <definedName name="valadrenagem_13_23" localSheetId="0">#REF!</definedName>
    <definedName name="valadrenagem_13_23">#REF!</definedName>
    <definedName name="valadrenagem_13_25" localSheetId="1">#REF!</definedName>
    <definedName name="valadrenagem_13_25" localSheetId="0">#REF!</definedName>
    <definedName name="valadrenagem_13_25">#REF!</definedName>
    <definedName name="valadrenagem_15" localSheetId="1">#REF!</definedName>
    <definedName name="valadrenagem_15" localSheetId="0">#REF!</definedName>
    <definedName name="valadrenagem_15">#REF!</definedName>
    <definedName name="valadrenagem_15_13" localSheetId="1">#REF!</definedName>
    <definedName name="valadrenagem_15_13" localSheetId="0">#REF!</definedName>
    <definedName name="valadrenagem_15_13">#REF!</definedName>
    <definedName name="valadrenagem_15_13_19" localSheetId="1">#REF!</definedName>
    <definedName name="valadrenagem_15_13_19" localSheetId="0">#REF!</definedName>
    <definedName name="valadrenagem_15_13_19">#REF!</definedName>
    <definedName name="valadrenagem_15_13_23" localSheetId="1">#REF!</definedName>
    <definedName name="valadrenagem_15_13_23" localSheetId="0">#REF!</definedName>
    <definedName name="valadrenagem_15_13_23">#REF!</definedName>
    <definedName name="valadrenagem_15_13_25" localSheetId="1">#REF!</definedName>
    <definedName name="valadrenagem_15_13_25" localSheetId="0">#REF!</definedName>
    <definedName name="valadrenagem_15_13_25">#REF!</definedName>
    <definedName name="valadrenagem_15_19" localSheetId="1">#REF!</definedName>
    <definedName name="valadrenagem_15_19" localSheetId="0">#REF!</definedName>
    <definedName name="valadrenagem_15_19">#REF!</definedName>
    <definedName name="valadrenagem_15_23" localSheetId="1">#REF!</definedName>
    <definedName name="valadrenagem_15_23" localSheetId="0">#REF!</definedName>
    <definedName name="valadrenagem_15_23">#REF!</definedName>
    <definedName name="valadrenagem_15_25" localSheetId="1">#REF!</definedName>
    <definedName name="valadrenagem_15_25" localSheetId="0">#REF!</definedName>
    <definedName name="valadrenagem_15_25">#REF!</definedName>
    <definedName name="valadrenagem_19" localSheetId="1">#REF!</definedName>
    <definedName name="valadrenagem_19" localSheetId="0">#REF!</definedName>
    <definedName name="valadrenagem_19">#REF!</definedName>
    <definedName name="valadrenagem_23" localSheetId="1">#REF!</definedName>
    <definedName name="valadrenagem_23" localSheetId="0">#REF!</definedName>
    <definedName name="valadrenagem_23">#REF!</definedName>
    <definedName name="valadrenagem_24" localSheetId="1">#REF!</definedName>
    <definedName name="valadrenagem_24" localSheetId="0">#REF!</definedName>
    <definedName name="valadrenagem_24">#REF!</definedName>
    <definedName name="valadrenagem_24_13" localSheetId="1">#REF!</definedName>
    <definedName name="valadrenagem_24_13" localSheetId="0">#REF!</definedName>
    <definedName name="valadrenagem_24_13">#REF!</definedName>
    <definedName name="valadrenagem_24_13_19" localSheetId="1">#REF!</definedName>
    <definedName name="valadrenagem_24_13_19" localSheetId="0">#REF!</definedName>
    <definedName name="valadrenagem_24_13_19">#REF!</definedName>
    <definedName name="valadrenagem_24_13_23" localSheetId="1">#REF!</definedName>
    <definedName name="valadrenagem_24_13_23" localSheetId="0">#REF!</definedName>
    <definedName name="valadrenagem_24_13_23">#REF!</definedName>
    <definedName name="valadrenagem_24_13_25" localSheetId="1">#REF!</definedName>
    <definedName name="valadrenagem_24_13_25" localSheetId="0">#REF!</definedName>
    <definedName name="valadrenagem_24_13_25">#REF!</definedName>
    <definedName name="valadrenagem_24_19" localSheetId="1">#REF!</definedName>
    <definedName name="valadrenagem_24_19" localSheetId="0">#REF!</definedName>
    <definedName name="valadrenagem_24_19">#REF!</definedName>
    <definedName name="valadrenagem_24_23" localSheetId="1">#REF!</definedName>
    <definedName name="valadrenagem_24_23" localSheetId="0">#REF!</definedName>
    <definedName name="valadrenagem_24_23">#REF!</definedName>
    <definedName name="valadrenagem_24_25" localSheetId="1">#REF!</definedName>
    <definedName name="valadrenagem_24_25" localSheetId="0">#REF!</definedName>
    <definedName name="valadrenagem_24_25">#REF!</definedName>
    <definedName name="valadrenagem_25" localSheetId="1">#REF!</definedName>
    <definedName name="valadrenagem_25" localSheetId="0">#REF!</definedName>
    <definedName name="valadrenagem_25">#REF!</definedName>
    <definedName name="valormatfabpla" localSheetId="1">#REF!</definedName>
    <definedName name="valormatfabpla" localSheetId="0">#REF!</definedName>
    <definedName name="valormatfabpla">#REF!</definedName>
    <definedName name="valormatfabpla_13" localSheetId="1">#REF!</definedName>
    <definedName name="valormatfabpla_13" localSheetId="0">#REF!</definedName>
    <definedName name="valormatfabpla_13">#REF!</definedName>
    <definedName name="valormatfabpla_13_19" localSheetId="1">#REF!</definedName>
    <definedName name="valormatfabpla_13_19" localSheetId="0">#REF!</definedName>
    <definedName name="valormatfabpla_13_19">#REF!</definedName>
    <definedName name="valormatfabpla_13_23" localSheetId="1">#REF!</definedName>
    <definedName name="valormatfabpla_13_23" localSheetId="0">#REF!</definedName>
    <definedName name="valormatfabpla_13_23">#REF!</definedName>
    <definedName name="valormatfabpla_13_25" localSheetId="1">#REF!</definedName>
    <definedName name="valormatfabpla_13_25" localSheetId="0">#REF!</definedName>
    <definedName name="valormatfabpla_13_25">#REF!</definedName>
    <definedName name="valormatfabpla_15" localSheetId="1">#REF!</definedName>
    <definedName name="valormatfabpla_15" localSheetId="0">#REF!</definedName>
    <definedName name="valormatfabpla_15">#REF!</definedName>
    <definedName name="valormatfabpla_15_13" localSheetId="1">#REF!</definedName>
    <definedName name="valormatfabpla_15_13" localSheetId="0">#REF!</definedName>
    <definedName name="valormatfabpla_15_13">#REF!</definedName>
    <definedName name="valormatfabpla_15_13_19" localSheetId="1">#REF!</definedName>
    <definedName name="valormatfabpla_15_13_19" localSheetId="0">#REF!</definedName>
    <definedName name="valormatfabpla_15_13_19">#REF!</definedName>
    <definedName name="valormatfabpla_15_13_23" localSheetId="1">#REF!</definedName>
    <definedName name="valormatfabpla_15_13_23" localSheetId="0">#REF!</definedName>
    <definedName name="valormatfabpla_15_13_23">#REF!</definedName>
    <definedName name="valormatfabpla_15_13_25" localSheetId="1">#REF!</definedName>
    <definedName name="valormatfabpla_15_13_25" localSheetId="0">#REF!</definedName>
    <definedName name="valormatfabpla_15_13_25">#REF!</definedName>
    <definedName name="valormatfabpla_15_19" localSheetId="1">#REF!</definedName>
    <definedName name="valormatfabpla_15_19" localSheetId="0">#REF!</definedName>
    <definedName name="valormatfabpla_15_19">#REF!</definedName>
    <definedName name="valormatfabpla_15_23" localSheetId="1">#REF!</definedName>
    <definedName name="valormatfabpla_15_23" localSheetId="0">#REF!</definedName>
    <definedName name="valormatfabpla_15_23">#REF!</definedName>
    <definedName name="valormatfabpla_15_25" localSheetId="1">#REF!</definedName>
    <definedName name="valormatfabpla_15_25" localSheetId="0">#REF!</definedName>
    <definedName name="valormatfabpla_15_25">#REF!</definedName>
    <definedName name="valormatfabpla_19" localSheetId="1">#REF!</definedName>
    <definedName name="valormatfabpla_19" localSheetId="0">#REF!</definedName>
    <definedName name="valormatfabpla_19">#REF!</definedName>
    <definedName name="valormatfabpla_23" localSheetId="1">#REF!</definedName>
    <definedName name="valormatfabpla_23" localSheetId="0">#REF!</definedName>
    <definedName name="valormatfabpla_23">#REF!</definedName>
    <definedName name="valormatfabpla_24" localSheetId="1">#REF!</definedName>
    <definedName name="valormatfabpla_24" localSheetId="0">#REF!</definedName>
    <definedName name="valormatfabpla_24">#REF!</definedName>
    <definedName name="valormatfabpla_24_13" localSheetId="1">#REF!</definedName>
    <definedName name="valormatfabpla_24_13" localSheetId="0">#REF!</definedName>
    <definedName name="valormatfabpla_24_13">#REF!</definedName>
    <definedName name="valormatfabpla_24_13_19" localSheetId="1">#REF!</definedName>
    <definedName name="valormatfabpla_24_13_19" localSheetId="0">#REF!</definedName>
    <definedName name="valormatfabpla_24_13_19">#REF!</definedName>
    <definedName name="valormatfabpla_24_13_23" localSheetId="1">#REF!</definedName>
    <definedName name="valormatfabpla_24_13_23" localSheetId="0">#REF!</definedName>
    <definedName name="valormatfabpla_24_13_23">#REF!</definedName>
    <definedName name="valormatfabpla_24_13_25" localSheetId="1">#REF!</definedName>
    <definedName name="valormatfabpla_24_13_25" localSheetId="0">#REF!</definedName>
    <definedName name="valormatfabpla_24_13_25">#REF!</definedName>
    <definedName name="valormatfabpla_24_19" localSheetId="1">#REF!</definedName>
    <definedName name="valormatfabpla_24_19" localSheetId="0">#REF!</definedName>
    <definedName name="valormatfabpla_24_19">#REF!</definedName>
    <definedName name="valormatfabpla_24_23" localSheetId="1">#REF!</definedName>
    <definedName name="valormatfabpla_24_23" localSheetId="0">#REF!</definedName>
    <definedName name="valormatfabpla_24_23">#REF!</definedName>
    <definedName name="valormatfabpla_24_25" localSheetId="1">#REF!</definedName>
    <definedName name="valormatfabpla_24_25" localSheetId="0">#REF!</definedName>
    <definedName name="valormatfabpla_24_25">#REF!</definedName>
    <definedName name="valormatfabpla_25" localSheetId="1">#REF!</definedName>
    <definedName name="valormatfabpla_25" localSheetId="0">#REF!</definedName>
    <definedName name="valormatfabpla_25">#REF!</definedName>
    <definedName name="VAM" localSheetId="2">#REF!</definedName>
    <definedName name="VAM">[24]Teor!$G$3:$G$7</definedName>
    <definedName name="VAMM" localSheetId="3">#REF!</definedName>
    <definedName name="VAMM" localSheetId="2">#REF!</definedName>
    <definedName name="VAMM" localSheetId="1">#REF!</definedName>
    <definedName name="VAMM" localSheetId="0">#REF!</definedName>
    <definedName name="VAMM">#REF!</definedName>
    <definedName name="VARM" localSheetId="1">#REF!</definedName>
    <definedName name="VARM" localSheetId="0">#REF!</definedName>
    <definedName name="VARM">#REF!</definedName>
    <definedName name="VARR" localSheetId="1">#REF!</definedName>
    <definedName name="VARR" localSheetId="0">#REF!</definedName>
    <definedName name="VARR">#REF!</definedName>
    <definedName name="Vazio1" localSheetId="2">#REF!</definedName>
    <definedName name="Vazio1">'[3]Página 16'!$B$3:$B$7</definedName>
    <definedName name="VAZIO2" localSheetId="2">#REF!</definedName>
    <definedName name="VAZIO2">'[11]Página 16'!$B$3:$B$7</definedName>
    <definedName name="Vazios" localSheetId="3">[28]Teor!$B$3:$B$7</definedName>
    <definedName name="Vazios" localSheetId="2">#REF!</definedName>
    <definedName name="Vazios">[29]Teor!$B$3:$B$7</definedName>
    <definedName name="Vazios_26" localSheetId="1">#REF!</definedName>
    <definedName name="Vazios_26" localSheetId="0">#REF!</definedName>
    <definedName name="Vazios_26">#REF!</definedName>
    <definedName name="Vazios_28" localSheetId="1">#REF!</definedName>
    <definedName name="Vazios_28" localSheetId="0">#REF!</definedName>
    <definedName name="Vazios_28">#REF!</definedName>
    <definedName name="Vazios_29" localSheetId="1">#REF!</definedName>
    <definedName name="Vazios_29" localSheetId="0">#REF!</definedName>
    <definedName name="Vazios_29">#REF!</definedName>
    <definedName name="vbritarp" localSheetId="1">#REF!</definedName>
    <definedName name="vbritarp" localSheetId="0">#REF!</definedName>
    <definedName name="vbritarp">#REF!</definedName>
    <definedName name="vbritarp_13" localSheetId="1">#REF!</definedName>
    <definedName name="vbritarp_13" localSheetId="0">#REF!</definedName>
    <definedName name="vbritarp_13">#REF!</definedName>
    <definedName name="vbritarp_13_19" localSheetId="1">#REF!</definedName>
    <definedName name="vbritarp_13_19" localSheetId="0">#REF!</definedName>
    <definedName name="vbritarp_13_19">#REF!</definedName>
    <definedName name="vbritarp_13_23" localSheetId="1">#REF!</definedName>
    <definedName name="vbritarp_13_23" localSheetId="0">#REF!</definedName>
    <definedName name="vbritarp_13_23">#REF!</definedName>
    <definedName name="vbritarp_13_25" localSheetId="1">#REF!</definedName>
    <definedName name="vbritarp_13_25" localSheetId="0">#REF!</definedName>
    <definedName name="vbritarp_13_25">#REF!</definedName>
    <definedName name="vbritarp_15" localSheetId="1">#REF!</definedName>
    <definedName name="vbritarp_15" localSheetId="0">#REF!</definedName>
    <definedName name="vbritarp_15">#REF!</definedName>
    <definedName name="vbritarp_15_13" localSheetId="1">#REF!</definedName>
    <definedName name="vbritarp_15_13" localSheetId="0">#REF!</definedName>
    <definedName name="vbritarp_15_13">#REF!</definedName>
    <definedName name="vbritarp_15_13_19" localSheetId="1">#REF!</definedName>
    <definedName name="vbritarp_15_13_19" localSheetId="0">#REF!</definedName>
    <definedName name="vbritarp_15_13_19">#REF!</definedName>
    <definedName name="vbritarp_15_13_23" localSheetId="1">#REF!</definedName>
    <definedName name="vbritarp_15_13_23" localSheetId="0">#REF!</definedName>
    <definedName name="vbritarp_15_13_23">#REF!</definedName>
    <definedName name="vbritarp_15_13_25" localSheetId="1">#REF!</definedName>
    <definedName name="vbritarp_15_13_25" localSheetId="0">#REF!</definedName>
    <definedName name="vbritarp_15_13_25">#REF!</definedName>
    <definedName name="vbritarp_15_19" localSheetId="1">#REF!</definedName>
    <definedName name="vbritarp_15_19" localSheetId="0">#REF!</definedName>
    <definedName name="vbritarp_15_19">#REF!</definedName>
    <definedName name="vbritarp_15_23" localSheetId="1">#REF!</definedName>
    <definedName name="vbritarp_15_23" localSheetId="0">#REF!</definedName>
    <definedName name="vbritarp_15_23">#REF!</definedName>
    <definedName name="vbritarp_15_25" localSheetId="1">#REF!</definedName>
    <definedName name="vbritarp_15_25" localSheetId="0">#REF!</definedName>
    <definedName name="vbritarp_15_25">#REF!</definedName>
    <definedName name="vbritarp_19" localSheetId="1">#REF!</definedName>
    <definedName name="vbritarp_19" localSheetId="0">#REF!</definedName>
    <definedName name="vbritarp_19">#REF!</definedName>
    <definedName name="vbritarp_23" localSheetId="1">#REF!</definedName>
    <definedName name="vbritarp_23" localSheetId="0">#REF!</definedName>
    <definedName name="vbritarp_23">#REF!</definedName>
    <definedName name="vbritarp_24" localSheetId="1">#REF!</definedName>
    <definedName name="vbritarp_24" localSheetId="0">#REF!</definedName>
    <definedName name="vbritarp_24">#REF!</definedName>
    <definedName name="vbritarp_24_13" localSheetId="1">#REF!</definedName>
    <definedName name="vbritarp_24_13" localSheetId="0">#REF!</definedName>
    <definedName name="vbritarp_24_13">#REF!</definedName>
    <definedName name="vbritarp_24_13_19" localSheetId="1">#REF!</definedName>
    <definedName name="vbritarp_24_13_19" localSheetId="0">#REF!</definedName>
    <definedName name="vbritarp_24_13_19">#REF!</definedName>
    <definedName name="vbritarp_24_13_23" localSheetId="1">#REF!</definedName>
    <definedName name="vbritarp_24_13_23" localSheetId="0">#REF!</definedName>
    <definedName name="vbritarp_24_13_23">#REF!</definedName>
    <definedName name="vbritarp_24_13_25" localSheetId="1">#REF!</definedName>
    <definedName name="vbritarp_24_13_25" localSheetId="0">#REF!</definedName>
    <definedName name="vbritarp_24_13_25">#REF!</definedName>
    <definedName name="vbritarp_24_19" localSheetId="1">#REF!</definedName>
    <definedName name="vbritarp_24_19" localSheetId="0">#REF!</definedName>
    <definedName name="vbritarp_24_19">#REF!</definedName>
    <definedName name="vbritarp_24_23" localSheetId="1">#REF!</definedName>
    <definedName name="vbritarp_24_23" localSheetId="0">#REF!</definedName>
    <definedName name="vbritarp_24_23">#REF!</definedName>
    <definedName name="vbritarp_24_25" localSheetId="1">#REF!</definedName>
    <definedName name="vbritarp_24_25" localSheetId="0">#REF!</definedName>
    <definedName name="vbritarp_24_25">#REF!</definedName>
    <definedName name="vbritarp_25" localSheetId="1">#REF!</definedName>
    <definedName name="vbritarp_25" localSheetId="0">#REF!</definedName>
    <definedName name="vbritarp_25">#REF!</definedName>
    <definedName name="VCANT" localSheetId="1">#REF!</definedName>
    <definedName name="VCANT" localSheetId="0">#REF!</definedName>
    <definedName name="VCANT">#REF!</definedName>
    <definedName name="vconcretociclopico" localSheetId="1">#REF!</definedName>
    <definedName name="vconcretociclopico" localSheetId="0">#REF!</definedName>
    <definedName name="vconcretociclopico">#REF!</definedName>
    <definedName name="vconcretociclopico_13" localSheetId="1">#REF!</definedName>
    <definedName name="vconcretociclopico_13" localSheetId="0">#REF!</definedName>
    <definedName name="vconcretociclopico_13">#REF!</definedName>
    <definedName name="vconcretociclopico_13_19" localSheetId="1">#REF!</definedName>
    <definedName name="vconcretociclopico_13_19" localSheetId="0">#REF!</definedName>
    <definedName name="vconcretociclopico_13_19">#REF!</definedName>
    <definedName name="vconcretociclopico_13_23" localSheetId="1">#REF!</definedName>
    <definedName name="vconcretociclopico_13_23" localSheetId="0">#REF!</definedName>
    <definedName name="vconcretociclopico_13_23">#REF!</definedName>
    <definedName name="vconcretociclopico_13_25" localSheetId="1">#REF!</definedName>
    <definedName name="vconcretociclopico_13_25" localSheetId="0">#REF!</definedName>
    <definedName name="vconcretociclopico_13_25">#REF!</definedName>
    <definedName name="vconcretociclopico_15" localSheetId="1">#REF!</definedName>
    <definedName name="vconcretociclopico_15" localSheetId="0">#REF!</definedName>
    <definedName name="vconcretociclopico_15">#REF!</definedName>
    <definedName name="vconcretociclopico_15_13" localSheetId="1">#REF!</definedName>
    <definedName name="vconcretociclopico_15_13" localSheetId="0">#REF!</definedName>
    <definedName name="vconcretociclopico_15_13">#REF!</definedName>
    <definedName name="vconcretociclopico_15_13_19" localSheetId="1">#REF!</definedName>
    <definedName name="vconcretociclopico_15_13_19" localSheetId="0">#REF!</definedName>
    <definedName name="vconcretociclopico_15_13_19">#REF!</definedName>
    <definedName name="vconcretociclopico_15_13_23" localSheetId="1">#REF!</definedName>
    <definedName name="vconcretociclopico_15_13_23" localSheetId="0">#REF!</definedName>
    <definedName name="vconcretociclopico_15_13_23">#REF!</definedName>
    <definedName name="vconcretociclopico_15_13_25" localSheetId="1">#REF!</definedName>
    <definedName name="vconcretociclopico_15_13_25" localSheetId="0">#REF!</definedName>
    <definedName name="vconcretociclopico_15_13_25">#REF!</definedName>
    <definedName name="vconcretociclopico_15_19" localSheetId="1">#REF!</definedName>
    <definedName name="vconcretociclopico_15_19" localSheetId="0">#REF!</definedName>
    <definedName name="vconcretociclopico_15_19">#REF!</definedName>
    <definedName name="vconcretociclopico_15_23" localSheetId="1">#REF!</definedName>
    <definedName name="vconcretociclopico_15_23" localSheetId="0">#REF!</definedName>
    <definedName name="vconcretociclopico_15_23">#REF!</definedName>
    <definedName name="vconcretociclopico_15_25" localSheetId="1">#REF!</definedName>
    <definedName name="vconcretociclopico_15_25" localSheetId="0">#REF!</definedName>
    <definedName name="vconcretociclopico_15_25">#REF!</definedName>
    <definedName name="vconcretociclopico_19" localSheetId="1">#REF!</definedName>
    <definedName name="vconcretociclopico_19" localSheetId="0">#REF!</definedName>
    <definedName name="vconcretociclopico_19">#REF!</definedName>
    <definedName name="vconcretociclopico_23" localSheetId="1">#REF!</definedName>
    <definedName name="vconcretociclopico_23" localSheetId="0">#REF!</definedName>
    <definedName name="vconcretociclopico_23">#REF!</definedName>
    <definedName name="vconcretociclopico_24" localSheetId="1">#REF!</definedName>
    <definedName name="vconcretociclopico_24" localSheetId="0">#REF!</definedName>
    <definedName name="vconcretociclopico_24">#REF!</definedName>
    <definedName name="vconcretociclopico_24_13" localSheetId="1">#REF!</definedName>
    <definedName name="vconcretociclopico_24_13" localSheetId="0">#REF!</definedName>
    <definedName name="vconcretociclopico_24_13">#REF!</definedName>
    <definedName name="vconcretociclopico_24_13_19" localSheetId="1">#REF!</definedName>
    <definedName name="vconcretociclopico_24_13_19" localSheetId="0">#REF!</definedName>
    <definedName name="vconcretociclopico_24_13_19">#REF!</definedName>
    <definedName name="vconcretociclopico_24_13_23" localSheetId="1">#REF!</definedName>
    <definedName name="vconcretociclopico_24_13_23" localSheetId="0">#REF!</definedName>
    <definedName name="vconcretociclopico_24_13_23">#REF!</definedName>
    <definedName name="vconcretociclopico_24_13_25" localSheetId="1">#REF!</definedName>
    <definedName name="vconcretociclopico_24_13_25" localSheetId="0">#REF!</definedName>
    <definedName name="vconcretociclopico_24_13_25">#REF!</definedName>
    <definedName name="vconcretociclopico_24_19" localSheetId="1">#REF!</definedName>
    <definedName name="vconcretociclopico_24_19" localSheetId="0">#REF!</definedName>
    <definedName name="vconcretociclopico_24_19">#REF!</definedName>
    <definedName name="vconcretociclopico_24_23" localSheetId="1">#REF!</definedName>
    <definedName name="vconcretociclopico_24_23" localSheetId="0">#REF!</definedName>
    <definedName name="vconcretociclopico_24_23">#REF!</definedName>
    <definedName name="vconcretociclopico_24_25" localSheetId="1">#REF!</definedName>
    <definedName name="vconcretociclopico_24_25" localSheetId="0">#REF!</definedName>
    <definedName name="vconcretociclopico_24_25">#REF!</definedName>
    <definedName name="vconcretociclopico_25" localSheetId="1">#REF!</definedName>
    <definedName name="vconcretociclopico_25" localSheetId="0">#REF!</definedName>
    <definedName name="vconcretociclopico_25">#REF!</definedName>
    <definedName name="vconcretocim" localSheetId="1">#REF!</definedName>
    <definedName name="vconcretocim" localSheetId="0">#REF!</definedName>
    <definedName name="vconcretocim">#REF!</definedName>
    <definedName name="vconcretocim_13" localSheetId="1">#REF!</definedName>
    <definedName name="vconcretocim_13" localSheetId="0">#REF!</definedName>
    <definedName name="vconcretocim_13">#REF!</definedName>
    <definedName name="vconcretocim_13_19" localSheetId="1">#REF!</definedName>
    <definedName name="vconcretocim_13_19" localSheetId="0">#REF!</definedName>
    <definedName name="vconcretocim_13_19">#REF!</definedName>
    <definedName name="vconcretocim_13_23" localSheetId="1">#REF!</definedName>
    <definedName name="vconcretocim_13_23" localSheetId="0">#REF!</definedName>
    <definedName name="vconcretocim_13_23">#REF!</definedName>
    <definedName name="vconcretocim_13_25" localSheetId="1">#REF!</definedName>
    <definedName name="vconcretocim_13_25" localSheetId="0">#REF!</definedName>
    <definedName name="vconcretocim_13_25">#REF!</definedName>
    <definedName name="vconcretocim_15" localSheetId="1">#REF!</definedName>
    <definedName name="vconcretocim_15" localSheetId="0">#REF!</definedName>
    <definedName name="vconcretocim_15">#REF!</definedName>
    <definedName name="vconcretocim_15_13" localSheetId="1">#REF!</definedName>
    <definedName name="vconcretocim_15_13" localSheetId="0">#REF!</definedName>
    <definedName name="vconcretocim_15_13">#REF!</definedName>
    <definedName name="vconcretocim_15_13_19" localSheetId="1">#REF!</definedName>
    <definedName name="vconcretocim_15_13_19" localSheetId="0">#REF!</definedName>
    <definedName name="vconcretocim_15_13_19">#REF!</definedName>
    <definedName name="vconcretocim_15_13_23" localSheetId="1">#REF!</definedName>
    <definedName name="vconcretocim_15_13_23" localSheetId="0">#REF!</definedName>
    <definedName name="vconcretocim_15_13_23">#REF!</definedName>
    <definedName name="vconcretocim_15_13_25" localSheetId="1">#REF!</definedName>
    <definedName name="vconcretocim_15_13_25" localSheetId="0">#REF!</definedName>
    <definedName name="vconcretocim_15_13_25">#REF!</definedName>
    <definedName name="vconcretocim_15_19" localSheetId="1">#REF!</definedName>
    <definedName name="vconcretocim_15_19" localSheetId="0">#REF!</definedName>
    <definedName name="vconcretocim_15_19">#REF!</definedName>
    <definedName name="vconcretocim_15_23" localSheetId="1">#REF!</definedName>
    <definedName name="vconcretocim_15_23" localSheetId="0">#REF!</definedName>
    <definedName name="vconcretocim_15_23">#REF!</definedName>
    <definedName name="vconcretocim_15_25" localSheetId="1">#REF!</definedName>
    <definedName name="vconcretocim_15_25" localSheetId="0">#REF!</definedName>
    <definedName name="vconcretocim_15_25">#REF!</definedName>
    <definedName name="vconcretocim_19" localSheetId="1">#REF!</definedName>
    <definedName name="vconcretocim_19" localSheetId="0">#REF!</definedName>
    <definedName name="vconcretocim_19">#REF!</definedName>
    <definedName name="vconcretocim_23" localSheetId="1">#REF!</definedName>
    <definedName name="vconcretocim_23" localSheetId="0">#REF!</definedName>
    <definedName name="vconcretocim_23">#REF!</definedName>
    <definedName name="vconcretocim_24" localSheetId="1">#REF!</definedName>
    <definedName name="vconcretocim_24" localSheetId="0">#REF!</definedName>
    <definedName name="vconcretocim_24">#REF!</definedName>
    <definedName name="vconcretocim_24_13" localSheetId="1">#REF!</definedName>
    <definedName name="vconcretocim_24_13" localSheetId="0">#REF!</definedName>
    <definedName name="vconcretocim_24_13">#REF!</definedName>
    <definedName name="vconcretocim_24_13_19" localSheetId="1">#REF!</definedName>
    <definedName name="vconcretocim_24_13_19" localSheetId="0">#REF!</definedName>
    <definedName name="vconcretocim_24_13_19">#REF!</definedName>
    <definedName name="vconcretocim_24_13_23" localSheetId="1">#REF!</definedName>
    <definedName name="vconcretocim_24_13_23" localSheetId="0">#REF!</definedName>
    <definedName name="vconcretocim_24_13_23">#REF!</definedName>
    <definedName name="vconcretocim_24_13_25" localSheetId="1">#REF!</definedName>
    <definedName name="vconcretocim_24_13_25" localSheetId="0">#REF!</definedName>
    <definedName name="vconcretocim_24_13_25">#REF!</definedName>
    <definedName name="vconcretocim_24_19" localSheetId="1">#REF!</definedName>
    <definedName name="vconcretocim_24_19" localSheetId="0">#REF!</definedName>
    <definedName name="vconcretocim_24_19">#REF!</definedName>
    <definedName name="vconcretocim_24_23" localSheetId="1">#REF!</definedName>
    <definedName name="vconcretocim_24_23" localSheetId="0">#REF!</definedName>
    <definedName name="vconcretocim_24_23">#REF!</definedName>
    <definedName name="vconcretocim_24_25" localSheetId="1">#REF!</definedName>
    <definedName name="vconcretocim_24_25" localSheetId="0">#REF!</definedName>
    <definedName name="vconcretocim_24_25">#REF!</definedName>
    <definedName name="vconcretocim_25" localSheetId="1">#REF!</definedName>
    <definedName name="vconcretocim_25" localSheetId="0">#REF!</definedName>
    <definedName name="vconcretocim_25">#REF!</definedName>
    <definedName name="vcorreçãodef" localSheetId="1">#REF!</definedName>
    <definedName name="vcorreçãodef" localSheetId="0">#REF!</definedName>
    <definedName name="vcorreçãodef">#REF!</definedName>
    <definedName name="vcorreçãodef_13" localSheetId="1">#REF!</definedName>
    <definedName name="vcorreçãodef_13" localSheetId="0">#REF!</definedName>
    <definedName name="vcorreçãodef_13">#REF!</definedName>
    <definedName name="vcorreçãodef_13_19" localSheetId="1">#REF!</definedName>
    <definedName name="vcorreçãodef_13_19" localSheetId="0">#REF!</definedName>
    <definedName name="vcorreçãodef_13_19">#REF!</definedName>
    <definedName name="vcorreçãodef_13_23" localSheetId="1">#REF!</definedName>
    <definedName name="vcorreçãodef_13_23" localSheetId="0">#REF!</definedName>
    <definedName name="vcorreçãodef_13_23">#REF!</definedName>
    <definedName name="vcorreçãodef_13_25" localSheetId="1">#REF!</definedName>
    <definedName name="vcorreçãodef_13_25" localSheetId="0">#REF!</definedName>
    <definedName name="vcorreçãodef_13_25">#REF!</definedName>
    <definedName name="vcorreçãodef_15" localSheetId="1">#REF!</definedName>
    <definedName name="vcorreçãodef_15" localSheetId="0">#REF!</definedName>
    <definedName name="vcorreçãodef_15">#REF!</definedName>
    <definedName name="vcorreçãodef_15_13" localSheetId="1">#REF!</definedName>
    <definedName name="vcorreçãodef_15_13" localSheetId="0">#REF!</definedName>
    <definedName name="vcorreçãodef_15_13">#REF!</definedName>
    <definedName name="vcorreçãodef_15_13_19" localSheetId="1">#REF!</definedName>
    <definedName name="vcorreçãodef_15_13_19" localSheetId="0">#REF!</definedName>
    <definedName name="vcorreçãodef_15_13_19">#REF!</definedName>
    <definedName name="vcorreçãodef_15_13_23" localSheetId="1">#REF!</definedName>
    <definedName name="vcorreçãodef_15_13_23" localSheetId="0">#REF!</definedName>
    <definedName name="vcorreçãodef_15_13_23">#REF!</definedName>
    <definedName name="vcorreçãodef_15_13_25" localSheetId="1">#REF!</definedName>
    <definedName name="vcorreçãodef_15_13_25" localSheetId="0">#REF!</definedName>
    <definedName name="vcorreçãodef_15_13_25">#REF!</definedName>
    <definedName name="vcorreçãodef_15_19" localSheetId="1">#REF!</definedName>
    <definedName name="vcorreçãodef_15_19" localSheetId="0">#REF!</definedName>
    <definedName name="vcorreçãodef_15_19">#REF!</definedName>
    <definedName name="vcorreçãodef_15_23" localSheetId="1">#REF!</definedName>
    <definedName name="vcorreçãodef_15_23" localSheetId="0">#REF!</definedName>
    <definedName name="vcorreçãodef_15_23">#REF!</definedName>
    <definedName name="vcorreçãodef_15_25" localSheetId="1">#REF!</definedName>
    <definedName name="vcorreçãodef_15_25" localSheetId="0">#REF!</definedName>
    <definedName name="vcorreçãodef_15_25">#REF!</definedName>
    <definedName name="vcorreçãodef_19" localSheetId="1">#REF!</definedName>
    <definedName name="vcorreçãodef_19" localSheetId="0">#REF!</definedName>
    <definedName name="vcorreçãodef_19">#REF!</definedName>
    <definedName name="vcorreçãodef_23" localSheetId="1">#REF!</definedName>
    <definedName name="vcorreçãodef_23" localSheetId="0">#REF!</definedName>
    <definedName name="vcorreçãodef_23">#REF!</definedName>
    <definedName name="vcorreçãodef_24" localSheetId="1">#REF!</definedName>
    <definedName name="vcorreçãodef_24" localSheetId="0">#REF!</definedName>
    <definedName name="vcorreçãodef_24">#REF!</definedName>
    <definedName name="vcorreçãodef_24_13" localSheetId="1">#REF!</definedName>
    <definedName name="vcorreçãodef_24_13" localSheetId="0">#REF!</definedName>
    <definedName name="vcorreçãodef_24_13">#REF!</definedName>
    <definedName name="vcorreçãodef_24_13_19" localSheetId="1">#REF!</definedName>
    <definedName name="vcorreçãodef_24_13_19" localSheetId="0">#REF!</definedName>
    <definedName name="vcorreçãodef_24_13_19">#REF!</definedName>
    <definedName name="vcorreçãodef_24_13_23" localSheetId="1">#REF!</definedName>
    <definedName name="vcorreçãodef_24_13_23" localSheetId="0">#REF!</definedName>
    <definedName name="vcorreçãodef_24_13_23">#REF!</definedName>
    <definedName name="vcorreçãodef_24_13_25" localSheetId="1">#REF!</definedName>
    <definedName name="vcorreçãodef_24_13_25" localSheetId="0">#REF!</definedName>
    <definedName name="vcorreçãodef_24_13_25">#REF!</definedName>
    <definedName name="vcorreçãodef_24_19" localSheetId="1">#REF!</definedName>
    <definedName name="vcorreçãodef_24_19" localSheetId="0">#REF!</definedName>
    <definedName name="vcorreçãodef_24_19">#REF!</definedName>
    <definedName name="vcorreçãodef_24_23" localSheetId="1">#REF!</definedName>
    <definedName name="vcorreçãodef_24_23" localSheetId="0">#REF!</definedName>
    <definedName name="vcorreçãodef_24_23">#REF!</definedName>
    <definedName name="vcorreçãodef_24_25" localSheetId="1">#REF!</definedName>
    <definedName name="vcorreçãodef_24_25" localSheetId="0">#REF!</definedName>
    <definedName name="vcorreçãodef_24_25">#REF!</definedName>
    <definedName name="vcorreçãodef_25" localSheetId="1">#REF!</definedName>
    <definedName name="vcorreçãodef_25" localSheetId="0">#REF!</definedName>
    <definedName name="vcorreçãodef_25">#REF!</definedName>
    <definedName name="venrocarrumada" localSheetId="1">#REF!</definedName>
    <definedName name="venrocarrumada" localSheetId="0">#REF!</definedName>
    <definedName name="venrocarrumada">#REF!</definedName>
    <definedName name="venrocarrumada_13" localSheetId="1">#REF!</definedName>
    <definedName name="venrocarrumada_13" localSheetId="0">#REF!</definedName>
    <definedName name="venrocarrumada_13">#REF!</definedName>
    <definedName name="venrocarrumada_13_19" localSheetId="1">#REF!</definedName>
    <definedName name="venrocarrumada_13_19" localSheetId="0">#REF!</definedName>
    <definedName name="venrocarrumada_13_19">#REF!</definedName>
    <definedName name="venrocarrumada_13_23" localSheetId="1">#REF!</definedName>
    <definedName name="venrocarrumada_13_23" localSheetId="0">#REF!</definedName>
    <definedName name="venrocarrumada_13_23">#REF!</definedName>
    <definedName name="venrocarrumada_13_25" localSheetId="1">#REF!</definedName>
    <definedName name="venrocarrumada_13_25" localSheetId="0">#REF!</definedName>
    <definedName name="venrocarrumada_13_25">#REF!</definedName>
    <definedName name="venrocarrumada_15" localSheetId="1">#REF!</definedName>
    <definedName name="venrocarrumada_15" localSheetId="0">#REF!</definedName>
    <definedName name="venrocarrumada_15">#REF!</definedName>
    <definedName name="venrocarrumada_15_13" localSheetId="1">#REF!</definedName>
    <definedName name="venrocarrumada_15_13" localSheetId="0">#REF!</definedName>
    <definedName name="venrocarrumada_15_13">#REF!</definedName>
    <definedName name="venrocarrumada_15_13_19" localSheetId="1">#REF!</definedName>
    <definedName name="venrocarrumada_15_13_19" localSheetId="0">#REF!</definedName>
    <definedName name="venrocarrumada_15_13_19">#REF!</definedName>
    <definedName name="venrocarrumada_15_13_23" localSheetId="1">#REF!</definedName>
    <definedName name="venrocarrumada_15_13_23" localSheetId="0">#REF!</definedName>
    <definedName name="venrocarrumada_15_13_23">#REF!</definedName>
    <definedName name="venrocarrumada_15_13_25" localSheetId="1">#REF!</definedName>
    <definedName name="venrocarrumada_15_13_25" localSheetId="0">#REF!</definedName>
    <definedName name="venrocarrumada_15_13_25">#REF!</definedName>
    <definedName name="venrocarrumada_15_19" localSheetId="1">#REF!</definedName>
    <definedName name="venrocarrumada_15_19" localSheetId="0">#REF!</definedName>
    <definedName name="venrocarrumada_15_19">#REF!</definedName>
    <definedName name="venrocarrumada_15_23" localSheetId="1">#REF!</definedName>
    <definedName name="venrocarrumada_15_23" localSheetId="0">#REF!</definedName>
    <definedName name="venrocarrumada_15_23">#REF!</definedName>
    <definedName name="venrocarrumada_15_25" localSheetId="1">#REF!</definedName>
    <definedName name="venrocarrumada_15_25" localSheetId="0">#REF!</definedName>
    <definedName name="venrocarrumada_15_25">#REF!</definedName>
    <definedName name="venrocarrumada_19" localSheetId="1">#REF!</definedName>
    <definedName name="venrocarrumada_19" localSheetId="0">#REF!</definedName>
    <definedName name="venrocarrumada_19">#REF!</definedName>
    <definedName name="venrocarrumada_23" localSheetId="1">#REF!</definedName>
    <definedName name="venrocarrumada_23" localSheetId="0">#REF!</definedName>
    <definedName name="venrocarrumada_23">#REF!</definedName>
    <definedName name="venrocarrumada_24" localSheetId="1">#REF!</definedName>
    <definedName name="venrocarrumada_24" localSheetId="0">#REF!</definedName>
    <definedName name="venrocarrumada_24">#REF!</definedName>
    <definedName name="venrocarrumada_24_13" localSheetId="1">#REF!</definedName>
    <definedName name="venrocarrumada_24_13" localSheetId="0">#REF!</definedName>
    <definedName name="venrocarrumada_24_13">#REF!</definedName>
    <definedName name="venrocarrumada_24_13_19" localSheetId="1">#REF!</definedName>
    <definedName name="venrocarrumada_24_13_19" localSheetId="0">#REF!</definedName>
    <definedName name="venrocarrumada_24_13_19">#REF!</definedName>
    <definedName name="venrocarrumada_24_13_23" localSheetId="1">#REF!</definedName>
    <definedName name="venrocarrumada_24_13_23" localSheetId="0">#REF!</definedName>
    <definedName name="venrocarrumada_24_13_23">#REF!</definedName>
    <definedName name="venrocarrumada_24_13_25" localSheetId="1">#REF!</definedName>
    <definedName name="venrocarrumada_24_13_25" localSheetId="0">#REF!</definedName>
    <definedName name="venrocarrumada_24_13_25">#REF!</definedName>
    <definedName name="venrocarrumada_24_19" localSheetId="1">#REF!</definedName>
    <definedName name="venrocarrumada_24_19" localSheetId="0">#REF!</definedName>
    <definedName name="venrocarrumada_24_19">#REF!</definedName>
    <definedName name="venrocarrumada_24_23" localSheetId="1">#REF!</definedName>
    <definedName name="venrocarrumada_24_23" localSheetId="0">#REF!</definedName>
    <definedName name="venrocarrumada_24_23">#REF!</definedName>
    <definedName name="venrocarrumada_24_25" localSheetId="1">#REF!</definedName>
    <definedName name="venrocarrumada_24_25" localSheetId="0">#REF!</definedName>
    <definedName name="venrocarrumada_24_25">#REF!</definedName>
    <definedName name="venrocarrumada_25" localSheetId="1">#REF!</definedName>
    <definedName name="venrocarrumada_25" localSheetId="0">#REF!</definedName>
    <definedName name="venrocarrumada_25">#REF!</definedName>
    <definedName name="venrocjogada" localSheetId="1">#REF!</definedName>
    <definedName name="venrocjogada" localSheetId="0">#REF!</definedName>
    <definedName name="venrocjogada">#REF!</definedName>
    <definedName name="venrocjogada_13" localSheetId="1">#REF!</definedName>
    <definedName name="venrocjogada_13" localSheetId="0">#REF!</definedName>
    <definedName name="venrocjogada_13">#REF!</definedName>
    <definedName name="venrocjogada_13_19" localSheetId="1">#REF!</definedName>
    <definedName name="venrocjogada_13_19" localSheetId="0">#REF!</definedName>
    <definedName name="venrocjogada_13_19">#REF!</definedName>
    <definedName name="venrocjogada_13_23" localSheetId="1">#REF!</definedName>
    <definedName name="venrocjogada_13_23" localSheetId="0">#REF!</definedName>
    <definedName name="venrocjogada_13_23">#REF!</definedName>
    <definedName name="venrocjogada_13_25" localSheetId="1">#REF!</definedName>
    <definedName name="venrocjogada_13_25" localSheetId="0">#REF!</definedName>
    <definedName name="venrocjogada_13_25">#REF!</definedName>
    <definedName name="venrocjogada_15" localSheetId="1">#REF!</definedName>
    <definedName name="venrocjogada_15" localSheetId="0">#REF!</definedName>
    <definedName name="venrocjogada_15">#REF!</definedName>
    <definedName name="venrocjogada_15_13" localSheetId="1">#REF!</definedName>
    <definedName name="venrocjogada_15_13" localSheetId="0">#REF!</definedName>
    <definedName name="venrocjogada_15_13">#REF!</definedName>
    <definedName name="venrocjogada_15_13_19" localSheetId="1">#REF!</definedName>
    <definedName name="venrocjogada_15_13_19" localSheetId="0">#REF!</definedName>
    <definedName name="venrocjogada_15_13_19">#REF!</definedName>
    <definedName name="venrocjogada_15_13_23" localSheetId="1">#REF!</definedName>
    <definedName name="venrocjogada_15_13_23" localSheetId="0">#REF!</definedName>
    <definedName name="venrocjogada_15_13_23">#REF!</definedName>
    <definedName name="venrocjogada_15_13_25" localSheetId="1">#REF!</definedName>
    <definedName name="venrocjogada_15_13_25" localSheetId="0">#REF!</definedName>
    <definedName name="venrocjogada_15_13_25">#REF!</definedName>
    <definedName name="venrocjogada_15_19" localSheetId="1">#REF!</definedName>
    <definedName name="venrocjogada_15_19" localSheetId="0">#REF!</definedName>
    <definedName name="venrocjogada_15_19">#REF!</definedName>
    <definedName name="venrocjogada_15_23" localSheetId="1">#REF!</definedName>
    <definedName name="venrocjogada_15_23" localSheetId="0">#REF!</definedName>
    <definedName name="venrocjogada_15_23">#REF!</definedName>
    <definedName name="venrocjogada_15_25" localSheetId="1">#REF!</definedName>
    <definedName name="venrocjogada_15_25" localSheetId="0">#REF!</definedName>
    <definedName name="venrocjogada_15_25">#REF!</definedName>
    <definedName name="venrocjogada_19" localSheetId="1">#REF!</definedName>
    <definedName name="venrocjogada_19" localSheetId="0">#REF!</definedName>
    <definedName name="venrocjogada_19">#REF!</definedName>
    <definedName name="venrocjogada_23" localSheetId="1">#REF!</definedName>
    <definedName name="venrocjogada_23" localSheetId="0">#REF!</definedName>
    <definedName name="venrocjogada_23">#REF!</definedName>
    <definedName name="venrocjogada_24" localSheetId="1">#REF!</definedName>
    <definedName name="venrocjogada_24" localSheetId="0">#REF!</definedName>
    <definedName name="venrocjogada_24">#REF!</definedName>
    <definedName name="venrocjogada_24_13" localSheetId="1">#REF!</definedName>
    <definedName name="venrocjogada_24_13" localSheetId="0">#REF!</definedName>
    <definedName name="venrocjogada_24_13">#REF!</definedName>
    <definedName name="venrocjogada_24_13_19" localSheetId="1">#REF!</definedName>
    <definedName name="venrocjogada_24_13_19" localSheetId="0">#REF!</definedName>
    <definedName name="venrocjogada_24_13_19">#REF!</definedName>
    <definedName name="venrocjogada_24_13_23" localSheetId="1">#REF!</definedName>
    <definedName name="venrocjogada_24_13_23" localSheetId="0">#REF!</definedName>
    <definedName name="venrocjogada_24_13_23">#REF!</definedName>
    <definedName name="venrocjogada_24_13_25" localSheetId="1">#REF!</definedName>
    <definedName name="venrocjogada_24_13_25" localSheetId="0">#REF!</definedName>
    <definedName name="venrocjogada_24_13_25">#REF!</definedName>
    <definedName name="venrocjogada_24_19" localSheetId="1">#REF!</definedName>
    <definedName name="venrocjogada_24_19" localSheetId="0">#REF!</definedName>
    <definedName name="venrocjogada_24_19">#REF!</definedName>
    <definedName name="venrocjogada_24_23" localSheetId="1">#REF!</definedName>
    <definedName name="venrocjogada_24_23" localSheetId="0">#REF!</definedName>
    <definedName name="venrocjogada_24_23">#REF!</definedName>
    <definedName name="venrocjogada_24_25" localSheetId="1">#REF!</definedName>
    <definedName name="venrocjogada_24_25" localSheetId="0">#REF!</definedName>
    <definedName name="venrocjogada_24_25">#REF!</definedName>
    <definedName name="venrocjogada_25" localSheetId="1">#REF!</definedName>
    <definedName name="venrocjogada_25" localSheetId="0">#REF!</definedName>
    <definedName name="venrocjogada_25">#REF!</definedName>
    <definedName name="verde" localSheetId="3">#REF!</definedName>
    <definedName name="verde" localSheetId="2">#REF!</definedName>
    <definedName name="verde" localSheetId="1">#REF!</definedName>
    <definedName name="verde" localSheetId="0">#REF!</definedName>
    <definedName name="verde">#REF!</definedName>
    <definedName name="verde_4" localSheetId="1">#REF!</definedName>
    <definedName name="verde_4" localSheetId="0">#REF!</definedName>
    <definedName name="verde_4">#REF!</definedName>
    <definedName name="verdee" localSheetId="1">#REF!</definedName>
    <definedName name="verdee" localSheetId="0">#REF!</definedName>
    <definedName name="verdee">#REF!</definedName>
    <definedName name="verdepav" localSheetId="3">#REF!</definedName>
    <definedName name="verdepav" localSheetId="2">#REF!</definedName>
    <definedName name="verdepav" localSheetId="1">#REF!</definedName>
    <definedName name="verdepav" localSheetId="0">#REF!</definedName>
    <definedName name="verdepav">#REF!</definedName>
    <definedName name="verdepav_4" localSheetId="1">#REF!</definedName>
    <definedName name="verdepav_4" localSheetId="0">#REF!</definedName>
    <definedName name="verdepav_4">#REF!</definedName>
    <definedName name="verdepavv" localSheetId="1">#REF!</definedName>
    <definedName name="verdepavv" localSheetId="0">#REF!</definedName>
    <definedName name="verdepavv">#REF!</definedName>
    <definedName name="vfresagem" localSheetId="1">#REF!</definedName>
    <definedName name="vfresagem" localSheetId="0">#REF!</definedName>
    <definedName name="vfresagem">#REF!</definedName>
    <definedName name="vfresagem_13" localSheetId="1">#REF!</definedName>
    <definedName name="vfresagem_13" localSheetId="0">#REF!</definedName>
    <definedName name="vfresagem_13">#REF!</definedName>
    <definedName name="vfresagem_13_19" localSheetId="1">#REF!</definedName>
    <definedName name="vfresagem_13_19" localSheetId="0">#REF!</definedName>
    <definedName name="vfresagem_13_19">#REF!</definedName>
    <definedName name="vfresagem_13_23" localSheetId="1">#REF!</definedName>
    <definedName name="vfresagem_13_23" localSheetId="0">#REF!</definedName>
    <definedName name="vfresagem_13_23">#REF!</definedName>
    <definedName name="vfresagem_13_25" localSheetId="1">#REF!</definedName>
    <definedName name="vfresagem_13_25" localSheetId="0">#REF!</definedName>
    <definedName name="vfresagem_13_25">#REF!</definedName>
    <definedName name="vfresagem_15" localSheetId="1">#REF!</definedName>
    <definedName name="vfresagem_15" localSheetId="0">#REF!</definedName>
    <definedName name="vfresagem_15">#REF!</definedName>
    <definedName name="vfresagem_15_13" localSheetId="1">#REF!</definedName>
    <definedName name="vfresagem_15_13" localSheetId="0">#REF!</definedName>
    <definedName name="vfresagem_15_13">#REF!</definedName>
    <definedName name="vfresagem_15_13_19" localSheetId="1">#REF!</definedName>
    <definedName name="vfresagem_15_13_19" localSheetId="0">#REF!</definedName>
    <definedName name="vfresagem_15_13_19">#REF!</definedName>
    <definedName name="vfresagem_15_13_23" localSheetId="1">#REF!</definedName>
    <definedName name="vfresagem_15_13_23" localSheetId="0">#REF!</definedName>
    <definedName name="vfresagem_15_13_23">#REF!</definedName>
    <definedName name="vfresagem_15_13_25" localSheetId="1">#REF!</definedName>
    <definedName name="vfresagem_15_13_25" localSheetId="0">#REF!</definedName>
    <definedName name="vfresagem_15_13_25">#REF!</definedName>
    <definedName name="vfresagem_15_19" localSheetId="1">#REF!</definedName>
    <definedName name="vfresagem_15_19" localSheetId="0">#REF!</definedName>
    <definedName name="vfresagem_15_19">#REF!</definedName>
    <definedName name="vfresagem_15_23" localSheetId="1">#REF!</definedName>
    <definedName name="vfresagem_15_23" localSheetId="0">#REF!</definedName>
    <definedName name="vfresagem_15_23">#REF!</definedName>
    <definedName name="vfresagem_15_25" localSheetId="1">#REF!</definedName>
    <definedName name="vfresagem_15_25" localSheetId="0">#REF!</definedName>
    <definedName name="vfresagem_15_25">#REF!</definedName>
    <definedName name="vfresagem_19" localSheetId="1">#REF!</definedName>
    <definedName name="vfresagem_19" localSheetId="0">#REF!</definedName>
    <definedName name="vfresagem_19">#REF!</definedName>
    <definedName name="vfresagem_23" localSheetId="1">#REF!</definedName>
    <definedName name="vfresagem_23" localSheetId="0">#REF!</definedName>
    <definedName name="vfresagem_23">#REF!</definedName>
    <definedName name="vfresagem_24" localSheetId="1">#REF!</definedName>
    <definedName name="vfresagem_24" localSheetId="0">#REF!</definedName>
    <definedName name="vfresagem_24">#REF!</definedName>
    <definedName name="vfresagem_24_13" localSheetId="1">#REF!</definedName>
    <definedName name="vfresagem_24_13" localSheetId="0">#REF!</definedName>
    <definedName name="vfresagem_24_13">#REF!</definedName>
    <definedName name="vfresagem_24_13_19" localSheetId="1">#REF!</definedName>
    <definedName name="vfresagem_24_13_19" localSheetId="0">#REF!</definedName>
    <definedName name="vfresagem_24_13_19">#REF!</definedName>
    <definedName name="vfresagem_24_13_23" localSheetId="1">#REF!</definedName>
    <definedName name="vfresagem_24_13_23" localSheetId="0">#REF!</definedName>
    <definedName name="vfresagem_24_13_23">#REF!</definedName>
    <definedName name="vfresagem_24_13_25" localSheetId="1">#REF!</definedName>
    <definedName name="vfresagem_24_13_25" localSheetId="0">#REF!</definedName>
    <definedName name="vfresagem_24_13_25">#REF!</definedName>
    <definedName name="vfresagem_24_19" localSheetId="1">#REF!</definedName>
    <definedName name="vfresagem_24_19" localSheetId="0">#REF!</definedName>
    <definedName name="vfresagem_24_19">#REF!</definedName>
    <definedName name="vfresagem_24_23" localSheetId="1">#REF!</definedName>
    <definedName name="vfresagem_24_23" localSheetId="0">#REF!</definedName>
    <definedName name="vfresagem_24_23">#REF!</definedName>
    <definedName name="vfresagem_24_25" localSheetId="1">#REF!</definedName>
    <definedName name="vfresagem_24_25" localSheetId="0">#REF!</definedName>
    <definedName name="vfresagem_24_25">#REF!</definedName>
    <definedName name="vfresagem_25" localSheetId="1">#REF!</definedName>
    <definedName name="vfresagem_25" localSheetId="0">#REF!</definedName>
    <definedName name="vfresagem_25">#REF!</definedName>
    <definedName name="vigia" localSheetId="3">#REF!</definedName>
    <definedName name="vigia" localSheetId="1">#REF!</definedName>
    <definedName name="vigia" localSheetId="0">#REF!</definedName>
    <definedName name="vigia">#REF!</definedName>
    <definedName name="VLM" localSheetId="1">#REF!</definedName>
    <definedName name="VLM" localSheetId="0">#REF!</definedName>
    <definedName name="VLM">#REF!</definedName>
    <definedName name="VLPI" localSheetId="1">#REF!</definedName>
    <definedName name="VLPI" localSheetId="0">#REF!</definedName>
    <definedName name="VLPI">#REF!</definedName>
    <definedName name="VLREAJ" localSheetId="1">#REF!</definedName>
    <definedName name="VLREAJ" localSheetId="0">#REF!</definedName>
    <definedName name="VLREAJ">#REF!</definedName>
    <definedName name="vm" hidden="1">{#N/A,#N/A,FALSE,"MO (2)"}</definedName>
    <definedName name="vmistbetoneira" localSheetId="1">#REF!</definedName>
    <definedName name="vmistbetoneira" localSheetId="0">#REF!</definedName>
    <definedName name="vmistbetoneira">#REF!</definedName>
    <definedName name="vmistbetoneira_13" localSheetId="1">#REF!</definedName>
    <definedName name="vmistbetoneira_13" localSheetId="0">#REF!</definedName>
    <definedName name="vmistbetoneira_13">#REF!</definedName>
    <definedName name="vmistbetoneira_13_19" localSheetId="1">#REF!</definedName>
    <definedName name="vmistbetoneira_13_19" localSheetId="0">#REF!</definedName>
    <definedName name="vmistbetoneira_13_19">#REF!</definedName>
    <definedName name="vmistbetoneira_13_23" localSheetId="1">#REF!</definedName>
    <definedName name="vmistbetoneira_13_23" localSheetId="0">#REF!</definedName>
    <definedName name="vmistbetoneira_13_23">#REF!</definedName>
    <definedName name="vmistbetoneira_13_25" localSheetId="1">#REF!</definedName>
    <definedName name="vmistbetoneira_13_25" localSheetId="0">#REF!</definedName>
    <definedName name="vmistbetoneira_13_25">#REF!</definedName>
    <definedName name="vmistbetoneira_15" localSheetId="1">#REF!</definedName>
    <definedName name="vmistbetoneira_15" localSheetId="0">#REF!</definedName>
    <definedName name="vmistbetoneira_15">#REF!</definedName>
    <definedName name="vmistbetoneira_15_13" localSheetId="1">#REF!</definedName>
    <definedName name="vmistbetoneira_15_13" localSheetId="0">#REF!</definedName>
    <definedName name="vmistbetoneira_15_13">#REF!</definedName>
    <definedName name="vmistbetoneira_15_13_19" localSheetId="1">#REF!</definedName>
    <definedName name="vmistbetoneira_15_13_19" localSheetId="0">#REF!</definedName>
    <definedName name="vmistbetoneira_15_13_19">#REF!</definedName>
    <definedName name="vmistbetoneira_15_13_23" localSheetId="1">#REF!</definedName>
    <definedName name="vmistbetoneira_15_13_23" localSheetId="0">#REF!</definedName>
    <definedName name="vmistbetoneira_15_13_23">#REF!</definedName>
    <definedName name="vmistbetoneira_15_13_25" localSheetId="1">#REF!</definedName>
    <definedName name="vmistbetoneira_15_13_25" localSheetId="0">#REF!</definedName>
    <definedName name="vmistbetoneira_15_13_25">#REF!</definedName>
    <definedName name="vmistbetoneira_15_19" localSheetId="1">#REF!</definedName>
    <definedName name="vmistbetoneira_15_19" localSheetId="0">#REF!</definedName>
    <definedName name="vmistbetoneira_15_19">#REF!</definedName>
    <definedName name="vmistbetoneira_15_23" localSheetId="1">#REF!</definedName>
    <definedName name="vmistbetoneira_15_23" localSheetId="0">#REF!</definedName>
    <definedName name="vmistbetoneira_15_23">#REF!</definedName>
    <definedName name="vmistbetoneira_15_25" localSheetId="1">#REF!</definedName>
    <definedName name="vmistbetoneira_15_25" localSheetId="0">#REF!</definedName>
    <definedName name="vmistbetoneira_15_25">#REF!</definedName>
    <definedName name="vmistbetoneira_19" localSheetId="1">#REF!</definedName>
    <definedName name="vmistbetoneira_19" localSheetId="0">#REF!</definedName>
    <definedName name="vmistbetoneira_19">#REF!</definedName>
    <definedName name="vmistbetoneira_23" localSheetId="1">#REF!</definedName>
    <definedName name="vmistbetoneira_23" localSheetId="0">#REF!</definedName>
    <definedName name="vmistbetoneira_23">#REF!</definedName>
    <definedName name="vmistbetoneira_24" localSheetId="1">#REF!</definedName>
    <definedName name="vmistbetoneira_24" localSheetId="0">#REF!</definedName>
    <definedName name="vmistbetoneira_24">#REF!</definedName>
    <definedName name="vmistbetoneira_24_13" localSheetId="1">#REF!</definedName>
    <definedName name="vmistbetoneira_24_13" localSheetId="0">#REF!</definedName>
    <definedName name="vmistbetoneira_24_13">#REF!</definedName>
    <definedName name="vmistbetoneira_24_13_19" localSheetId="1">#REF!</definedName>
    <definedName name="vmistbetoneira_24_13_19" localSheetId="0">#REF!</definedName>
    <definedName name="vmistbetoneira_24_13_19">#REF!</definedName>
    <definedName name="vmistbetoneira_24_13_23" localSheetId="1">#REF!</definedName>
    <definedName name="vmistbetoneira_24_13_23" localSheetId="0">#REF!</definedName>
    <definedName name="vmistbetoneira_24_13_23">#REF!</definedName>
    <definedName name="vmistbetoneira_24_13_25" localSheetId="1">#REF!</definedName>
    <definedName name="vmistbetoneira_24_13_25" localSheetId="0">#REF!</definedName>
    <definedName name="vmistbetoneira_24_13_25">#REF!</definedName>
    <definedName name="vmistbetoneira_24_19" localSheetId="1">#REF!</definedName>
    <definedName name="vmistbetoneira_24_19" localSheetId="0">#REF!</definedName>
    <definedName name="vmistbetoneira_24_19">#REF!</definedName>
    <definedName name="vmistbetoneira_24_23" localSheetId="1">#REF!</definedName>
    <definedName name="vmistbetoneira_24_23" localSheetId="0">#REF!</definedName>
    <definedName name="vmistbetoneira_24_23">#REF!</definedName>
    <definedName name="vmistbetoneira_24_25" localSheetId="1">#REF!</definedName>
    <definedName name="vmistbetoneira_24_25" localSheetId="0">#REF!</definedName>
    <definedName name="vmistbetoneira_24_25">#REF!</definedName>
    <definedName name="vmistbetoneira_25" localSheetId="1">#REF!</definedName>
    <definedName name="vmistbetoneira_25" localSheetId="0">#REF!</definedName>
    <definedName name="vmistbetoneira_25">#REF!</definedName>
    <definedName name="vmisturaf" localSheetId="1">#REF!</definedName>
    <definedName name="vmisturaf" localSheetId="0">#REF!</definedName>
    <definedName name="vmisturaf">#REF!</definedName>
    <definedName name="vmisturaf_13" localSheetId="1">#REF!</definedName>
    <definedName name="vmisturaf_13" localSheetId="0">#REF!</definedName>
    <definedName name="vmisturaf_13">#REF!</definedName>
    <definedName name="vmisturaf_13_19" localSheetId="1">#REF!</definedName>
    <definedName name="vmisturaf_13_19" localSheetId="0">#REF!</definedName>
    <definedName name="vmisturaf_13_19">#REF!</definedName>
    <definedName name="vmisturaf_13_23" localSheetId="1">#REF!</definedName>
    <definedName name="vmisturaf_13_23" localSheetId="0">#REF!</definedName>
    <definedName name="vmisturaf_13_23">#REF!</definedName>
    <definedName name="vmisturaf_13_25" localSheetId="1">#REF!</definedName>
    <definedName name="vmisturaf_13_25" localSheetId="0">#REF!</definedName>
    <definedName name="vmisturaf_13_25">#REF!</definedName>
    <definedName name="vmisturaf_15" localSheetId="1">#REF!</definedName>
    <definedName name="vmisturaf_15" localSheetId="0">#REF!</definedName>
    <definedName name="vmisturaf_15">#REF!</definedName>
    <definedName name="vmisturaf_15_13" localSheetId="1">#REF!</definedName>
    <definedName name="vmisturaf_15_13" localSheetId="0">#REF!</definedName>
    <definedName name="vmisturaf_15_13">#REF!</definedName>
    <definedName name="vmisturaf_15_13_19" localSheetId="1">#REF!</definedName>
    <definedName name="vmisturaf_15_13_19" localSheetId="0">#REF!</definedName>
    <definedName name="vmisturaf_15_13_19">#REF!</definedName>
    <definedName name="vmisturaf_15_13_23" localSheetId="1">#REF!</definedName>
    <definedName name="vmisturaf_15_13_23" localSheetId="0">#REF!</definedName>
    <definedName name="vmisturaf_15_13_23">#REF!</definedName>
    <definedName name="vmisturaf_15_13_25" localSheetId="1">#REF!</definedName>
    <definedName name="vmisturaf_15_13_25" localSheetId="0">#REF!</definedName>
    <definedName name="vmisturaf_15_13_25">#REF!</definedName>
    <definedName name="vmisturaf_15_19" localSheetId="1">#REF!</definedName>
    <definedName name="vmisturaf_15_19" localSheetId="0">#REF!</definedName>
    <definedName name="vmisturaf_15_19">#REF!</definedName>
    <definedName name="vmisturaf_15_23" localSheetId="1">#REF!</definedName>
    <definedName name="vmisturaf_15_23" localSheetId="0">#REF!</definedName>
    <definedName name="vmisturaf_15_23">#REF!</definedName>
    <definedName name="vmisturaf_15_25" localSheetId="1">#REF!</definedName>
    <definedName name="vmisturaf_15_25" localSheetId="0">#REF!</definedName>
    <definedName name="vmisturaf_15_25">#REF!</definedName>
    <definedName name="vmisturaf_19" localSheetId="1">#REF!</definedName>
    <definedName name="vmisturaf_19" localSheetId="0">#REF!</definedName>
    <definedName name="vmisturaf_19">#REF!</definedName>
    <definedName name="vmisturaf_23" localSheetId="1">#REF!</definedName>
    <definedName name="vmisturaf_23" localSheetId="0">#REF!</definedName>
    <definedName name="vmisturaf_23">#REF!</definedName>
    <definedName name="vmisturaf_24" localSheetId="1">#REF!</definedName>
    <definedName name="vmisturaf_24" localSheetId="0">#REF!</definedName>
    <definedName name="vmisturaf_24">#REF!</definedName>
    <definedName name="vmisturaf_24_13" localSheetId="1">#REF!</definedName>
    <definedName name="vmisturaf_24_13" localSheetId="0">#REF!</definedName>
    <definedName name="vmisturaf_24_13">#REF!</definedName>
    <definedName name="vmisturaf_24_13_19" localSheetId="1">#REF!</definedName>
    <definedName name="vmisturaf_24_13_19" localSheetId="0">#REF!</definedName>
    <definedName name="vmisturaf_24_13_19">#REF!</definedName>
    <definedName name="vmisturaf_24_13_23" localSheetId="1">#REF!</definedName>
    <definedName name="vmisturaf_24_13_23" localSheetId="0">#REF!</definedName>
    <definedName name="vmisturaf_24_13_23">#REF!</definedName>
    <definedName name="vmisturaf_24_13_25" localSheetId="1">#REF!</definedName>
    <definedName name="vmisturaf_24_13_25" localSheetId="0">#REF!</definedName>
    <definedName name="vmisturaf_24_13_25">#REF!</definedName>
    <definedName name="vmisturaf_24_19" localSheetId="1">#REF!</definedName>
    <definedName name="vmisturaf_24_19" localSheetId="0">#REF!</definedName>
    <definedName name="vmisturaf_24_19">#REF!</definedName>
    <definedName name="vmisturaf_24_23" localSheetId="1">#REF!</definedName>
    <definedName name="vmisturaf_24_23" localSheetId="0">#REF!</definedName>
    <definedName name="vmisturaf_24_23">#REF!</definedName>
    <definedName name="vmisturaf_24_25" localSheetId="1">#REF!</definedName>
    <definedName name="vmisturaf_24_25" localSheetId="0">#REF!</definedName>
    <definedName name="vmisturaf_24_25">#REF!</definedName>
    <definedName name="vmisturaf_25" localSheetId="1">#REF!</definedName>
    <definedName name="vmisturaf_25" localSheetId="0">#REF!</definedName>
    <definedName name="vmisturaf_25">#REF!</definedName>
    <definedName name="vmisturaq" localSheetId="1">#REF!</definedName>
    <definedName name="vmisturaq" localSheetId="0">#REF!</definedName>
    <definedName name="vmisturaq">#REF!</definedName>
    <definedName name="vmisturaq_13" localSheetId="1">#REF!</definedName>
    <definedName name="vmisturaq_13" localSheetId="0">#REF!</definedName>
    <definedName name="vmisturaq_13">#REF!</definedName>
    <definedName name="vmisturaq_13_19" localSheetId="1">#REF!</definedName>
    <definedName name="vmisturaq_13_19" localSheetId="0">#REF!</definedName>
    <definedName name="vmisturaq_13_19">#REF!</definedName>
    <definedName name="vmisturaq_13_23" localSheetId="1">#REF!</definedName>
    <definedName name="vmisturaq_13_23" localSheetId="0">#REF!</definedName>
    <definedName name="vmisturaq_13_23">#REF!</definedName>
    <definedName name="vmisturaq_13_25" localSheetId="1">#REF!</definedName>
    <definedName name="vmisturaq_13_25" localSheetId="0">#REF!</definedName>
    <definedName name="vmisturaq_13_25">#REF!</definedName>
    <definedName name="vmisturaq_15" localSheetId="1">#REF!</definedName>
    <definedName name="vmisturaq_15" localSheetId="0">#REF!</definedName>
    <definedName name="vmisturaq_15">#REF!</definedName>
    <definedName name="vmisturaq_15_13" localSheetId="1">#REF!</definedName>
    <definedName name="vmisturaq_15_13" localSheetId="0">#REF!</definedName>
    <definedName name="vmisturaq_15_13">#REF!</definedName>
    <definedName name="vmisturaq_15_13_19" localSheetId="1">#REF!</definedName>
    <definedName name="vmisturaq_15_13_19" localSheetId="0">#REF!</definedName>
    <definedName name="vmisturaq_15_13_19">#REF!</definedName>
    <definedName name="vmisturaq_15_13_23" localSheetId="1">#REF!</definedName>
    <definedName name="vmisturaq_15_13_23" localSheetId="0">#REF!</definedName>
    <definedName name="vmisturaq_15_13_23">#REF!</definedName>
    <definedName name="vmisturaq_15_13_25" localSheetId="1">#REF!</definedName>
    <definedName name="vmisturaq_15_13_25" localSheetId="0">#REF!</definedName>
    <definedName name="vmisturaq_15_13_25">#REF!</definedName>
    <definedName name="vmisturaq_15_19" localSheetId="1">#REF!</definedName>
    <definedName name="vmisturaq_15_19" localSheetId="0">#REF!</definedName>
    <definedName name="vmisturaq_15_19">#REF!</definedName>
    <definedName name="vmisturaq_15_23" localSheetId="1">#REF!</definedName>
    <definedName name="vmisturaq_15_23" localSheetId="0">#REF!</definedName>
    <definedName name="vmisturaq_15_23">#REF!</definedName>
    <definedName name="vmisturaq_15_25" localSheetId="1">#REF!</definedName>
    <definedName name="vmisturaq_15_25" localSheetId="0">#REF!</definedName>
    <definedName name="vmisturaq_15_25">#REF!</definedName>
    <definedName name="vmisturaq_19" localSheetId="1">#REF!</definedName>
    <definedName name="vmisturaq_19" localSheetId="0">#REF!</definedName>
    <definedName name="vmisturaq_19">#REF!</definedName>
    <definedName name="vmisturaq_23" localSheetId="1">#REF!</definedName>
    <definedName name="vmisturaq_23" localSheetId="0">#REF!</definedName>
    <definedName name="vmisturaq_23">#REF!</definedName>
    <definedName name="vmisturaq_24" localSheetId="1">#REF!</definedName>
    <definedName name="vmisturaq_24" localSheetId="0">#REF!</definedName>
    <definedName name="vmisturaq_24">#REF!</definedName>
    <definedName name="vmisturaq_24_13" localSheetId="1">#REF!</definedName>
    <definedName name="vmisturaq_24_13" localSheetId="0">#REF!</definedName>
    <definedName name="vmisturaq_24_13">#REF!</definedName>
    <definedName name="vmisturaq_24_13_19" localSheetId="1">#REF!</definedName>
    <definedName name="vmisturaq_24_13_19" localSheetId="0">#REF!</definedName>
    <definedName name="vmisturaq_24_13_19">#REF!</definedName>
    <definedName name="vmisturaq_24_13_23" localSheetId="1">#REF!</definedName>
    <definedName name="vmisturaq_24_13_23" localSheetId="0">#REF!</definedName>
    <definedName name="vmisturaq_24_13_23">#REF!</definedName>
    <definedName name="vmisturaq_24_13_25" localSheetId="1">#REF!</definedName>
    <definedName name="vmisturaq_24_13_25" localSheetId="0">#REF!</definedName>
    <definedName name="vmisturaq_24_13_25">#REF!</definedName>
    <definedName name="vmisturaq_24_19" localSheetId="1">#REF!</definedName>
    <definedName name="vmisturaq_24_19" localSheetId="0">#REF!</definedName>
    <definedName name="vmisturaq_24_19">#REF!</definedName>
    <definedName name="vmisturaq_24_23" localSheetId="1">#REF!</definedName>
    <definedName name="vmisturaq_24_23" localSheetId="0">#REF!</definedName>
    <definedName name="vmisturaq_24_23">#REF!</definedName>
    <definedName name="vmisturaq_24_25" localSheetId="1">#REF!</definedName>
    <definedName name="vmisturaq_24_25" localSheetId="0">#REF!</definedName>
    <definedName name="vmisturaq_24_25">#REF!</definedName>
    <definedName name="vmisturaq_25" localSheetId="1">#REF!</definedName>
    <definedName name="vmisturaq_25" localSheetId="0">#REF!</definedName>
    <definedName name="vmisturaq_25">#REF!</definedName>
    <definedName name="VMOB" localSheetId="1">#REF!</definedName>
    <definedName name="VMOB" localSheetId="0">#REF!</definedName>
    <definedName name="VMOB">#REF!</definedName>
    <definedName name="VOL_ACUM" localSheetId="1">#REF!</definedName>
    <definedName name="VOL_ACUM" localSheetId="0">#REF!</definedName>
    <definedName name="VOL_ACUM">#REF!</definedName>
    <definedName name="VOLUME" localSheetId="1">#REF!</definedName>
    <definedName name="VOLUME" localSheetId="0">#REF!</definedName>
    <definedName name="VOLUME">#REF!</definedName>
    <definedName name="VR" localSheetId="1">#REF!</definedName>
    <definedName name="VR" localSheetId="0">#REF!</definedName>
    <definedName name="VR">#REF!</definedName>
    <definedName name="vrecompfrio" localSheetId="1">#REF!</definedName>
    <definedName name="vrecompfrio" localSheetId="0">#REF!</definedName>
    <definedName name="vrecompfrio">#REF!</definedName>
    <definedName name="vrecompfrio_13" localSheetId="1">#REF!</definedName>
    <definedName name="vrecompfrio_13" localSheetId="0">#REF!</definedName>
    <definedName name="vrecompfrio_13">#REF!</definedName>
    <definedName name="vrecompfrio_13_19" localSheetId="1">#REF!</definedName>
    <definedName name="vrecompfrio_13_19" localSheetId="0">#REF!</definedName>
    <definedName name="vrecompfrio_13_19">#REF!</definedName>
    <definedName name="vrecompfrio_13_23" localSheetId="1">#REF!</definedName>
    <definedName name="vrecompfrio_13_23" localSheetId="0">#REF!</definedName>
    <definedName name="vrecompfrio_13_23">#REF!</definedName>
    <definedName name="vrecompfrio_13_25" localSheetId="1">#REF!</definedName>
    <definedName name="vrecompfrio_13_25" localSheetId="0">#REF!</definedName>
    <definedName name="vrecompfrio_13_25">#REF!</definedName>
    <definedName name="vrecompfrio_15" localSheetId="1">#REF!</definedName>
    <definedName name="vrecompfrio_15" localSheetId="0">#REF!</definedName>
    <definedName name="vrecompfrio_15">#REF!</definedName>
    <definedName name="vrecompfrio_15_13" localSheetId="1">#REF!</definedName>
    <definedName name="vrecompfrio_15_13" localSheetId="0">#REF!</definedName>
    <definedName name="vrecompfrio_15_13">#REF!</definedName>
    <definedName name="vrecompfrio_15_13_19" localSheetId="1">#REF!</definedName>
    <definedName name="vrecompfrio_15_13_19" localSheetId="0">#REF!</definedName>
    <definedName name="vrecompfrio_15_13_19">#REF!</definedName>
    <definedName name="vrecompfrio_15_13_23" localSheetId="1">#REF!</definedName>
    <definedName name="vrecompfrio_15_13_23" localSheetId="0">#REF!</definedName>
    <definedName name="vrecompfrio_15_13_23">#REF!</definedName>
    <definedName name="vrecompfrio_15_13_25" localSheetId="1">#REF!</definedName>
    <definedName name="vrecompfrio_15_13_25" localSheetId="0">#REF!</definedName>
    <definedName name="vrecompfrio_15_13_25">#REF!</definedName>
    <definedName name="vrecompfrio_15_19" localSheetId="1">#REF!</definedName>
    <definedName name="vrecompfrio_15_19" localSheetId="0">#REF!</definedName>
    <definedName name="vrecompfrio_15_19">#REF!</definedName>
    <definedName name="vrecompfrio_15_23" localSheetId="1">#REF!</definedName>
    <definedName name="vrecompfrio_15_23" localSheetId="0">#REF!</definedName>
    <definedName name="vrecompfrio_15_23">#REF!</definedName>
    <definedName name="vrecompfrio_15_25" localSheetId="1">#REF!</definedName>
    <definedName name="vrecompfrio_15_25" localSheetId="0">#REF!</definedName>
    <definedName name="vrecompfrio_15_25">#REF!</definedName>
    <definedName name="vrecompfrio_19" localSheetId="1">#REF!</definedName>
    <definedName name="vrecompfrio_19" localSheetId="0">#REF!</definedName>
    <definedName name="vrecompfrio_19">#REF!</definedName>
    <definedName name="vrecompfrio_23" localSheetId="1">#REF!</definedName>
    <definedName name="vrecompfrio_23" localSheetId="0">#REF!</definedName>
    <definedName name="vrecompfrio_23">#REF!</definedName>
    <definedName name="vrecompfrio_24" localSheetId="1">#REF!</definedName>
    <definedName name="vrecompfrio_24" localSheetId="0">#REF!</definedName>
    <definedName name="vrecompfrio_24">#REF!</definedName>
    <definedName name="vrecompfrio_24_13" localSheetId="1">#REF!</definedName>
    <definedName name="vrecompfrio_24_13" localSheetId="0">#REF!</definedName>
    <definedName name="vrecompfrio_24_13">#REF!</definedName>
    <definedName name="vrecompfrio_24_13_19" localSheetId="1">#REF!</definedName>
    <definedName name="vrecompfrio_24_13_19" localSheetId="0">#REF!</definedName>
    <definedName name="vrecompfrio_24_13_19">#REF!</definedName>
    <definedName name="vrecompfrio_24_13_23" localSheetId="1">#REF!</definedName>
    <definedName name="vrecompfrio_24_13_23" localSheetId="0">#REF!</definedName>
    <definedName name="vrecompfrio_24_13_23">#REF!</definedName>
    <definedName name="vrecompfrio_24_13_25" localSheetId="1">#REF!</definedName>
    <definedName name="vrecompfrio_24_13_25" localSheetId="0">#REF!</definedName>
    <definedName name="vrecompfrio_24_13_25">#REF!</definedName>
    <definedName name="vrecompfrio_24_19" localSheetId="1">#REF!</definedName>
    <definedName name="vrecompfrio_24_19" localSheetId="0">#REF!</definedName>
    <definedName name="vrecompfrio_24_19">#REF!</definedName>
    <definedName name="vrecompfrio_24_23" localSheetId="1">#REF!</definedName>
    <definedName name="vrecompfrio_24_23" localSheetId="0">#REF!</definedName>
    <definedName name="vrecompfrio_24_23">#REF!</definedName>
    <definedName name="vrecompfrio_24_25" localSheetId="1">#REF!</definedName>
    <definedName name="vrecompfrio_24_25" localSheetId="0">#REF!</definedName>
    <definedName name="vrecompfrio_24_25">#REF!</definedName>
    <definedName name="vrecompfrio_25" localSheetId="1">#REF!</definedName>
    <definedName name="vrecompfrio_25" localSheetId="0">#REF!</definedName>
    <definedName name="vrecompfrio_25">#REF!</definedName>
    <definedName name="vrecompquente" localSheetId="1">#REF!</definedName>
    <definedName name="vrecompquente" localSheetId="0">#REF!</definedName>
    <definedName name="vrecompquente">#REF!</definedName>
    <definedName name="vrecompquente_13" localSheetId="1">#REF!</definedName>
    <definedName name="vrecompquente_13" localSheetId="0">#REF!</definedName>
    <definedName name="vrecompquente_13">#REF!</definedName>
    <definedName name="vrecompquente_13_19" localSheetId="1">#REF!</definedName>
    <definedName name="vrecompquente_13_19" localSheetId="0">#REF!</definedName>
    <definedName name="vrecompquente_13_19">#REF!</definedName>
    <definedName name="vrecompquente_13_23" localSheetId="1">#REF!</definedName>
    <definedName name="vrecompquente_13_23" localSheetId="0">#REF!</definedName>
    <definedName name="vrecompquente_13_23">#REF!</definedName>
    <definedName name="vrecompquente_13_25" localSheetId="1">#REF!</definedName>
    <definedName name="vrecompquente_13_25" localSheetId="0">#REF!</definedName>
    <definedName name="vrecompquente_13_25">#REF!</definedName>
    <definedName name="vrecompquente_15" localSheetId="1">#REF!</definedName>
    <definedName name="vrecompquente_15" localSheetId="0">#REF!</definedName>
    <definedName name="vrecompquente_15">#REF!</definedName>
    <definedName name="vrecompquente_15_13" localSheetId="1">#REF!</definedName>
    <definedName name="vrecompquente_15_13" localSheetId="0">#REF!</definedName>
    <definedName name="vrecompquente_15_13">#REF!</definedName>
    <definedName name="vrecompquente_15_13_19" localSheetId="1">#REF!</definedName>
    <definedName name="vrecompquente_15_13_19" localSheetId="0">#REF!</definedName>
    <definedName name="vrecompquente_15_13_19">#REF!</definedName>
    <definedName name="vrecompquente_15_13_23" localSheetId="1">#REF!</definedName>
    <definedName name="vrecompquente_15_13_23" localSheetId="0">#REF!</definedName>
    <definedName name="vrecompquente_15_13_23">#REF!</definedName>
    <definedName name="vrecompquente_15_13_25" localSheetId="1">#REF!</definedName>
    <definedName name="vrecompquente_15_13_25" localSheetId="0">#REF!</definedName>
    <definedName name="vrecompquente_15_13_25">#REF!</definedName>
    <definedName name="vrecompquente_15_19" localSheetId="1">#REF!</definedName>
    <definedName name="vrecompquente_15_19" localSheetId="0">#REF!</definedName>
    <definedName name="vrecompquente_15_19">#REF!</definedName>
    <definedName name="vrecompquente_15_23" localSheetId="1">#REF!</definedName>
    <definedName name="vrecompquente_15_23" localSheetId="0">#REF!</definedName>
    <definedName name="vrecompquente_15_23">#REF!</definedName>
    <definedName name="vrecompquente_15_25" localSheetId="1">#REF!</definedName>
    <definedName name="vrecompquente_15_25" localSheetId="0">#REF!</definedName>
    <definedName name="vrecompquente_15_25">#REF!</definedName>
    <definedName name="vrecompquente_19" localSheetId="1">#REF!</definedName>
    <definedName name="vrecompquente_19" localSheetId="0">#REF!</definedName>
    <definedName name="vrecompquente_19">#REF!</definedName>
    <definedName name="vrecompquente_23" localSheetId="1">#REF!</definedName>
    <definedName name="vrecompquente_23" localSheetId="0">#REF!</definedName>
    <definedName name="vrecompquente_23">#REF!</definedName>
    <definedName name="vrecompquente_24" localSheetId="1">#REF!</definedName>
    <definedName name="vrecompquente_24" localSheetId="0">#REF!</definedName>
    <definedName name="vrecompquente_24">#REF!</definedName>
    <definedName name="vrecompquente_24_13" localSheetId="1">#REF!</definedName>
    <definedName name="vrecompquente_24_13" localSheetId="0">#REF!</definedName>
    <definedName name="vrecompquente_24_13">#REF!</definedName>
    <definedName name="vrecompquente_24_13_19" localSheetId="1">#REF!</definedName>
    <definedName name="vrecompquente_24_13_19" localSheetId="0">#REF!</definedName>
    <definedName name="vrecompquente_24_13_19">#REF!</definedName>
    <definedName name="vrecompquente_24_13_23" localSheetId="1">#REF!</definedName>
    <definedName name="vrecompquente_24_13_23" localSheetId="0">#REF!</definedName>
    <definedName name="vrecompquente_24_13_23">#REF!</definedName>
    <definedName name="vrecompquente_24_13_25" localSheetId="1">#REF!</definedName>
    <definedName name="vrecompquente_24_13_25" localSheetId="0">#REF!</definedName>
    <definedName name="vrecompquente_24_13_25">#REF!</definedName>
    <definedName name="vrecompquente_24_19" localSheetId="1">#REF!</definedName>
    <definedName name="vrecompquente_24_19" localSheetId="0">#REF!</definedName>
    <definedName name="vrecompquente_24_19">#REF!</definedName>
    <definedName name="vrecompquente_24_23" localSheetId="1">#REF!</definedName>
    <definedName name="vrecompquente_24_23" localSheetId="0">#REF!</definedName>
    <definedName name="vrecompquente_24_23">#REF!</definedName>
    <definedName name="vrecompquente_24_25" localSheetId="1">#REF!</definedName>
    <definedName name="vrecompquente_24_25" localSheetId="0">#REF!</definedName>
    <definedName name="vrecompquente_24_25">#REF!</definedName>
    <definedName name="vrecompquente_25" localSheetId="1">#REF!</definedName>
    <definedName name="vrecompquente_25" localSheetId="0">#REF!</definedName>
    <definedName name="vrecompquente_25">#REF!</definedName>
    <definedName name="vremprof" localSheetId="1">#REF!</definedName>
    <definedName name="vremprof" localSheetId="0">#REF!</definedName>
    <definedName name="vremprof">#REF!</definedName>
    <definedName name="vremprof_13" localSheetId="1">#REF!</definedName>
    <definedName name="vremprof_13" localSheetId="0">#REF!</definedName>
    <definedName name="vremprof_13">#REF!</definedName>
    <definedName name="vremprof_13_19" localSheetId="1">#REF!</definedName>
    <definedName name="vremprof_13_19" localSheetId="0">#REF!</definedName>
    <definedName name="vremprof_13_19">#REF!</definedName>
    <definedName name="vremprof_13_23" localSheetId="1">#REF!</definedName>
    <definedName name="vremprof_13_23" localSheetId="0">#REF!</definedName>
    <definedName name="vremprof_13_23">#REF!</definedName>
    <definedName name="vremprof_13_25" localSheetId="1">#REF!</definedName>
    <definedName name="vremprof_13_25" localSheetId="0">#REF!</definedName>
    <definedName name="vremprof_13_25">#REF!</definedName>
    <definedName name="vremprof_15" localSheetId="1">#REF!</definedName>
    <definedName name="vremprof_15" localSheetId="0">#REF!</definedName>
    <definedName name="vremprof_15">#REF!</definedName>
    <definedName name="vremprof_15_13" localSheetId="1">#REF!</definedName>
    <definedName name="vremprof_15_13" localSheetId="0">#REF!</definedName>
    <definedName name="vremprof_15_13">#REF!</definedName>
    <definedName name="vremprof_15_13_19" localSheetId="1">#REF!</definedName>
    <definedName name="vremprof_15_13_19" localSheetId="0">#REF!</definedName>
    <definedName name="vremprof_15_13_19">#REF!</definedName>
    <definedName name="vremprof_15_13_23" localSheetId="1">#REF!</definedName>
    <definedName name="vremprof_15_13_23" localSheetId="0">#REF!</definedName>
    <definedName name="vremprof_15_13_23">#REF!</definedName>
    <definedName name="vremprof_15_13_25" localSheetId="1">#REF!</definedName>
    <definedName name="vremprof_15_13_25" localSheetId="0">#REF!</definedName>
    <definedName name="vremprof_15_13_25">#REF!</definedName>
    <definedName name="vremprof_15_19" localSheetId="1">#REF!</definedName>
    <definedName name="vremprof_15_19" localSheetId="0">#REF!</definedName>
    <definedName name="vremprof_15_19">#REF!</definedName>
    <definedName name="vremprof_15_23" localSheetId="1">#REF!</definedName>
    <definedName name="vremprof_15_23" localSheetId="0">#REF!</definedName>
    <definedName name="vremprof_15_23">#REF!</definedName>
    <definedName name="vremprof_15_25" localSheetId="1">#REF!</definedName>
    <definedName name="vremprof_15_25" localSheetId="0">#REF!</definedName>
    <definedName name="vremprof_15_25">#REF!</definedName>
    <definedName name="vremprof_19" localSheetId="1">#REF!</definedName>
    <definedName name="vremprof_19" localSheetId="0">#REF!</definedName>
    <definedName name="vremprof_19">#REF!</definedName>
    <definedName name="vremprof_23" localSheetId="1">#REF!</definedName>
    <definedName name="vremprof_23" localSheetId="0">#REF!</definedName>
    <definedName name="vremprof_23">#REF!</definedName>
    <definedName name="vremprof_24" localSheetId="1">#REF!</definedName>
    <definedName name="vremprof_24" localSheetId="0">#REF!</definedName>
    <definedName name="vremprof_24">#REF!</definedName>
    <definedName name="vremprof_24_13" localSheetId="1">#REF!</definedName>
    <definedName name="vremprof_24_13" localSheetId="0">#REF!</definedName>
    <definedName name="vremprof_24_13">#REF!</definedName>
    <definedName name="vremprof_24_13_19" localSheetId="1">#REF!</definedName>
    <definedName name="vremprof_24_13_19" localSheetId="0">#REF!</definedName>
    <definedName name="vremprof_24_13_19">#REF!</definedName>
    <definedName name="vremprof_24_13_23" localSheetId="1">#REF!</definedName>
    <definedName name="vremprof_24_13_23" localSheetId="0">#REF!</definedName>
    <definedName name="vremprof_24_13_23">#REF!</definedName>
    <definedName name="vremprof_24_13_25" localSheetId="1">#REF!</definedName>
    <definedName name="vremprof_24_13_25" localSheetId="0">#REF!</definedName>
    <definedName name="vremprof_24_13_25">#REF!</definedName>
    <definedName name="vremprof_24_19" localSheetId="1">#REF!</definedName>
    <definedName name="vremprof_24_19" localSheetId="0">#REF!</definedName>
    <definedName name="vremprof_24_19">#REF!</definedName>
    <definedName name="vremprof_24_23" localSheetId="1">#REF!</definedName>
    <definedName name="vremprof_24_23" localSheetId="0">#REF!</definedName>
    <definedName name="vremprof_24_23">#REF!</definedName>
    <definedName name="vremprof_24_25" localSheetId="1">#REF!</definedName>
    <definedName name="vremprof_24_25" localSheetId="0">#REF!</definedName>
    <definedName name="vremprof_24_25">#REF!</definedName>
    <definedName name="vremprof_25" localSheetId="1">#REF!</definedName>
    <definedName name="vremprof_25" localSheetId="0">#REF!</definedName>
    <definedName name="vremprof_25">#REF!</definedName>
    <definedName name="VSR" localSheetId="1">#REF!</definedName>
    <definedName name="VSR" localSheetId="0">#REF!</definedName>
    <definedName name="VSR">#REF!</definedName>
    <definedName name="vtapaburaco" localSheetId="1">#REF!</definedName>
    <definedName name="vtapaburaco" localSheetId="0">#REF!</definedName>
    <definedName name="vtapaburaco">#REF!</definedName>
    <definedName name="vtapaburaco_13" localSheetId="1">#REF!</definedName>
    <definedName name="vtapaburaco_13" localSheetId="0">#REF!</definedName>
    <definedName name="vtapaburaco_13">#REF!</definedName>
    <definedName name="vtapaburaco_13_19" localSheetId="1">#REF!</definedName>
    <definedName name="vtapaburaco_13_19" localSheetId="0">#REF!</definedName>
    <definedName name="vtapaburaco_13_19">#REF!</definedName>
    <definedName name="vtapaburaco_13_23" localSheetId="1">#REF!</definedName>
    <definedName name="vtapaburaco_13_23" localSheetId="0">#REF!</definedName>
    <definedName name="vtapaburaco_13_23">#REF!</definedName>
    <definedName name="vtapaburaco_13_25" localSheetId="1">#REF!</definedName>
    <definedName name="vtapaburaco_13_25" localSheetId="0">#REF!</definedName>
    <definedName name="vtapaburaco_13_25">#REF!</definedName>
    <definedName name="vtapaburaco_15" localSheetId="1">#REF!</definedName>
    <definedName name="vtapaburaco_15" localSheetId="0">#REF!</definedName>
    <definedName name="vtapaburaco_15">#REF!</definedName>
    <definedName name="vtapaburaco_15_13" localSheetId="1">#REF!</definedName>
    <definedName name="vtapaburaco_15_13" localSheetId="0">#REF!</definedName>
    <definedName name="vtapaburaco_15_13">#REF!</definedName>
    <definedName name="vtapaburaco_15_13_19" localSheetId="1">#REF!</definedName>
    <definedName name="vtapaburaco_15_13_19" localSheetId="0">#REF!</definedName>
    <definedName name="vtapaburaco_15_13_19">#REF!</definedName>
    <definedName name="vtapaburaco_15_13_23" localSheetId="1">#REF!</definedName>
    <definedName name="vtapaburaco_15_13_23" localSheetId="0">#REF!</definedName>
    <definedName name="vtapaburaco_15_13_23">#REF!</definedName>
    <definedName name="vtapaburaco_15_13_25" localSheetId="1">#REF!</definedName>
    <definedName name="vtapaburaco_15_13_25" localSheetId="0">#REF!</definedName>
    <definedName name="vtapaburaco_15_13_25">#REF!</definedName>
    <definedName name="vtapaburaco_15_19" localSheetId="1">#REF!</definedName>
    <definedName name="vtapaburaco_15_19" localSheetId="0">#REF!</definedName>
    <definedName name="vtapaburaco_15_19">#REF!</definedName>
    <definedName name="vtapaburaco_15_23" localSheetId="1">#REF!</definedName>
    <definedName name="vtapaburaco_15_23" localSheetId="0">#REF!</definedName>
    <definedName name="vtapaburaco_15_23">#REF!</definedName>
    <definedName name="vtapaburaco_15_25" localSheetId="1">#REF!</definedName>
    <definedName name="vtapaburaco_15_25" localSheetId="0">#REF!</definedName>
    <definedName name="vtapaburaco_15_25">#REF!</definedName>
    <definedName name="vtapaburaco_19" localSheetId="1">#REF!</definedName>
    <definedName name="vtapaburaco_19" localSheetId="0">#REF!</definedName>
    <definedName name="vtapaburaco_19">#REF!</definedName>
    <definedName name="vtapaburaco_23" localSheetId="1">#REF!</definedName>
    <definedName name="vtapaburaco_23" localSheetId="0">#REF!</definedName>
    <definedName name="vtapaburaco_23">#REF!</definedName>
    <definedName name="vtapaburaco_24" localSheetId="1">#REF!</definedName>
    <definedName name="vtapaburaco_24" localSheetId="0">#REF!</definedName>
    <definedName name="vtapaburaco_24">#REF!</definedName>
    <definedName name="vtapaburaco_24_13" localSheetId="1">#REF!</definedName>
    <definedName name="vtapaburaco_24_13" localSheetId="0">#REF!</definedName>
    <definedName name="vtapaburaco_24_13">#REF!</definedName>
    <definedName name="vtapaburaco_24_13_19" localSheetId="1">#REF!</definedName>
    <definedName name="vtapaburaco_24_13_19" localSheetId="0">#REF!</definedName>
    <definedName name="vtapaburaco_24_13_19">#REF!</definedName>
    <definedName name="vtapaburaco_24_13_23" localSheetId="1">#REF!</definedName>
    <definedName name="vtapaburaco_24_13_23" localSheetId="0">#REF!</definedName>
    <definedName name="vtapaburaco_24_13_23">#REF!</definedName>
    <definedName name="vtapaburaco_24_13_25" localSheetId="1">#REF!</definedName>
    <definedName name="vtapaburaco_24_13_25" localSheetId="0">#REF!</definedName>
    <definedName name="vtapaburaco_24_13_25">#REF!</definedName>
    <definedName name="vtapaburaco_24_19" localSheetId="1">#REF!</definedName>
    <definedName name="vtapaburaco_24_19" localSheetId="0">#REF!</definedName>
    <definedName name="vtapaburaco_24_19">#REF!</definedName>
    <definedName name="vtapaburaco_24_23" localSheetId="1">#REF!</definedName>
    <definedName name="vtapaburaco_24_23" localSheetId="0">#REF!</definedName>
    <definedName name="vtapaburaco_24_23">#REF!</definedName>
    <definedName name="vtapaburaco_24_25" localSheetId="1">#REF!</definedName>
    <definedName name="vtapaburaco_24_25" localSheetId="0">#REF!</definedName>
    <definedName name="vtapaburaco_24_25">#REF!</definedName>
    <definedName name="vtapaburaco_25" localSheetId="1">#REF!</definedName>
    <definedName name="vtapaburaco_25" localSheetId="0">#REF!</definedName>
    <definedName name="vtapaburaco_25">#REF!</definedName>
    <definedName name="vv" localSheetId="1">#REF!</definedName>
    <definedName name="vv" localSheetId="0">#REF!</definedName>
    <definedName name="vv">#REF!</definedName>
    <definedName name="vvv" hidden="1">{#N/A,#N/A,FALSE,"MO (2)"}</definedName>
    <definedName name="vvv_1" hidden="1">{#N/A,#N/A,FALSE,"MO (2)"}</definedName>
    <definedName name="w" localSheetId="3">#REF!</definedName>
    <definedName name="w" localSheetId="2">#REF!</definedName>
    <definedName name="w" localSheetId="1">#REF!</definedName>
    <definedName name="w" localSheetId="0">#REF!</definedName>
    <definedName name="w">#REF!</definedName>
    <definedName name="wewewew" hidden="1">{#N/A,#N/A,FALSE,"MO (2)"}</definedName>
    <definedName name="WEWRWR" localSheetId="3">#N/A</definedName>
    <definedName name="WEWRWR" localSheetId="2">#REF!</definedName>
    <definedName name="WEWRWR">#N/A</definedName>
    <definedName name="WEWRWR_1">WEWRWR_1</definedName>
    <definedName name="WEWRWR_12">WEWRWR_12</definedName>
    <definedName name="WEWRWR_13">WEWRWR_13</definedName>
    <definedName name="WEWRWR_14">WEWRWR_14</definedName>
    <definedName name="WEWRWR_2">WEWRWR_2</definedName>
    <definedName name="WEWRWR_20">WEWRWR_20</definedName>
    <definedName name="WEWRWR_21">WEWRWR_21</definedName>
    <definedName name="WEWRWR_22">WEWRWR_22</definedName>
    <definedName name="WEWRWR_23">WEWRWR_23</definedName>
    <definedName name="WEWRWR_24">WEWRWR_24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4">#N/A</definedName>
    <definedName name="WEWRWR_5">WEWRWR_5</definedName>
    <definedName name="WEWRWR_7">WEWRWR_7</definedName>
    <definedName name="WEWRWR_8">WEWRWR_8</definedName>
    <definedName name="WEWRWR_9">WEWRWR_9</definedName>
    <definedName name="WEWRWRE" localSheetId="1">#REF!</definedName>
    <definedName name="WEWRWRE" localSheetId="0">#REF!</definedName>
    <definedName name="WEWRWRE">#REF!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FACHADA." hidden="1">{#N/A,#N/A,TRUE,"TER  EXT";#N/A,#N/A,TRUE,"TER  EXT";#N/A,#N/A,TRUE,"LAT  ESQ";#N/A,#N/A,TRUE,"FRONTAL";#N/A,#N/A,TRUE,"POST";#N/A,#N/A,TRUE,"LAT  DIR"}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localSheetId="11" hidden="1">{#N/A,#N/A,FALSE,"Planilha";#N/A,#N/A,FALSE,"Resumo";#N/A,#N/A,FALSE,"Fisico";#N/A,#N/A,FALSE,"Financeiro";#N/A,#N/A,FALSE,"Financeiro"}</definedName>
    <definedName name="wrn.Orçamento." hidden="1">{#N/A,#N/A,FALSE,"Planilha";#N/A,#N/A,FALSE,"Resumo";#N/A,#N/A,FALSE,"Fisico";#N/A,#N/A,FALSE,"Financeiro";#N/A,#N/A,FALSE,"Financeiro"}</definedName>
    <definedName name="wrn.PENDENCIAS." localSheetId="1">#REF!</definedName>
    <definedName name="wrn.PENDENCIAS." localSheetId="0">#REF!</definedName>
    <definedName name="wrn.PENDENCIAS.">#REF!</definedName>
    <definedName name="wrn.RELAT_EAP." localSheetId="1">#REF!</definedName>
    <definedName name="wrn.RELAT_EAP." localSheetId="0">#REF!</definedName>
    <definedName name="wrn.RELAT_EAP.">#REF!</definedName>
    <definedName name="wrn.relext." hidden="1">{#N/A,#N/A,TRUE,"Plan1"}</definedName>
    <definedName name="wrn.relext._1" hidden="1">{#N/A,#N/A,TRUE,"Plan1"}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localSheetId="3" hidden="1">{#N/A,#N/A,TRUE,"Serviços"}</definedName>
    <definedName name="wrn.Tipo." localSheetId="11" hidden="1">{#N/A,#N/A,TRUE,"Serviços"}</definedName>
    <definedName name="wrn.Tipo." localSheetId="2" hidden="1">{#N/A,#N/A,TRUE,"Serviços"}</definedName>
    <definedName name="wrn.Tipo." hidden="1">{#N/A,#N/A,TRUE,"Serviços"}</definedName>
    <definedName name="wrn.Tipo.." hidden="1">{#N/A,#N/A,TRUE,"Serviços"}</definedName>
    <definedName name="wrn.Tipo._1" localSheetId="11" hidden="1">{#N/A,#N/A,TRUE,"Serviços"}</definedName>
    <definedName name="wrn.Tipo._1" hidden="1">{#N/A,#N/A,TRUE,"Serviços"}</definedName>
    <definedName name="WW" localSheetId="1">#REF!</definedName>
    <definedName name="WW" localSheetId="0">#REF!</definedName>
    <definedName name="WW">#REF!</definedName>
    <definedName name="WWW" localSheetId="11">Plan1</definedName>
    <definedName name="WWW" localSheetId="1">'Planilha Quantidades'!Plan1</definedName>
    <definedName name="WWW" localSheetId="0">'QUADRO ANTIGO'!Plan1</definedName>
    <definedName name="WWW">Plan1</definedName>
    <definedName name="wwwww" hidden="1">{#N/A,#N/A,FALSE,"MO (2)"}</definedName>
    <definedName name="wwwwww" hidden="1">{#N/A,#N/A,FALSE,"MO (2)"}</definedName>
    <definedName name="X" localSheetId="3">#REF!</definedName>
    <definedName name="X" localSheetId="11">#REF!</definedName>
    <definedName name="x" localSheetId="2">#REF!</definedName>
    <definedName name="X" localSheetId="1">#REF!</definedName>
    <definedName name="X" localSheetId="0">#REF!</definedName>
    <definedName name="X">#REF!</definedName>
    <definedName name="X_?Print_Area" localSheetId="1">#REF!</definedName>
    <definedName name="X_?Print_Area" localSheetId="0">#REF!</definedName>
    <definedName name="X_?Print_Area">#REF!</definedName>
    <definedName name="X_?Print_Area_10" localSheetId="1">#REF!</definedName>
    <definedName name="X_?Print_Area_10" localSheetId="0">#REF!</definedName>
    <definedName name="X_?Print_Area_10">#REF!</definedName>
    <definedName name="X_?Print_Area_19" localSheetId="1">#REF!</definedName>
    <definedName name="X_?Print_Area_19" localSheetId="0">#REF!</definedName>
    <definedName name="X_?Print_Area_19">#REF!</definedName>
    <definedName name="X_?Print_Area_20" localSheetId="1">#REF!</definedName>
    <definedName name="X_?Print_Area_20" localSheetId="0">#REF!</definedName>
    <definedName name="X_?Print_Area_20">#REF!</definedName>
    <definedName name="X_?Print_Area_23" localSheetId="1">#REF!</definedName>
    <definedName name="X_?Print_Area_23" localSheetId="0">#REF!</definedName>
    <definedName name="X_?Print_Area_23">#REF!</definedName>
    <definedName name="X_?Print_Area_25" localSheetId="1">#REF!</definedName>
    <definedName name="X_?Print_Area_25" localSheetId="0">#REF!</definedName>
    <definedName name="X_?Print_Area_25">#REF!</definedName>
    <definedName name="X_?Print_Area_9" localSheetId="1">#REF!</definedName>
    <definedName name="X_?Print_Area_9" localSheetId="0">#REF!</definedName>
    <definedName name="X_?Print_Area_9">#REF!</definedName>
    <definedName name="X_?Print_Area_9_19" localSheetId="1">#REF!</definedName>
    <definedName name="X_?Print_Area_9_19" localSheetId="0">#REF!</definedName>
    <definedName name="X_?Print_Area_9_19">#REF!</definedName>
    <definedName name="X_?Print_Area_9_20" localSheetId="1">#REF!</definedName>
    <definedName name="X_?Print_Area_9_20" localSheetId="0">#REF!</definedName>
    <definedName name="X_?Print_Area_9_20">#REF!</definedName>
    <definedName name="X_?Print_Area_9_23" localSheetId="1">#REF!</definedName>
    <definedName name="X_?Print_Area_9_23" localSheetId="0">#REF!</definedName>
    <definedName name="X_?Print_Area_9_23">#REF!</definedName>
    <definedName name="X_?Print_Area_9_25" localSheetId="1">#REF!</definedName>
    <definedName name="X_?Print_Area_9_25" localSheetId="0">#REF!</definedName>
    <definedName name="X_?Print_Area_9_25">#REF!</definedName>
    <definedName name="x_12" localSheetId="1">#REF!</definedName>
    <definedName name="x_12" localSheetId="0">#REF!</definedName>
    <definedName name="x_12">#REF!</definedName>
    <definedName name="x_24" localSheetId="1">#REF!</definedName>
    <definedName name="x_24" localSheetId="0">#REF!</definedName>
    <definedName name="x_24">#REF!</definedName>
    <definedName name="x_26" localSheetId="1">#REF!</definedName>
    <definedName name="x_26" localSheetId="0">#REF!</definedName>
    <definedName name="x_26">#REF!</definedName>
    <definedName name="x_27" localSheetId="1">#REF!</definedName>
    <definedName name="x_27" localSheetId="0">#REF!</definedName>
    <definedName name="x_27">#REF!</definedName>
    <definedName name="x_28" localSheetId="1">#REF!</definedName>
    <definedName name="x_28" localSheetId="0">#REF!</definedName>
    <definedName name="x_28">#REF!</definedName>
    <definedName name="x_29" localSheetId="1">#REF!</definedName>
    <definedName name="x_29" localSheetId="0">#REF!</definedName>
    <definedName name="x_29">#REF!</definedName>
    <definedName name="x_3" localSheetId="1">#REF!</definedName>
    <definedName name="x_3" localSheetId="0">#REF!</definedName>
    <definedName name="x_3">#REF!</definedName>
    <definedName name="x_4" localSheetId="1">#REF!</definedName>
    <definedName name="x_4" localSheetId="0">#REF!</definedName>
    <definedName name="x_4">#REF!</definedName>
    <definedName name="x_5" localSheetId="1">#REF!</definedName>
    <definedName name="x_5" localSheetId="0">#REF!</definedName>
    <definedName name="x_5">#REF!</definedName>
    <definedName name="x_9" localSheetId="1">#REF!</definedName>
    <definedName name="x_9" localSheetId="0">#REF!</definedName>
    <definedName name="x_9">#REF!</definedName>
    <definedName name="xc32dd">#N/A</definedName>
    <definedName name="xique" localSheetId="3">#REF!</definedName>
    <definedName name="xique" localSheetId="1">#REF!</definedName>
    <definedName name="xique" localSheetId="0">#REF!</definedName>
    <definedName name="xique">#REF!</definedName>
    <definedName name="xsd">#N/A</definedName>
    <definedName name="XX">#N/A</definedName>
    <definedName name="xxc">#N/A</definedName>
    <definedName name="xxd">#N/A</definedName>
    <definedName name="XXX" localSheetId="3">#N/A</definedName>
    <definedName name="XXX" localSheetId="2">#REF!</definedName>
    <definedName name="XXX">#N/A</definedName>
    <definedName name="XXX_1">XXX_1</definedName>
    <definedName name="XXX_12">XXX_12</definedName>
    <definedName name="XXX_13">XXX_13</definedName>
    <definedName name="XXX_14">XXX_14</definedName>
    <definedName name="XXX_2">XXX_2</definedName>
    <definedName name="XXX_20">XXX_20</definedName>
    <definedName name="XXX_21">XXX_21</definedName>
    <definedName name="XXX_22">XXX_22</definedName>
    <definedName name="XXX_23">XXX_23</definedName>
    <definedName name="XXX_24">XXX_24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4">#N/A</definedName>
    <definedName name="XXX_5">XXX_5</definedName>
    <definedName name="XXX_7">XXX_7</definedName>
    <definedName name="XXX_8">XXX_8</definedName>
    <definedName name="XXX_9">XXX_9</definedName>
    <definedName name="xxxc">#N/A</definedName>
    <definedName name="XXXX" localSheetId="1">#REF!</definedName>
    <definedName name="XXXX" localSheetId="0">#REF!</definedName>
    <definedName name="XXXX">#REF!</definedName>
    <definedName name="xxxxx" hidden="1">{#N/A,#N/A,FALSE,"MO (2)"}</definedName>
    <definedName name="XXXXXXXX" localSheetId="2">#REF!</definedName>
    <definedName name="xxxxxxxx" hidden="1">{#N/A,#N/A,TRUE,"Serviços"}</definedName>
    <definedName name="Y" localSheetId="1">#REF!</definedName>
    <definedName name="Y" localSheetId="0">#REF!</definedName>
    <definedName name="Y">#REF!</definedName>
    <definedName name="Y_19" localSheetId="1">#REF!</definedName>
    <definedName name="Y_19" localSheetId="0">#REF!</definedName>
    <definedName name="Y_19">#REF!</definedName>
    <definedName name="Y_23" localSheetId="1">#REF!</definedName>
    <definedName name="Y_23" localSheetId="0">#REF!</definedName>
    <definedName name="Y_23">#REF!</definedName>
    <definedName name="Y_25" localSheetId="1">#REF!</definedName>
    <definedName name="Y_25" localSheetId="0">#REF!</definedName>
    <definedName name="Y_25">#REF!</definedName>
    <definedName name="yety" localSheetId="1">#REF!</definedName>
    <definedName name="yety" localSheetId="0">#REF!</definedName>
    <definedName name="yety">#REF!</definedName>
    <definedName name="yreyre" localSheetId="1">#REF!</definedName>
    <definedName name="yreyre" localSheetId="0">#REF!</definedName>
    <definedName name="yreyre">#REF!</definedName>
    <definedName name="yy" hidden="1">{#N/A,#N/A,TRUE,"Serviços"}</definedName>
    <definedName name="YYYYYYYYYY" localSheetId="1">#REF!</definedName>
    <definedName name="YYYYYYYYYY" localSheetId="0">#REF!</definedName>
    <definedName name="YYYYYYYYYY">#REF!</definedName>
    <definedName name="Z">#N/A</definedName>
    <definedName name="z_1" hidden="1">{#N/A,#N/A,FALSE,"MO (2)"}</definedName>
    <definedName name="zaza" hidden="1">{#N/A,#N/A,FALSE,"MO (2)"}</definedName>
    <definedName name="zaza_1" hidden="1">{#N/A,#N/A,FALSE,"MO (2)"}</definedName>
    <definedName name="ZONASUL" localSheetId="1">#REF!</definedName>
    <definedName name="ZONASUL" localSheetId="0">#REF!</definedName>
    <definedName name="ZONASUL">#REF!</definedName>
  </definedNames>
  <calcPr calcId="152511" fullPrecision="0"/>
</workbook>
</file>

<file path=xl/calcChain.xml><?xml version="1.0" encoding="utf-8"?>
<calcChain xmlns="http://schemas.openxmlformats.org/spreadsheetml/2006/main">
  <c r="B6" i="32" l="1"/>
  <c r="G175" i="120" l="1"/>
  <c r="G181" i="120" s="1"/>
  <c r="G174" i="120"/>
  <c r="G180" i="120" s="1"/>
  <c r="H168" i="120"/>
  <c r="G148" i="120"/>
  <c r="J144" i="120"/>
  <c r="G143" i="120"/>
  <c r="G139" i="120"/>
  <c r="G130" i="120"/>
  <c r="G129" i="120"/>
  <c r="G128" i="120"/>
  <c r="G127" i="120"/>
  <c r="G126" i="120"/>
  <c r="G125" i="120"/>
  <c r="G122" i="120"/>
  <c r="G113" i="120"/>
  <c r="G112" i="120"/>
  <c r="I107" i="120"/>
  <c r="E84" i="120"/>
  <c r="G84" i="120" s="1"/>
  <c r="E83" i="120"/>
  <c r="G83" i="120" s="1"/>
  <c r="E82" i="120"/>
  <c r="G82" i="120" s="1"/>
  <c r="E78" i="120"/>
  <c r="G78" i="120" s="1"/>
  <c r="E77" i="120"/>
  <c r="E76" i="120"/>
  <c r="E75" i="120"/>
  <c r="E74" i="120"/>
  <c r="E73" i="120"/>
  <c r="E72" i="120"/>
  <c r="E71" i="120"/>
  <c r="G71" i="120" s="1"/>
  <c r="E70" i="120"/>
  <c r="G70" i="120" s="1"/>
  <c r="E69" i="120"/>
  <c r="G69" i="120" s="1"/>
  <c r="G58" i="120"/>
  <c r="K58" i="120" s="1"/>
  <c r="G57" i="120"/>
  <c r="K57" i="120" s="1"/>
  <c r="K59" i="120" s="1"/>
  <c r="H55" i="120"/>
  <c r="H54" i="120"/>
  <c r="G49" i="120"/>
  <c r="G50" i="120" s="1"/>
  <c r="G48" i="120"/>
  <c r="G172" i="120" s="1"/>
  <c r="G178" i="120" s="1"/>
  <c r="G47" i="120"/>
  <c r="G173" i="120" s="1"/>
  <c r="G179" i="120" s="1"/>
  <c r="G46" i="120"/>
  <c r="K46" i="120" s="1"/>
  <c r="G38" i="120"/>
  <c r="M38" i="120" s="1"/>
  <c r="O38" i="120" s="1"/>
  <c r="G37" i="120"/>
  <c r="M37" i="120" s="1"/>
  <c r="O37" i="120" s="1"/>
  <c r="G36" i="120"/>
  <c r="M36" i="120" s="1"/>
  <c r="O36" i="120" s="1"/>
  <c r="G35" i="120"/>
  <c r="G34" i="120"/>
  <c r="K32" i="120"/>
  <c r="G29" i="120"/>
  <c r="G26" i="120"/>
  <c r="G25" i="120"/>
  <c r="C6" i="120"/>
  <c r="B4" i="120"/>
  <c r="B3" i="120"/>
  <c r="B2" i="120"/>
  <c r="B1" i="120"/>
  <c r="G74" i="120" l="1"/>
  <c r="G76" i="120"/>
  <c r="G77" i="120"/>
  <c r="G72" i="120"/>
  <c r="G73" i="120"/>
  <c r="G75" i="120"/>
  <c r="K47" i="120"/>
  <c r="K35" i="120"/>
  <c r="K38" i="120"/>
  <c r="M35" i="120"/>
  <c r="O35" i="120" s="1"/>
  <c r="O39" i="120" s="1"/>
  <c r="K48" i="120"/>
  <c r="K49" i="120"/>
  <c r="K36" i="120"/>
  <c r="G41" i="120"/>
  <c r="G44" i="120"/>
  <c r="G45" i="120" s="1"/>
  <c r="G171" i="120" s="1"/>
  <c r="G177" i="120" s="1"/>
  <c r="K37" i="120"/>
  <c r="K50" i="120" l="1"/>
  <c r="K39" i="120"/>
  <c r="G41" i="119" l="1"/>
  <c r="G40" i="119"/>
  <c r="G39" i="119"/>
  <c r="G38" i="119"/>
  <c r="G37" i="119"/>
  <c r="G36" i="119"/>
  <c r="G28" i="119"/>
  <c r="E28" i="119"/>
  <c r="K27" i="119"/>
  <c r="H27" i="119"/>
  <c r="I27" i="119" s="1"/>
  <c r="I28" i="119" s="1"/>
  <c r="E23" i="119"/>
  <c r="G22" i="119"/>
  <c r="G21" i="119"/>
  <c r="G20" i="119"/>
  <c r="G19" i="119"/>
  <c r="G18" i="119"/>
  <c r="D14" i="119"/>
  <c r="I8" i="119"/>
  <c r="C8" i="119"/>
  <c r="C4" i="119"/>
  <c r="C3" i="119"/>
  <c r="C2" i="119"/>
  <c r="C1" i="119"/>
  <c r="G23" i="119" l="1"/>
  <c r="G42" i="119"/>
  <c r="E177" i="120" l="1"/>
  <c r="E31" i="117" l="1"/>
  <c r="E102" i="120" l="1"/>
  <c r="G102" i="120" s="1"/>
  <c r="E62" i="120"/>
  <c r="G62" i="120" s="1"/>
  <c r="E90" i="120"/>
  <c r="G90" i="120" s="1"/>
  <c r="E65" i="120"/>
  <c r="G65" i="120" s="1"/>
  <c r="E96" i="120" l="1"/>
  <c r="G96" i="120" s="1"/>
  <c r="E81" i="120"/>
  <c r="G81" i="120" s="1"/>
  <c r="E68" i="120"/>
  <c r="G68" i="120" s="1"/>
  <c r="E99" i="120"/>
  <c r="G99" i="120" s="1"/>
  <c r="E93" i="120"/>
  <c r="G93" i="120" s="1"/>
  <c r="E87" i="120" l="1"/>
  <c r="G87" i="120" s="1"/>
  <c r="F31" i="117" l="1"/>
  <c r="E64" i="120" l="1"/>
  <c r="G64" i="120" s="1"/>
  <c r="E61" i="120"/>
  <c r="G61" i="120" s="1"/>
  <c r="E89" i="120"/>
  <c r="G89" i="120" s="1"/>
  <c r="E101" i="120"/>
  <c r="G101" i="120" s="1"/>
  <c r="G31" i="117"/>
  <c r="E67" i="120" l="1"/>
  <c r="G67" i="120" s="1"/>
  <c r="E95" i="120"/>
  <c r="G95" i="120" s="1"/>
  <c r="E80" i="120"/>
  <c r="G80" i="120" s="1"/>
  <c r="E60" i="120"/>
  <c r="G60" i="120" s="1"/>
  <c r="E88" i="120"/>
  <c r="G88" i="120" s="1"/>
  <c r="E100" i="120"/>
  <c r="G100" i="120" s="1"/>
  <c r="E63" i="120"/>
  <c r="G63" i="120" s="1"/>
  <c r="E98" i="120"/>
  <c r="G98" i="120" s="1"/>
  <c r="E92" i="120"/>
  <c r="G92" i="120" s="1"/>
  <c r="E86" i="120"/>
  <c r="G86" i="120" s="1"/>
  <c r="E97" i="120" l="1"/>
  <c r="G97" i="120" s="1"/>
  <c r="E91" i="120"/>
  <c r="G91" i="120" s="1"/>
  <c r="E179" i="120"/>
  <c r="E180" i="120"/>
  <c r="E181" i="120"/>
  <c r="E178" i="120"/>
  <c r="E66" i="120"/>
  <c r="G66" i="120" s="1"/>
  <c r="E94" i="120"/>
  <c r="G94" i="120" s="1"/>
  <c r="E79" i="120"/>
  <c r="G79" i="120" s="1"/>
  <c r="E85" i="120"/>
  <c r="G85" i="120" s="1"/>
  <c r="B6" i="117"/>
  <c r="B4" i="117"/>
  <c r="B3" i="117"/>
  <c r="B2" i="117"/>
  <c r="B1" i="117"/>
  <c r="B28" i="116" l="1"/>
  <c r="E28" i="116"/>
  <c r="F28" i="116"/>
  <c r="D28" i="116" s="1"/>
  <c r="B29" i="116"/>
  <c r="E29" i="116"/>
  <c r="F29" i="116"/>
  <c r="G29" i="116" s="1"/>
  <c r="F32" i="116"/>
  <c r="I32" i="116" s="1"/>
  <c r="J32" i="116" s="1"/>
  <c r="E32" i="116"/>
  <c r="B32" i="116"/>
  <c r="F31" i="116"/>
  <c r="I31" i="116" s="1"/>
  <c r="J31" i="116" s="1"/>
  <c r="E31" i="116"/>
  <c r="B31" i="116"/>
  <c r="F27" i="116"/>
  <c r="I27" i="116" s="1"/>
  <c r="J27" i="116" s="1"/>
  <c r="E27" i="116"/>
  <c r="B27" i="116"/>
  <c r="F26" i="116"/>
  <c r="I26" i="116" s="1"/>
  <c r="J26" i="116" s="1"/>
  <c r="E26" i="116"/>
  <c r="B26" i="116"/>
  <c r="F25" i="116"/>
  <c r="G25" i="116" s="1"/>
  <c r="E25" i="116"/>
  <c r="B25" i="116"/>
  <c r="F24" i="116"/>
  <c r="G24" i="116" s="1"/>
  <c r="E24" i="116"/>
  <c r="B24" i="116"/>
  <c r="F23" i="116"/>
  <c r="I23" i="116" s="1"/>
  <c r="J23" i="116" s="1"/>
  <c r="E23" i="116"/>
  <c r="B23" i="116"/>
  <c r="F22" i="116"/>
  <c r="G22" i="116" s="1"/>
  <c r="E22" i="116"/>
  <c r="B22" i="116"/>
  <c r="F15" i="116"/>
  <c r="D15" i="116" s="1"/>
  <c r="E15" i="116"/>
  <c r="B15" i="116"/>
  <c r="B10" i="116"/>
  <c r="L9" i="116"/>
  <c r="H9" i="116"/>
  <c r="D9" i="116"/>
  <c r="H8" i="116"/>
  <c r="D8" i="116"/>
  <c r="B8" i="116"/>
  <c r="B4" i="116"/>
  <c r="B3" i="116"/>
  <c r="B2" i="116"/>
  <c r="B1" i="116"/>
  <c r="K17" i="115"/>
  <c r="K18" i="115"/>
  <c r="H17" i="115"/>
  <c r="I17" i="115" s="1"/>
  <c r="H18" i="115"/>
  <c r="I18" i="115" s="1"/>
  <c r="E19" i="115"/>
  <c r="G19" i="115"/>
  <c r="G25" i="115"/>
  <c r="G24" i="115"/>
  <c r="K16" i="115"/>
  <c r="H16" i="115"/>
  <c r="I16" i="115" s="1"/>
  <c r="I8" i="115"/>
  <c r="C8" i="115"/>
  <c r="C4" i="115"/>
  <c r="C3" i="115"/>
  <c r="C2" i="115"/>
  <c r="C1" i="115"/>
  <c r="H15" i="114"/>
  <c r="H15" i="116" l="1"/>
  <c r="H28" i="116"/>
  <c r="D29" i="116"/>
  <c r="I29" i="116"/>
  <c r="J29" i="116" s="1"/>
  <c r="G28" i="116"/>
  <c r="I28" i="116"/>
  <c r="J28" i="116" s="1"/>
  <c r="D27" i="116"/>
  <c r="H27" i="116" s="1"/>
  <c r="K27" i="116" s="1"/>
  <c r="D25" i="116"/>
  <c r="H25" i="116" s="1"/>
  <c r="I25" i="116"/>
  <c r="J25" i="116" s="1"/>
  <c r="D31" i="116"/>
  <c r="H31" i="116" s="1"/>
  <c r="K31" i="116" s="1"/>
  <c r="D23" i="116"/>
  <c r="H23" i="116" s="1"/>
  <c r="K23" i="116" s="1"/>
  <c r="D26" i="116"/>
  <c r="H26" i="116" s="1"/>
  <c r="K26" i="116" s="1"/>
  <c r="D32" i="116"/>
  <c r="H32" i="116" s="1"/>
  <c r="K32" i="116" s="1"/>
  <c r="G32" i="116"/>
  <c r="D22" i="116"/>
  <c r="H22" i="116" s="1"/>
  <c r="I24" i="116"/>
  <c r="J24" i="116" s="1"/>
  <c r="G23" i="116"/>
  <c r="I15" i="116"/>
  <c r="J15" i="116" s="1"/>
  <c r="G31" i="116"/>
  <c r="I22" i="116"/>
  <c r="J22" i="116" s="1"/>
  <c r="G27" i="116"/>
  <c r="G15" i="116"/>
  <c r="G26" i="116"/>
  <c r="L8" i="116"/>
  <c r="D24" i="116"/>
  <c r="H24" i="116" s="1"/>
  <c r="I19" i="115"/>
  <c r="G26" i="115"/>
  <c r="K22" i="116" l="1"/>
  <c r="L22" i="116" s="1"/>
  <c r="K15" i="116"/>
  <c r="L15" i="116" s="1"/>
  <c r="L14" i="116" s="1"/>
  <c r="L16" i="116" s="1"/>
  <c r="L17" i="116" s="1"/>
  <c r="H13" i="114" s="1"/>
  <c r="K25" i="116"/>
  <c r="L25" i="116" s="1"/>
  <c r="L27" i="116"/>
  <c r="L31" i="116"/>
  <c r="H29" i="116"/>
  <c r="K29" i="116" s="1"/>
  <c r="L29" i="116" s="1"/>
  <c r="K28" i="116"/>
  <c r="L28" i="116" s="1"/>
  <c r="L32" i="116"/>
  <c r="L26" i="116"/>
  <c r="L23" i="116"/>
  <c r="K24" i="116"/>
  <c r="L24" i="116" s="1"/>
  <c r="L30" i="116" l="1"/>
  <c r="L21" i="116"/>
  <c r="L33" i="116" l="1"/>
  <c r="L34" i="116" s="1"/>
  <c r="H14" i="114" s="1"/>
  <c r="G11" i="114"/>
  <c r="G15" i="114" s="1"/>
  <c r="H17" i="114"/>
  <c r="H26" i="114"/>
  <c r="H25" i="114"/>
  <c r="H24" i="114"/>
  <c r="J19" i="114"/>
  <c r="H16" i="114"/>
  <c r="J7" i="114"/>
  <c r="I23" i="114" s="1"/>
  <c r="B6" i="114"/>
  <c r="B4" i="114"/>
  <c r="B3" i="114"/>
  <c r="B2" i="114"/>
  <c r="B1" i="114"/>
  <c r="G17" i="114" l="1"/>
  <c r="G16" i="114" l="1"/>
  <c r="H18" i="114" l="1"/>
  <c r="G23" i="114"/>
  <c r="G24" i="114" l="1"/>
  <c r="G26" i="114"/>
  <c r="G25" i="114"/>
  <c r="J23" i="114"/>
  <c r="F60" i="94" l="1"/>
  <c r="F59" i="94"/>
  <c r="F58" i="94"/>
  <c r="F57" i="94"/>
  <c r="F56" i="94"/>
  <c r="F55" i="94"/>
  <c r="F54" i="94"/>
  <c r="F53" i="94"/>
  <c r="F48" i="94" l="1"/>
  <c r="F47" i="94"/>
  <c r="F46" i="94"/>
  <c r="E54" i="94" l="1"/>
  <c r="E55" i="94"/>
  <c r="E56" i="94"/>
  <c r="G56" i="94" s="1"/>
  <c r="E57" i="94"/>
  <c r="G57" i="94" s="1"/>
  <c r="E58" i="94"/>
  <c r="E59" i="94"/>
  <c r="E60" i="94"/>
  <c r="E53" i="94"/>
  <c r="D54" i="94"/>
  <c r="D55" i="94"/>
  <c r="D56" i="94"/>
  <c r="D57" i="94"/>
  <c r="D58" i="94"/>
  <c r="D59" i="94"/>
  <c r="D60" i="94"/>
  <c r="D53" i="94"/>
  <c r="C54" i="94"/>
  <c r="C55" i="94"/>
  <c r="C56" i="94"/>
  <c r="C57" i="94"/>
  <c r="C58" i="94"/>
  <c r="C59" i="94"/>
  <c r="C60" i="94"/>
  <c r="C53" i="94"/>
  <c r="A54" i="94"/>
  <c r="A55" i="94"/>
  <c r="A56" i="94"/>
  <c r="A57" i="94"/>
  <c r="A58" i="94"/>
  <c r="A59" i="94"/>
  <c r="A60" i="94"/>
  <c r="A53" i="94"/>
  <c r="G54" i="94"/>
  <c r="G55" i="94"/>
  <c r="E47" i="94"/>
  <c r="E48" i="94"/>
  <c r="E46" i="94"/>
  <c r="G46" i="94" s="1"/>
  <c r="D47" i="94"/>
  <c r="D48" i="94"/>
  <c r="D46" i="94"/>
  <c r="C47" i="94"/>
  <c r="C48" i="94"/>
  <c r="C46" i="94"/>
  <c r="A47" i="94"/>
  <c r="A48" i="94"/>
  <c r="A46" i="94"/>
  <c r="E24" i="94"/>
  <c r="E25" i="94"/>
  <c r="E26" i="94"/>
  <c r="G26" i="94" s="1"/>
  <c r="E27" i="94"/>
  <c r="G27" i="94" s="1"/>
  <c r="E28" i="94"/>
  <c r="G28" i="94" s="1"/>
  <c r="E29" i="94"/>
  <c r="G29" i="94" s="1"/>
  <c r="E31" i="94"/>
  <c r="E32" i="94"/>
  <c r="E33" i="94"/>
  <c r="E34" i="94"/>
  <c r="E35" i="94"/>
  <c r="E36" i="94"/>
  <c r="E37" i="94"/>
  <c r="E38" i="94"/>
  <c r="E39" i="94"/>
  <c r="E40" i="94"/>
  <c r="E41" i="94"/>
  <c r="D24" i="94"/>
  <c r="D25" i="94"/>
  <c r="D26" i="94"/>
  <c r="D27" i="94"/>
  <c r="D28" i="94"/>
  <c r="D29" i="94"/>
  <c r="D30" i="94"/>
  <c r="D31" i="94"/>
  <c r="D32" i="94"/>
  <c r="D33" i="94"/>
  <c r="D34" i="94"/>
  <c r="D35" i="94"/>
  <c r="D36" i="94"/>
  <c r="D37" i="94"/>
  <c r="D38" i="94"/>
  <c r="D39" i="94"/>
  <c r="D40" i="94"/>
  <c r="D41" i="94"/>
  <c r="C24" i="94"/>
  <c r="C25" i="94"/>
  <c r="C26" i="94"/>
  <c r="C27" i="94"/>
  <c r="C28" i="94"/>
  <c r="C29" i="94"/>
  <c r="C30" i="94"/>
  <c r="C31" i="94"/>
  <c r="C32" i="94"/>
  <c r="C33" i="94"/>
  <c r="C34" i="94"/>
  <c r="C35" i="94"/>
  <c r="C36" i="94"/>
  <c r="C37" i="94"/>
  <c r="C38" i="94"/>
  <c r="C39" i="94"/>
  <c r="C40" i="94"/>
  <c r="C41" i="94"/>
  <c r="A24" i="94"/>
  <c r="A25" i="94"/>
  <c r="A26" i="94"/>
  <c r="A27" i="94"/>
  <c r="A28" i="94"/>
  <c r="A29" i="94"/>
  <c r="A30" i="94"/>
  <c r="A31" i="94"/>
  <c r="A32" i="94"/>
  <c r="A33" i="94"/>
  <c r="A34" i="94"/>
  <c r="A35" i="94"/>
  <c r="A36" i="94"/>
  <c r="A37" i="94"/>
  <c r="A38" i="94"/>
  <c r="A39" i="94"/>
  <c r="A40" i="94"/>
  <c r="A41" i="94"/>
  <c r="E19" i="94"/>
  <c r="G19" i="94" s="1"/>
  <c r="G20" i="94" s="1"/>
  <c r="D19" i="94"/>
  <c r="C19" i="94"/>
  <c r="A19" i="94"/>
  <c r="B2" i="94" l="1"/>
  <c r="B3" i="94"/>
  <c r="B4" i="94"/>
  <c r="B1" i="94"/>
  <c r="G53" i="94" l="1"/>
  <c r="G47" i="94"/>
  <c r="G24" i="94"/>
  <c r="G25" i="94"/>
  <c r="G31" i="94"/>
  <c r="G32" i="94"/>
  <c r="G33" i="94"/>
  <c r="G34" i="94"/>
  <c r="G36" i="94"/>
  <c r="G38" i="94"/>
  <c r="G39" i="94"/>
  <c r="G40" i="94"/>
  <c r="G41" i="94"/>
  <c r="G35" i="94"/>
  <c r="G37" i="94"/>
  <c r="B7" i="114" l="1"/>
  <c r="C9" i="115" l="1"/>
  <c r="B9" i="116"/>
  <c r="B7" i="117"/>
  <c r="C9" i="119"/>
  <c r="C7" i="120"/>
  <c r="D13" i="119" l="1"/>
  <c r="D31" i="119" s="1"/>
  <c r="D30" i="119"/>
  <c r="D12" i="115"/>
  <c r="I20" i="115" s="1"/>
  <c r="D30" i="115" s="1"/>
  <c r="H12" i="114" s="1"/>
  <c r="D32" i="119" l="1"/>
  <c r="D47" i="119" s="1"/>
  <c r="G63" i="94"/>
  <c r="F14" i="94" l="1"/>
  <c r="F13" i="94"/>
  <c r="G13" i="94" s="1"/>
  <c r="G60" i="94" l="1"/>
  <c r="G58" i="94"/>
  <c r="G59" i="94"/>
  <c r="G48" i="94"/>
  <c r="G49" i="94" s="1"/>
  <c r="G61" i="94" l="1"/>
  <c r="D14" i="94" l="1"/>
  <c r="G14" i="94"/>
  <c r="G15" i="94" s="1"/>
  <c r="C14" i="94"/>
  <c r="D13" i="94"/>
  <c r="C13" i="94"/>
  <c r="G7" i="94"/>
  <c r="G6" i="94"/>
  <c r="B7" i="94"/>
  <c r="B6" i="94"/>
  <c r="B7" i="58" l="1"/>
  <c r="B7" i="32"/>
  <c r="J6" i="114" l="1"/>
  <c r="I15" i="114" l="1"/>
  <c r="J15" i="114" s="1"/>
  <c r="I24" i="114"/>
  <c r="J24" i="114" s="1"/>
  <c r="I26" i="114"/>
  <c r="J26" i="114" s="1"/>
  <c r="I17" i="114"/>
  <c r="J17" i="114" s="1"/>
  <c r="I16" i="114"/>
  <c r="J16" i="114" s="1"/>
  <c r="I25" i="114"/>
  <c r="J25" i="114" s="1"/>
  <c r="I14" i="114"/>
  <c r="J14" i="114" s="1"/>
  <c r="I11" i="114"/>
  <c r="J11" i="114" s="1"/>
  <c r="I13" i="114"/>
  <c r="J13" i="114" s="1"/>
  <c r="I18" i="114"/>
  <c r="J18" i="114" s="1"/>
  <c r="I12" i="114"/>
  <c r="J12" i="114" s="1"/>
  <c r="J27" i="114" l="1"/>
  <c r="J20" i="114"/>
  <c r="A29" i="114" l="1"/>
  <c r="J29" i="114"/>
  <c r="B6" i="58" l="1"/>
  <c r="E30" i="94" l="1"/>
  <c r="G30" i="94" s="1"/>
  <c r="G42" i="94" s="1"/>
  <c r="G62" i="94" s="1"/>
  <c r="J53" i="120" l="1"/>
</calcChain>
</file>

<file path=xl/sharedStrings.xml><?xml version="1.0" encoding="utf-8"?>
<sst xmlns="http://schemas.openxmlformats.org/spreadsheetml/2006/main" count="10507" uniqueCount="5675">
  <si>
    <t>m</t>
  </si>
  <si>
    <t>m²</t>
  </si>
  <si>
    <t>m³</t>
  </si>
  <si>
    <t>TOTAL</t>
  </si>
  <si>
    <t>-</t>
  </si>
  <si>
    <t>EXTENSÃO:</t>
  </si>
  <si>
    <t>Quantidade</t>
  </si>
  <si>
    <t>h</t>
  </si>
  <si>
    <t>t</t>
  </si>
  <si>
    <t>1.1</t>
  </si>
  <si>
    <t>Custo Total (R$)</t>
  </si>
  <si>
    <t>Unidade</t>
  </si>
  <si>
    <t>kg</t>
  </si>
  <si>
    <t>FU</t>
  </si>
  <si>
    <t>Código</t>
  </si>
  <si>
    <t>P9801</t>
  </si>
  <si>
    <t>P9802</t>
  </si>
  <si>
    <t>P9804</t>
  </si>
  <si>
    <t>P9824</t>
  </si>
  <si>
    <t>P9805</t>
  </si>
  <si>
    <t>P9806</t>
  </si>
  <si>
    <t>P9807</t>
  </si>
  <si>
    <t>P9808</t>
  </si>
  <si>
    <t>P9809</t>
  </si>
  <si>
    <t>P9810</t>
  </si>
  <si>
    <t>P9811</t>
  </si>
  <si>
    <t>P9812</t>
  </si>
  <si>
    <t>P9814</t>
  </si>
  <si>
    <t>P9815</t>
  </si>
  <si>
    <t>P9819</t>
  </si>
  <si>
    <t>P9821</t>
  </si>
  <si>
    <t>P9822</t>
  </si>
  <si>
    <t>P9823</t>
  </si>
  <si>
    <t>P9825</t>
  </si>
  <si>
    <t>P9827</t>
  </si>
  <si>
    <t>P9830</t>
  </si>
  <si>
    <t>P9833</t>
  </si>
  <si>
    <t>P9837</t>
  </si>
  <si>
    <t>P9840</t>
  </si>
  <si>
    <t>P9842</t>
  </si>
  <si>
    <t>P9843</t>
  </si>
  <si>
    <t>P9845</t>
  </si>
  <si>
    <t>P9846</t>
  </si>
  <si>
    <t>P9847</t>
  </si>
  <si>
    <t>P9849</t>
  </si>
  <si>
    <t>P9851</t>
  </si>
  <si>
    <t>P9852</t>
  </si>
  <si>
    <t>P9853</t>
  </si>
  <si>
    <t>P9855</t>
  </si>
  <si>
    <t>P9857</t>
  </si>
  <si>
    <t>P9858</t>
  </si>
  <si>
    <t>P9859</t>
  </si>
  <si>
    <t>P9861</t>
  </si>
  <si>
    <t>P9864</t>
  </si>
  <si>
    <t>P9866</t>
  </si>
  <si>
    <t>P9867</t>
  </si>
  <si>
    <t>P9869</t>
  </si>
  <si>
    <t>P9870</t>
  </si>
  <si>
    <t>P9871</t>
  </si>
  <si>
    <t>E9686</t>
  </si>
  <si>
    <t>P9875</t>
  </si>
  <si>
    <t>P9876</t>
  </si>
  <si>
    <t>P9880</t>
  </si>
  <si>
    <t>P9883</t>
  </si>
  <si>
    <t>P9884</t>
  </si>
  <si>
    <t>P9885</t>
  </si>
  <si>
    <t>P9892</t>
  </si>
  <si>
    <t>P9893</t>
  </si>
  <si>
    <t>P9896</t>
  </si>
  <si>
    <t>E9669</t>
  </si>
  <si>
    <t>P9897</t>
  </si>
  <si>
    <t>P9901</t>
  </si>
  <si>
    <t>P9903</t>
  </si>
  <si>
    <t>P9907</t>
  </si>
  <si>
    <t>P9908</t>
  </si>
  <si>
    <t>P9909</t>
  </si>
  <si>
    <t>E9524</t>
  </si>
  <si>
    <t>P9910</t>
  </si>
  <si>
    <t>P9913</t>
  </si>
  <si>
    <t>E9665</t>
  </si>
  <si>
    <t>P9916</t>
  </si>
  <si>
    <t>P9920</t>
  </si>
  <si>
    <t>P9927</t>
  </si>
  <si>
    <t>P9930</t>
  </si>
  <si>
    <t>P9932</t>
  </si>
  <si>
    <t>P9934</t>
  </si>
  <si>
    <t>P9938</t>
  </si>
  <si>
    <t>P9939</t>
  </si>
  <si>
    <t>E9018</t>
  </si>
  <si>
    <t>P9942</t>
  </si>
  <si>
    <t>P9944</t>
  </si>
  <si>
    <t>P9946</t>
  </si>
  <si>
    <t>P9947</t>
  </si>
  <si>
    <t>P9948</t>
  </si>
  <si>
    <t>P9949</t>
  </si>
  <si>
    <t>P9950</t>
  </si>
  <si>
    <t>P9951</t>
  </si>
  <si>
    <t>P9952</t>
  </si>
  <si>
    <t>P9953</t>
  </si>
  <si>
    <t>P9954</t>
  </si>
  <si>
    <t>P9955</t>
  </si>
  <si>
    <t>P9972</t>
  </si>
  <si>
    <t>P9956</t>
  </si>
  <si>
    <t>E9560</t>
  </si>
  <si>
    <t>E9125</t>
  </si>
  <si>
    <t>E9093</t>
  </si>
  <si>
    <t>Descrição</t>
  </si>
  <si>
    <t>mês</t>
  </si>
  <si>
    <t>1.2</t>
  </si>
  <si>
    <t>1.3</t>
  </si>
  <si>
    <t>2.1</t>
  </si>
  <si>
    <t>2.2</t>
  </si>
  <si>
    <t>3.1</t>
  </si>
  <si>
    <t>4.1</t>
  </si>
  <si>
    <t>DATA BASE:</t>
  </si>
  <si>
    <t>DM:</t>
  </si>
  <si>
    <t>K</t>
  </si>
  <si>
    <t>equipe x mês</t>
  </si>
  <si>
    <t>2.2.1</t>
  </si>
  <si>
    <t>Almoxarifado</t>
  </si>
  <si>
    <t>P9803</t>
  </si>
  <si>
    <t>P9848</t>
  </si>
  <si>
    <t>P9856</t>
  </si>
  <si>
    <t>P9889</t>
  </si>
  <si>
    <t>P9882</t>
  </si>
  <si>
    <t>Unid.</t>
  </si>
  <si>
    <t>PLANILHA DE QUANTIDADES</t>
  </si>
  <si>
    <t>DAER - Departamento Autônomo de Estradas de Rodagem</t>
  </si>
  <si>
    <t>DGP - Diretoria de Gestão e Projetos</t>
  </si>
  <si>
    <t>EER - Equipe de Economia Rodoviária</t>
  </si>
  <si>
    <t>OBRA:</t>
  </si>
  <si>
    <t>SICRO</t>
  </si>
  <si>
    <t>M0191</t>
  </si>
  <si>
    <t>M0192</t>
  </si>
  <si>
    <t>un</t>
  </si>
  <si>
    <t>2.3</t>
  </si>
  <si>
    <t>l</t>
  </si>
  <si>
    <t>E9001</t>
  </si>
  <si>
    <t>E9002</t>
  </si>
  <si>
    <t>E9003</t>
  </si>
  <si>
    <t>E9004</t>
  </si>
  <si>
    <t>E9005</t>
  </si>
  <si>
    <t>E9006</t>
  </si>
  <si>
    <t>E9007</t>
  </si>
  <si>
    <t>E9008</t>
  </si>
  <si>
    <t>E9009</t>
  </si>
  <si>
    <t>E9010</t>
  </si>
  <si>
    <t>E9011</t>
  </si>
  <si>
    <t>E9013</t>
  </si>
  <si>
    <t>E9014</t>
  </si>
  <si>
    <t>E9015</t>
  </si>
  <si>
    <t>E9016</t>
  </si>
  <si>
    <t>E9017</t>
  </si>
  <si>
    <t>E9020</t>
  </si>
  <si>
    <t>E9021</t>
  </si>
  <si>
    <t>E9022</t>
  </si>
  <si>
    <t>E9023</t>
  </si>
  <si>
    <t>E9024</t>
  </si>
  <si>
    <t>E9025</t>
  </si>
  <si>
    <t>E9026</t>
  </si>
  <si>
    <t>E9027</t>
  </si>
  <si>
    <t>E9028</t>
  </si>
  <si>
    <t>E9029</t>
  </si>
  <si>
    <t>E9030</t>
  </si>
  <si>
    <t>E9031</t>
  </si>
  <si>
    <t>E9032</t>
  </si>
  <si>
    <t>E9033</t>
  </si>
  <si>
    <t>E9034</t>
  </si>
  <si>
    <t>E9035</t>
  </si>
  <si>
    <t>E9036</t>
  </si>
  <si>
    <t>E9037</t>
  </si>
  <si>
    <t>E9038</t>
  </si>
  <si>
    <t>E9039</t>
  </si>
  <si>
    <t>E9040</t>
  </si>
  <si>
    <t>E9041</t>
  </si>
  <si>
    <t>E9042</t>
  </si>
  <si>
    <t>E9043</t>
  </si>
  <si>
    <t>E9044</t>
  </si>
  <si>
    <t>E9045</t>
  </si>
  <si>
    <t>E9046</t>
  </si>
  <si>
    <t>E9047</t>
  </si>
  <si>
    <t>E9048</t>
  </si>
  <si>
    <t>E9049</t>
  </si>
  <si>
    <t>E9050</t>
  </si>
  <si>
    <t>E9051</t>
  </si>
  <si>
    <t>E9052</t>
  </si>
  <si>
    <t>E9053</t>
  </si>
  <si>
    <t>E9054</t>
  </si>
  <si>
    <t>E9055</t>
  </si>
  <si>
    <t>E9056</t>
  </si>
  <si>
    <t>E9057</t>
  </si>
  <si>
    <t>E9058</t>
  </si>
  <si>
    <t>E9059</t>
  </si>
  <si>
    <t>E9060</t>
  </si>
  <si>
    <t>E9061</t>
  </si>
  <si>
    <t>E9062</t>
  </si>
  <si>
    <t>E9063</t>
  </si>
  <si>
    <t>E9064</t>
  </si>
  <si>
    <t>E9065</t>
  </si>
  <si>
    <t>E9066</t>
  </si>
  <si>
    <t>E9067</t>
  </si>
  <si>
    <t>E9068</t>
  </si>
  <si>
    <t>E9069</t>
  </si>
  <si>
    <t>E9070</t>
  </si>
  <si>
    <t>E9071</t>
  </si>
  <si>
    <t>E9072</t>
  </si>
  <si>
    <t>E9073</t>
  </si>
  <si>
    <t>E9074</t>
  </si>
  <si>
    <t>E9075</t>
  </si>
  <si>
    <t>E9076</t>
  </si>
  <si>
    <t>E9077</t>
  </si>
  <si>
    <t>E9078</t>
  </si>
  <si>
    <t>E9079</t>
  </si>
  <si>
    <t>E9080</t>
  </si>
  <si>
    <t>E9081</t>
  </si>
  <si>
    <t>E9082</t>
  </si>
  <si>
    <t>E9083</t>
  </si>
  <si>
    <t>E9084</t>
  </si>
  <si>
    <t>E9085</t>
  </si>
  <si>
    <t>E9086</t>
  </si>
  <si>
    <t>E9089</t>
  </si>
  <si>
    <t>E9094</t>
  </si>
  <si>
    <t>E9095</t>
  </si>
  <si>
    <t>E9096</t>
  </si>
  <si>
    <t>E9097</t>
  </si>
  <si>
    <t>E9098</t>
  </si>
  <si>
    <t>E9099</t>
  </si>
  <si>
    <t>E9100</t>
  </si>
  <si>
    <t>E9101</t>
  </si>
  <si>
    <t>E9102</t>
  </si>
  <si>
    <t>E9103</t>
  </si>
  <si>
    <t>E9105</t>
  </si>
  <si>
    <t>E9106</t>
  </si>
  <si>
    <t>E9107</t>
  </si>
  <si>
    <t>E9108</t>
  </si>
  <si>
    <t>E9110</t>
  </si>
  <si>
    <t>E9111</t>
  </si>
  <si>
    <t>E9112</t>
  </si>
  <si>
    <t>E9113</t>
  </si>
  <si>
    <t>E9114</t>
  </si>
  <si>
    <t>E9115</t>
  </si>
  <si>
    <t>E9116</t>
  </si>
  <si>
    <t>E9117</t>
  </si>
  <si>
    <t>E9118</t>
  </si>
  <si>
    <t>E9119</t>
  </si>
  <si>
    <t>E9120</t>
  </si>
  <si>
    <t>E9122</t>
  </si>
  <si>
    <t>E9126</t>
  </si>
  <si>
    <t>E9127</t>
  </si>
  <si>
    <t>E9134</t>
  </si>
  <si>
    <t>E9141</t>
  </si>
  <si>
    <t>E9144</t>
  </si>
  <si>
    <t>E9145</t>
  </si>
  <si>
    <t>E9146</t>
  </si>
  <si>
    <t>E9148</t>
  </si>
  <si>
    <t>E9149</t>
  </si>
  <si>
    <t>E9151</t>
  </si>
  <si>
    <t>E9152</t>
  </si>
  <si>
    <t>E9153</t>
  </si>
  <si>
    <t>E9154</t>
  </si>
  <si>
    <t>E9155</t>
  </si>
  <si>
    <t>E9156</t>
  </si>
  <si>
    <t>E9157</t>
  </si>
  <si>
    <t>E9158</t>
  </si>
  <si>
    <t>E9159</t>
  </si>
  <si>
    <t>E9160</t>
  </si>
  <si>
    <t>E9161</t>
  </si>
  <si>
    <t>E9162</t>
  </si>
  <si>
    <t>E9163</t>
  </si>
  <si>
    <t>E9164</t>
  </si>
  <si>
    <t>E9167</t>
  </si>
  <si>
    <t>E9168</t>
  </si>
  <si>
    <t>E9169</t>
  </si>
  <si>
    <t>E9170</t>
  </si>
  <si>
    <t>E9171</t>
  </si>
  <si>
    <t>E9200</t>
  </si>
  <si>
    <t>E9201</t>
  </si>
  <si>
    <t>E9202</t>
  </si>
  <si>
    <t>E9203</t>
  </si>
  <si>
    <t>E9204</t>
  </si>
  <si>
    <t>E9205</t>
  </si>
  <si>
    <t>E9207</t>
  </si>
  <si>
    <t>E9209</t>
  </si>
  <si>
    <t>E9213</t>
  </si>
  <si>
    <t>E9251</t>
  </si>
  <si>
    <t>E9252</t>
  </si>
  <si>
    <t>E9253</t>
  </si>
  <si>
    <t>E9254</t>
  </si>
  <si>
    <t>E9255</t>
  </si>
  <si>
    <t>E9256</t>
  </si>
  <si>
    <t>E9501</t>
  </si>
  <si>
    <t>E9502</t>
  </si>
  <si>
    <t>E9503</t>
  </si>
  <si>
    <t>E9505</t>
  </si>
  <si>
    <t>E9506</t>
  </si>
  <si>
    <t>E9507</t>
  </si>
  <si>
    <t>E9508</t>
  </si>
  <si>
    <t>E9509</t>
  </si>
  <si>
    <t>E9510</t>
  </si>
  <si>
    <t>E9511</t>
  </si>
  <si>
    <t>E9512</t>
  </si>
  <si>
    <t>E9513</t>
  </si>
  <si>
    <t>E9514</t>
  </si>
  <si>
    <t>E9515</t>
  </si>
  <si>
    <t>E9516</t>
  </si>
  <si>
    <t>E9518</t>
  </si>
  <si>
    <t>E9519</t>
  </si>
  <si>
    <t>E9520</t>
  </si>
  <si>
    <t>E9521</t>
  </si>
  <si>
    <t>E9522</t>
  </si>
  <si>
    <t>E9523</t>
  </si>
  <si>
    <t>E9525</t>
  </si>
  <si>
    <t>E9526</t>
  </si>
  <si>
    <t>E9527</t>
  </si>
  <si>
    <t>E9528</t>
  </si>
  <si>
    <t>E9529</t>
  </si>
  <si>
    <t>E9530</t>
  </si>
  <si>
    <t>E9532</t>
  </si>
  <si>
    <t>E9535</t>
  </si>
  <si>
    <t>E9536</t>
  </si>
  <si>
    <t>E9538</t>
  </si>
  <si>
    <t>E9539</t>
  </si>
  <si>
    <t>E9540</t>
  </si>
  <si>
    <t>E9541</t>
  </si>
  <si>
    <t>E9544</t>
  </si>
  <si>
    <t>E9545</t>
  </si>
  <si>
    <t>E9547</t>
  </si>
  <si>
    <t>E9548</t>
  </si>
  <si>
    <t>E9551</t>
  </si>
  <si>
    <t>E9552</t>
  </si>
  <si>
    <t>E9553</t>
  </si>
  <si>
    <t>E9556</t>
  </si>
  <si>
    <t>E9558</t>
  </si>
  <si>
    <t>E9559</t>
  </si>
  <si>
    <t>E9561</t>
  </si>
  <si>
    <t>E9562</t>
  </si>
  <si>
    <t>E9563</t>
  </si>
  <si>
    <t>E9565</t>
  </si>
  <si>
    <t>E9566</t>
  </si>
  <si>
    <t>E9567</t>
  </si>
  <si>
    <t>E9568</t>
  </si>
  <si>
    <t>E9569</t>
  </si>
  <si>
    <t>E9570</t>
  </si>
  <si>
    <t>E9571</t>
  </si>
  <si>
    <t>E9574</t>
  </si>
  <si>
    <t>E9575</t>
  </si>
  <si>
    <t>E9576</t>
  </si>
  <si>
    <t>E9577</t>
  </si>
  <si>
    <t>E9578</t>
  </si>
  <si>
    <t>E9579</t>
  </si>
  <si>
    <t>E9580</t>
  </si>
  <si>
    <t>E9581</t>
  </si>
  <si>
    <t>E9583</t>
  </si>
  <si>
    <t>E9584</t>
  </si>
  <si>
    <t>E9585</t>
  </si>
  <si>
    <t>E9586</t>
  </si>
  <si>
    <t>E9587</t>
  </si>
  <si>
    <t>E9588</t>
  </si>
  <si>
    <t>E9589</t>
  </si>
  <si>
    <t>E9590</t>
  </si>
  <si>
    <t>E9591</t>
  </si>
  <si>
    <t>E9592</t>
  </si>
  <si>
    <t>E9593</t>
  </si>
  <si>
    <t>E9594</t>
  </si>
  <si>
    <t>E9595</t>
  </si>
  <si>
    <t>E9596</t>
  </si>
  <si>
    <t>E9597</t>
  </si>
  <si>
    <t>E9598</t>
  </si>
  <si>
    <t>E9599</t>
  </si>
  <si>
    <t>E9600</t>
  </si>
  <si>
    <t>E9601</t>
  </si>
  <si>
    <t>E9603</t>
  </si>
  <si>
    <t>E9604</t>
  </si>
  <si>
    <t>E9605</t>
  </si>
  <si>
    <t>E9606</t>
  </si>
  <si>
    <t>E9607</t>
  </si>
  <si>
    <t>E9609</t>
  </si>
  <si>
    <t>E9610</t>
  </si>
  <si>
    <t>E9611</t>
  </si>
  <si>
    <t>E9612</t>
  </si>
  <si>
    <t>E9613</t>
  </si>
  <si>
    <t>E9614</t>
  </si>
  <si>
    <t>E9615</t>
  </si>
  <si>
    <t>E9617</t>
  </si>
  <si>
    <t>E9618</t>
  </si>
  <si>
    <t>E9619</t>
  </si>
  <si>
    <t>E9620</t>
  </si>
  <si>
    <t>E9621</t>
  </si>
  <si>
    <t>E9622</t>
  </si>
  <si>
    <t>E9623</t>
  </si>
  <si>
    <t>E9624</t>
  </si>
  <si>
    <t>E9625</t>
  </si>
  <si>
    <t>E9626</t>
  </si>
  <si>
    <t>E9627</t>
  </si>
  <si>
    <t>E9628</t>
  </si>
  <si>
    <t>E9629</t>
  </si>
  <si>
    <t>E9630</t>
  </si>
  <si>
    <t>E9631</t>
  </si>
  <si>
    <t>E9632</t>
  </si>
  <si>
    <t>E9633</t>
  </si>
  <si>
    <t>E9634</t>
  </si>
  <si>
    <t>E9635</t>
  </si>
  <si>
    <t>E9636</t>
  </si>
  <si>
    <t>E9637</t>
  </si>
  <si>
    <t>E9638</t>
  </si>
  <si>
    <t>E9639</t>
  </si>
  <si>
    <t>E9640</t>
  </si>
  <si>
    <t>E9641</t>
  </si>
  <si>
    <t>E9642</t>
  </si>
  <si>
    <t>E9643</t>
  </si>
  <si>
    <t>E9644</t>
  </si>
  <si>
    <t>E9645</t>
  </si>
  <si>
    <t>E9646</t>
  </si>
  <si>
    <t>E9647</t>
  </si>
  <si>
    <t>E9648</t>
  </si>
  <si>
    <t>E9649</t>
  </si>
  <si>
    <t>E9651</t>
  </si>
  <si>
    <t>E9652</t>
  </si>
  <si>
    <t>E9653</t>
  </si>
  <si>
    <t>E9654</t>
  </si>
  <si>
    <t>E9656</t>
  </si>
  <si>
    <t>E9657</t>
  </si>
  <si>
    <t>E9660</t>
  </si>
  <si>
    <t>E9661</t>
  </si>
  <si>
    <t>E9662</t>
  </si>
  <si>
    <t>E9664</t>
  </si>
  <si>
    <t>E9666</t>
  </si>
  <si>
    <t>E9667</t>
  </si>
  <si>
    <t>E9668</t>
  </si>
  <si>
    <t>E9670</t>
  </si>
  <si>
    <t>E9671</t>
  </si>
  <si>
    <t>E9672</t>
  </si>
  <si>
    <t>E9673</t>
  </si>
  <si>
    <t>E9674</t>
  </si>
  <si>
    <t>E9675</t>
  </si>
  <si>
    <t>E9676</t>
  </si>
  <si>
    <t>E9677</t>
  </si>
  <si>
    <t>E9678</t>
  </si>
  <si>
    <t>E9679</t>
  </si>
  <si>
    <t>E9680</t>
  </si>
  <si>
    <t>E9681</t>
  </si>
  <si>
    <t>E9682</t>
  </si>
  <si>
    <t>E9683</t>
  </si>
  <si>
    <t>E9684</t>
  </si>
  <si>
    <t>E9685</t>
  </si>
  <si>
    <t>E9687</t>
  </si>
  <si>
    <t>E9689</t>
  </si>
  <si>
    <t>E9690</t>
  </si>
  <si>
    <t>E9691</t>
  </si>
  <si>
    <t>E9692</t>
  </si>
  <si>
    <t>E9693</t>
  </si>
  <si>
    <t>E9694</t>
  </si>
  <si>
    <t>E9697</t>
  </si>
  <si>
    <t>E9699</t>
  </si>
  <si>
    <t>E9700</t>
  </si>
  <si>
    <t>E9701</t>
  </si>
  <si>
    <t>E9703</t>
  </si>
  <si>
    <t>E9704</t>
  </si>
  <si>
    <t>E9705</t>
  </si>
  <si>
    <t>E9706</t>
  </si>
  <si>
    <t>E9707</t>
  </si>
  <si>
    <t>E9708</t>
  </si>
  <si>
    <t>E9710</t>
  </si>
  <si>
    <t>E9712</t>
  </si>
  <si>
    <t>E9714</t>
  </si>
  <si>
    <t>E9716</t>
  </si>
  <si>
    <t>E9717</t>
  </si>
  <si>
    <t>E9718</t>
  </si>
  <si>
    <t>E9719</t>
  </si>
  <si>
    <t>E9720</t>
  </si>
  <si>
    <t>E9721</t>
  </si>
  <si>
    <t>E9722</t>
  </si>
  <si>
    <t>E9723</t>
  </si>
  <si>
    <t>E9724</t>
  </si>
  <si>
    <t>E9725</t>
  </si>
  <si>
    <t>E9726</t>
  </si>
  <si>
    <t>E9727</t>
  </si>
  <si>
    <t>E9728</t>
  </si>
  <si>
    <t>E9729</t>
  </si>
  <si>
    <t>E9730</t>
  </si>
  <si>
    <t>E9731</t>
  </si>
  <si>
    <t>E9732</t>
  </si>
  <si>
    <t>E9733</t>
  </si>
  <si>
    <t>E9734</t>
  </si>
  <si>
    <t>E9735</t>
  </si>
  <si>
    <t>E9736</t>
  </si>
  <si>
    <t>E9737</t>
  </si>
  <si>
    <t>E9738</t>
  </si>
  <si>
    <t>E9745</t>
  </si>
  <si>
    <t>E9746</t>
  </si>
  <si>
    <t>E9747</t>
  </si>
  <si>
    <t>E9748</t>
  </si>
  <si>
    <t>E9749</t>
  </si>
  <si>
    <t>E9750</t>
  </si>
  <si>
    <t>E9755</t>
  </si>
  <si>
    <t>E9756</t>
  </si>
  <si>
    <t>E9758</t>
  </si>
  <si>
    <t>E9760</t>
  </si>
  <si>
    <t>E9761</t>
  </si>
  <si>
    <t>E9762</t>
  </si>
  <si>
    <t>E9763</t>
  </si>
  <si>
    <t>E9766</t>
  </si>
  <si>
    <t>E9767</t>
  </si>
  <si>
    <t>E9768</t>
  </si>
  <si>
    <t>E9769</t>
  </si>
  <si>
    <t>E9775</t>
  </si>
  <si>
    <t>E9776</t>
  </si>
  <si>
    <t>E9777</t>
  </si>
  <si>
    <t>E9778</t>
  </si>
  <si>
    <t>E9779</t>
  </si>
  <si>
    <t>E9780</t>
  </si>
  <si>
    <t>E9781</t>
  </si>
  <si>
    <t>E9782</t>
  </si>
  <si>
    <t>E9783</t>
  </si>
  <si>
    <t>E9784</t>
  </si>
  <si>
    <t>E9785</t>
  </si>
  <si>
    <t>E9787</t>
  </si>
  <si>
    <t>E9788</t>
  </si>
  <si>
    <t>E9789</t>
  </si>
  <si>
    <t>E9790</t>
  </si>
  <si>
    <t>E9791</t>
  </si>
  <si>
    <t>E9792</t>
  </si>
  <si>
    <t>E9793</t>
  </si>
  <si>
    <t>E9795</t>
  </si>
  <si>
    <t>E9797</t>
  </si>
  <si>
    <t>E9798</t>
  </si>
  <si>
    <t>A9300</t>
  </si>
  <si>
    <t>A9301</t>
  </si>
  <si>
    <t>A9302</t>
  </si>
  <si>
    <t>A9303</t>
  </si>
  <si>
    <t>A9305</t>
  </si>
  <si>
    <t>A9306</t>
  </si>
  <si>
    <t>A9307</t>
  </si>
  <si>
    <t>A9308</t>
  </si>
  <si>
    <t>A9309</t>
  </si>
  <si>
    <t>A9310</t>
  </si>
  <si>
    <t>A9313</t>
  </si>
  <si>
    <t>A9314</t>
  </si>
  <si>
    <t>A9315</t>
  </si>
  <si>
    <t>A9316</t>
  </si>
  <si>
    <t>A9317</t>
  </si>
  <si>
    <t>A9318</t>
  </si>
  <si>
    <t>A9319</t>
  </si>
  <si>
    <t>A9320</t>
  </si>
  <si>
    <t>A9321</t>
  </si>
  <si>
    <t>A9322</t>
  </si>
  <si>
    <t>A9323</t>
  </si>
  <si>
    <t>A9324</t>
  </si>
  <si>
    <t>A9325</t>
  </si>
  <si>
    <t>A9326</t>
  </si>
  <si>
    <t>A9327</t>
  </si>
  <si>
    <t>A9328</t>
  </si>
  <si>
    <t>A9329</t>
  </si>
  <si>
    <t>A9330</t>
  </si>
  <si>
    <t>A9331</t>
  </si>
  <si>
    <t>A9332</t>
  </si>
  <si>
    <t>A9333</t>
  </si>
  <si>
    <t>A9334</t>
  </si>
  <si>
    <t>A9335</t>
  </si>
  <si>
    <t>A9338</t>
  </si>
  <si>
    <t>A9339</t>
  </si>
  <si>
    <t>A9340</t>
  </si>
  <si>
    <t>A9341</t>
  </si>
  <si>
    <t>A9342</t>
  </si>
  <si>
    <t>A9343</t>
  </si>
  <si>
    <t>A9344</t>
  </si>
  <si>
    <t>A9345</t>
  </si>
  <si>
    <t>A9346</t>
  </si>
  <si>
    <t>A9348</t>
  </si>
  <si>
    <t>A9349</t>
  </si>
  <si>
    <t>A9350</t>
  </si>
  <si>
    <t>A9351</t>
  </si>
  <si>
    <t>A9352</t>
  </si>
  <si>
    <t>A9353</t>
  </si>
  <si>
    <t>A9354</t>
  </si>
  <si>
    <t>A9355</t>
  </si>
  <si>
    <t>A9357</t>
  </si>
  <si>
    <t>A9358</t>
  </si>
  <si>
    <t>A9359</t>
  </si>
  <si>
    <t>A9360</t>
  </si>
  <si>
    <t>A9361</t>
  </si>
  <si>
    <t>A9362</t>
  </si>
  <si>
    <t>A9363</t>
  </si>
  <si>
    <t>A9364</t>
  </si>
  <si>
    <t>A9365</t>
  </si>
  <si>
    <t>A9367</t>
  </si>
  <si>
    <t>A9368</t>
  </si>
  <si>
    <t>A9369</t>
  </si>
  <si>
    <t>A9370</t>
  </si>
  <si>
    <t>A9371</t>
  </si>
  <si>
    <t>A9372</t>
  </si>
  <si>
    <t>A9373</t>
  </si>
  <si>
    <t>A9374</t>
  </si>
  <si>
    <t>A9375</t>
  </si>
  <si>
    <t>A9376</t>
  </si>
  <si>
    <t>A9377</t>
  </si>
  <si>
    <t>A9378</t>
  </si>
  <si>
    <t>A9379</t>
  </si>
  <si>
    <t>A9380</t>
  </si>
  <si>
    <t>A9381</t>
  </si>
  <si>
    <t>A9382</t>
  </si>
  <si>
    <t>A9383</t>
  </si>
  <si>
    <t>A9384</t>
  </si>
  <si>
    <t>A9385</t>
  </si>
  <si>
    <t>A9386</t>
  </si>
  <si>
    <t>A9387</t>
  </si>
  <si>
    <t>A9388</t>
  </si>
  <si>
    <t>A9389</t>
  </si>
  <si>
    <t>A9390</t>
  </si>
  <si>
    <t>M0003</t>
  </si>
  <si>
    <t>M0004</t>
  </si>
  <si>
    <t>M0006</t>
  </si>
  <si>
    <t>M0007</t>
  </si>
  <si>
    <t>M0008</t>
  </si>
  <si>
    <t>M0009</t>
  </si>
  <si>
    <t>M0010</t>
  </si>
  <si>
    <t>M0011</t>
  </si>
  <si>
    <t>M0012</t>
  </si>
  <si>
    <t>M0013</t>
  </si>
  <si>
    <t>M0014</t>
  </si>
  <si>
    <t>M0015</t>
  </si>
  <si>
    <t>M0016</t>
  </si>
  <si>
    <t>M0017</t>
  </si>
  <si>
    <t>M0018</t>
  </si>
  <si>
    <t>M0019</t>
  </si>
  <si>
    <t>M0020</t>
  </si>
  <si>
    <t>M0021</t>
  </si>
  <si>
    <t>M0025</t>
  </si>
  <si>
    <t>M0026</t>
  </si>
  <si>
    <t>M0028</t>
  </si>
  <si>
    <t>M0029</t>
  </si>
  <si>
    <t>M0030</t>
  </si>
  <si>
    <t>M0032</t>
  </si>
  <si>
    <t>M0035</t>
  </si>
  <si>
    <t>M0039</t>
  </si>
  <si>
    <t>M0041</t>
  </si>
  <si>
    <t>M0042</t>
  </si>
  <si>
    <t>M0043</t>
  </si>
  <si>
    <t>M0044</t>
  </si>
  <si>
    <t>M0045</t>
  </si>
  <si>
    <t>M0046</t>
  </si>
  <si>
    <t>M0047</t>
  </si>
  <si>
    <t>M0048</t>
  </si>
  <si>
    <t>M0049</t>
  </si>
  <si>
    <t>M0050</t>
  </si>
  <si>
    <t>M0051</t>
  </si>
  <si>
    <t>M0052</t>
  </si>
  <si>
    <t>M0053</t>
  </si>
  <si>
    <t>M0054</t>
  </si>
  <si>
    <t>M0055</t>
  </si>
  <si>
    <t>M0056</t>
  </si>
  <si>
    <t>M0057</t>
  </si>
  <si>
    <t>M0058</t>
  </si>
  <si>
    <t>M0059</t>
  </si>
  <si>
    <t>M0066</t>
  </si>
  <si>
    <t>M0067</t>
  </si>
  <si>
    <t>M0068</t>
  </si>
  <si>
    <t>M0069</t>
  </si>
  <si>
    <t>M0071</t>
  </si>
  <si>
    <t>M0072</t>
  </si>
  <si>
    <t>M0073</t>
  </si>
  <si>
    <t>M0074</t>
  </si>
  <si>
    <t>M0075</t>
  </si>
  <si>
    <t>M0076</t>
  </si>
  <si>
    <t>M0080</t>
  </si>
  <si>
    <t>M0081</t>
  </si>
  <si>
    <t>M0082</t>
  </si>
  <si>
    <t>M0083</t>
  </si>
  <si>
    <t>M0084</t>
  </si>
  <si>
    <t>M0085</t>
  </si>
  <si>
    <t>M0086</t>
  </si>
  <si>
    <t>M0087</t>
  </si>
  <si>
    <t>M0088</t>
  </si>
  <si>
    <t>M0089</t>
  </si>
  <si>
    <t>M0091</t>
  </si>
  <si>
    <t>M0092</t>
  </si>
  <si>
    <t>M0093</t>
  </si>
  <si>
    <t>M0094</t>
  </si>
  <si>
    <t>M0098</t>
  </si>
  <si>
    <t>M0100</t>
  </si>
  <si>
    <t>M0101</t>
  </si>
  <si>
    <t>M0102</t>
  </si>
  <si>
    <t>M0103</t>
  </si>
  <si>
    <t>M0104</t>
  </si>
  <si>
    <t>M0105</t>
  </si>
  <si>
    <t>M0106</t>
  </si>
  <si>
    <t>M0107</t>
  </si>
  <si>
    <t>M0108</t>
  </si>
  <si>
    <t>M0109</t>
  </si>
  <si>
    <t>M0110</t>
  </si>
  <si>
    <t>M0111</t>
  </si>
  <si>
    <t>M0112</t>
  </si>
  <si>
    <t>M0113</t>
  </si>
  <si>
    <t>M0114</t>
  </si>
  <si>
    <t>M0115</t>
  </si>
  <si>
    <t>M0116</t>
  </si>
  <si>
    <t>M0117</t>
  </si>
  <si>
    <t>M0118</t>
  </si>
  <si>
    <t>M0119</t>
  </si>
  <si>
    <t>M0120</t>
  </si>
  <si>
    <t>M0121</t>
  </si>
  <si>
    <t>M0122</t>
  </si>
  <si>
    <t>M0123</t>
  </si>
  <si>
    <t>M0124</t>
  </si>
  <si>
    <t>M0125</t>
  </si>
  <si>
    <t>M0126</t>
  </si>
  <si>
    <t>M0127</t>
  </si>
  <si>
    <t>M0128</t>
  </si>
  <si>
    <t>M0129</t>
  </si>
  <si>
    <t>M0130</t>
  </si>
  <si>
    <t>M0131</t>
  </si>
  <si>
    <t>M0132</t>
  </si>
  <si>
    <t>M0133</t>
  </si>
  <si>
    <t>M0134</t>
  </si>
  <si>
    <t>M0135</t>
  </si>
  <si>
    <t>M0136</t>
  </si>
  <si>
    <t>M0137</t>
  </si>
  <si>
    <t>M0138</t>
  </si>
  <si>
    <t>M0139</t>
  </si>
  <si>
    <t>M0140</t>
  </si>
  <si>
    <t>M0141</t>
  </si>
  <si>
    <t>M0142</t>
  </si>
  <si>
    <t>M0143</t>
  </si>
  <si>
    <t>M0145</t>
  </si>
  <si>
    <t>M0146</t>
  </si>
  <si>
    <t>M0148</t>
  </si>
  <si>
    <t>M0151</t>
  </si>
  <si>
    <t>M0152</t>
  </si>
  <si>
    <t>M0153</t>
  </si>
  <si>
    <t>M0156</t>
  </si>
  <si>
    <t>M0158</t>
  </si>
  <si>
    <t>M0160</t>
  </si>
  <si>
    <t>M0161</t>
  </si>
  <si>
    <t>M0162</t>
  </si>
  <si>
    <t>M0163</t>
  </si>
  <si>
    <t>M0164</t>
  </si>
  <si>
    <t>M0166</t>
  </si>
  <si>
    <t>M0167</t>
  </si>
  <si>
    <t>M0168</t>
  </si>
  <si>
    <t>M0169</t>
  </si>
  <si>
    <t>M0173</t>
  </si>
  <si>
    <t>M0178</t>
  </si>
  <si>
    <t>M0181</t>
  </si>
  <si>
    <t>M0184</t>
  </si>
  <si>
    <t>M0193</t>
  </si>
  <si>
    <t>M0194</t>
  </si>
  <si>
    <t>M0198</t>
  </si>
  <si>
    <t>M0199</t>
  </si>
  <si>
    <t>M0201</t>
  </si>
  <si>
    <t>M0202</t>
  </si>
  <si>
    <t>M0217</t>
  </si>
  <si>
    <t>M0220</t>
  </si>
  <si>
    <t>M0222</t>
  </si>
  <si>
    <t>M0223</t>
  </si>
  <si>
    <t>M0224</t>
  </si>
  <si>
    <t>M0225</t>
  </si>
  <si>
    <t>M0229</t>
  </si>
  <si>
    <t>M0230</t>
  </si>
  <si>
    <t>M0231</t>
  </si>
  <si>
    <t>M0232</t>
  </si>
  <si>
    <t>M0233</t>
  </si>
  <si>
    <t>M0234</t>
  </si>
  <si>
    <t>M0235</t>
  </si>
  <si>
    <t>M0236</t>
  </si>
  <si>
    <t>M0237</t>
  </si>
  <si>
    <t>M0253</t>
  </si>
  <si>
    <t>M0254</t>
  </si>
  <si>
    <t>M0256</t>
  </si>
  <si>
    <t>M0257</t>
  </si>
  <si>
    <t>M0260</t>
  </si>
  <si>
    <t>M0264</t>
  </si>
  <si>
    <t>M0265</t>
  </si>
  <si>
    <t>M0266</t>
  </si>
  <si>
    <t>M0267</t>
  </si>
  <si>
    <t>M0268</t>
  </si>
  <si>
    <t>M0269</t>
  </si>
  <si>
    <t>M0284</t>
  </si>
  <si>
    <t>M0285</t>
  </si>
  <si>
    <t>M0286</t>
  </si>
  <si>
    <t>M0289</t>
  </si>
  <si>
    <t>M0290</t>
  </si>
  <si>
    <t>M0301</t>
  </si>
  <si>
    <t>M0310</t>
  </si>
  <si>
    <t>M0344</t>
  </si>
  <si>
    <t>M0345</t>
  </si>
  <si>
    <t>M0346</t>
  </si>
  <si>
    <t>M0347</t>
  </si>
  <si>
    <t>M0348</t>
  </si>
  <si>
    <t>M0349</t>
  </si>
  <si>
    <t>M0350</t>
  </si>
  <si>
    <t>M0351</t>
  </si>
  <si>
    <t>M0365</t>
  </si>
  <si>
    <t>M0366</t>
  </si>
  <si>
    <t>M0395</t>
  </si>
  <si>
    <t>M0408</t>
  </si>
  <si>
    <t>M0409</t>
  </si>
  <si>
    <t>M0410</t>
  </si>
  <si>
    <t>M0411</t>
  </si>
  <si>
    <t>M0412</t>
  </si>
  <si>
    <t>M0413</t>
  </si>
  <si>
    <t>M0421</t>
  </si>
  <si>
    <t>M0424</t>
  </si>
  <si>
    <t>M0427</t>
  </si>
  <si>
    <t>M0428</t>
  </si>
  <si>
    <t>M0429</t>
  </si>
  <si>
    <t>M0434</t>
  </si>
  <si>
    <t>M0442</t>
  </si>
  <si>
    <t>M0443</t>
  </si>
  <si>
    <t>M0444</t>
  </si>
  <si>
    <t>M0445</t>
  </si>
  <si>
    <t>M0446</t>
  </si>
  <si>
    <t>M0447</t>
  </si>
  <si>
    <t>M0448</t>
  </si>
  <si>
    <t>M0450</t>
  </si>
  <si>
    <t>M0451</t>
  </si>
  <si>
    <t>M0452</t>
  </si>
  <si>
    <t>M0453</t>
  </si>
  <si>
    <t>M0454</t>
  </si>
  <si>
    <t>M0459</t>
  </si>
  <si>
    <t>M0467</t>
  </si>
  <si>
    <t>M0468</t>
  </si>
  <si>
    <t>M0469</t>
  </si>
  <si>
    <t>M0470</t>
  </si>
  <si>
    <t>M0471</t>
  </si>
  <si>
    <t>M0472</t>
  </si>
  <si>
    <t>M0481</t>
  </si>
  <si>
    <t>M0502</t>
  </si>
  <si>
    <t>M0505</t>
  </si>
  <si>
    <t>M0506</t>
  </si>
  <si>
    <t>M0511</t>
  </si>
  <si>
    <t>M0512</t>
  </si>
  <si>
    <t>M0521</t>
  </si>
  <si>
    <t>M0532</t>
  </si>
  <si>
    <t>M0533</t>
  </si>
  <si>
    <t>M0534</t>
  </si>
  <si>
    <t>M0536</t>
  </si>
  <si>
    <t>M0537</t>
  </si>
  <si>
    <t>M0538</t>
  </si>
  <si>
    <t>M0539</t>
  </si>
  <si>
    <t>M0540</t>
  </si>
  <si>
    <t>M0541</t>
  </si>
  <si>
    <t>M0542</t>
  </si>
  <si>
    <t>M0543</t>
  </si>
  <si>
    <t>M0544</t>
  </si>
  <si>
    <t>M0545</t>
  </si>
  <si>
    <t>M0546</t>
  </si>
  <si>
    <t>M0547</t>
  </si>
  <si>
    <t>M0548</t>
  </si>
  <si>
    <t>M0549</t>
  </si>
  <si>
    <t>M0550</t>
  </si>
  <si>
    <t>M0560</t>
  </si>
  <si>
    <t>M0562</t>
  </si>
  <si>
    <t>M0563</t>
  </si>
  <si>
    <t>M0564</t>
  </si>
  <si>
    <t>M0565</t>
  </si>
  <si>
    <t>M0566</t>
  </si>
  <si>
    <t>M0567</t>
  </si>
  <si>
    <t>M0568</t>
  </si>
  <si>
    <t>M0569</t>
  </si>
  <si>
    <t>M0570</t>
  </si>
  <si>
    <t>M0571</t>
  </si>
  <si>
    <t>M0572</t>
  </si>
  <si>
    <t>M0573</t>
  </si>
  <si>
    <t>M0574</t>
  </si>
  <si>
    <t>M0575</t>
  </si>
  <si>
    <t>M0576</t>
  </si>
  <si>
    <t>M0601</t>
  </si>
  <si>
    <t>M0602</t>
  </si>
  <si>
    <t>M0603</t>
  </si>
  <si>
    <t>M0614</t>
  </si>
  <si>
    <t>M0615</t>
  </si>
  <si>
    <t>M0639</t>
  </si>
  <si>
    <t>M0640</t>
  </si>
  <si>
    <t>M0641</t>
  </si>
  <si>
    <t>M0642</t>
  </si>
  <si>
    <t>M0643</t>
  </si>
  <si>
    <t>M0644</t>
  </si>
  <si>
    <t>M0645</t>
  </si>
  <si>
    <t>M0646</t>
  </si>
  <si>
    <t>M0647</t>
  </si>
  <si>
    <t>M0648</t>
  </si>
  <si>
    <t>M0649</t>
  </si>
  <si>
    <t>M0650</t>
  </si>
  <si>
    <t>M0666</t>
  </si>
  <si>
    <t>M0667</t>
  </si>
  <si>
    <t>M0668</t>
  </si>
  <si>
    <t>M0669</t>
  </si>
  <si>
    <t>M0673</t>
  </si>
  <si>
    <t>M0677</t>
  </si>
  <si>
    <t>M0682</t>
  </si>
  <si>
    <t>M0686</t>
  </si>
  <si>
    <t>M0717</t>
  </si>
  <si>
    <t>M0718</t>
  </si>
  <si>
    <t>M0719</t>
  </si>
  <si>
    <t>M0721</t>
  </si>
  <si>
    <t>M0722</t>
  </si>
  <si>
    <t>M0729</t>
  </si>
  <si>
    <t>M0734</t>
  </si>
  <si>
    <t>M0741</t>
  </si>
  <si>
    <t>M0745</t>
  </si>
  <si>
    <t>M0755</t>
  </si>
  <si>
    <t>M0756</t>
  </si>
  <si>
    <t>M0767</t>
  </si>
  <si>
    <t>M0769</t>
  </si>
  <si>
    <t>M0771</t>
  </si>
  <si>
    <t>M0773</t>
  </si>
  <si>
    <t>M0786</t>
  </si>
  <si>
    <t>M0787</t>
  </si>
  <si>
    <t>M0789</t>
  </si>
  <si>
    <t>M0796</t>
  </si>
  <si>
    <t>M0798</t>
  </si>
  <si>
    <t>M0804</t>
  </si>
  <si>
    <t>M0805</t>
  </si>
  <si>
    <t>M0808</t>
  </si>
  <si>
    <t>M0809</t>
  </si>
  <si>
    <t>M0810</t>
  </si>
  <si>
    <t>M0812</t>
  </si>
  <si>
    <t>M0818</t>
  </si>
  <si>
    <t>M0824</t>
  </si>
  <si>
    <t>M0831</t>
  </si>
  <si>
    <t>M0848</t>
  </si>
  <si>
    <t>M0849</t>
  </si>
  <si>
    <t>M0851</t>
  </si>
  <si>
    <t>M0852</t>
  </si>
  <si>
    <t>M0858</t>
  </si>
  <si>
    <t>M0865</t>
  </si>
  <si>
    <t>M0868</t>
  </si>
  <si>
    <t>M0875</t>
  </si>
  <si>
    <t>M0876</t>
  </si>
  <si>
    <t>M0879</t>
  </si>
  <si>
    <t>M0942</t>
  </si>
  <si>
    <t>M0945</t>
  </si>
  <si>
    <t>M0946</t>
  </si>
  <si>
    <t>M0947</t>
  </si>
  <si>
    <t>M0948</t>
  </si>
  <si>
    <t>M0949</t>
  </si>
  <si>
    <t>M0950</t>
  </si>
  <si>
    <t>M0951</t>
  </si>
  <si>
    <t>M0952</t>
  </si>
  <si>
    <t>M0953</t>
  </si>
  <si>
    <t>M0954</t>
  </si>
  <si>
    <t>M0955</t>
  </si>
  <si>
    <t>M0956</t>
  </si>
  <si>
    <t>M0957</t>
  </si>
  <si>
    <t>M0958</t>
  </si>
  <si>
    <t>M0959</t>
  </si>
  <si>
    <t>M0960</t>
  </si>
  <si>
    <t>M0961</t>
  </si>
  <si>
    <t>M0962</t>
  </si>
  <si>
    <t>M0963</t>
  </si>
  <si>
    <t>M0964</t>
  </si>
  <si>
    <t>M0965</t>
  </si>
  <si>
    <t>M0966</t>
  </si>
  <si>
    <t>M0967</t>
  </si>
  <si>
    <t>M0968</t>
  </si>
  <si>
    <t>M0969</t>
  </si>
  <si>
    <t>M0970</t>
  </si>
  <si>
    <t>M0971</t>
  </si>
  <si>
    <t>M0972</t>
  </si>
  <si>
    <t>M0998</t>
  </si>
  <si>
    <t>M0999</t>
  </si>
  <si>
    <t>M1000</t>
  </si>
  <si>
    <t>M1001</t>
  </si>
  <si>
    <t>M1010</t>
  </si>
  <si>
    <t>M1011</t>
  </si>
  <si>
    <t>M1022</t>
  </si>
  <si>
    <t>M1066</t>
  </si>
  <si>
    <t>M1078</t>
  </si>
  <si>
    <t>M1079</t>
  </si>
  <si>
    <t>M1097</t>
  </si>
  <si>
    <t>M1118</t>
  </si>
  <si>
    <t>M1129</t>
  </si>
  <si>
    <t>M1130</t>
  </si>
  <si>
    <t>M1131</t>
  </si>
  <si>
    <t>M1132</t>
  </si>
  <si>
    <t>M1134</t>
  </si>
  <si>
    <t>M1135</t>
  </si>
  <si>
    <t>M1142</t>
  </si>
  <si>
    <t>M1150</t>
  </si>
  <si>
    <t>M1151</t>
  </si>
  <si>
    <t>M1152</t>
  </si>
  <si>
    <t>M1176</t>
  </si>
  <si>
    <t>M1205</t>
  </si>
  <si>
    <t>M1210</t>
  </si>
  <si>
    <t>M1218</t>
  </si>
  <si>
    <t>M1242</t>
  </si>
  <si>
    <t>M1243</t>
  </si>
  <si>
    <t>M1244</t>
  </si>
  <si>
    <t>M1245</t>
  </si>
  <si>
    <t>M1300</t>
  </si>
  <si>
    <t>M1301</t>
  </si>
  <si>
    <t>M1302</t>
  </si>
  <si>
    <t>M1303</t>
  </si>
  <si>
    <t>M1304</t>
  </si>
  <si>
    <t>M1305</t>
  </si>
  <si>
    <t>M1306</t>
  </si>
  <si>
    <t>M1307</t>
  </si>
  <si>
    <t>M1308</t>
  </si>
  <si>
    <t>M1309</t>
  </si>
  <si>
    <t>M1310</t>
  </si>
  <si>
    <t>M1311</t>
  </si>
  <si>
    <t>M1313</t>
  </si>
  <si>
    <t>M1314</t>
  </si>
  <si>
    <t>M1315</t>
  </si>
  <si>
    <t>M1316</t>
  </si>
  <si>
    <t>M1317</t>
  </si>
  <si>
    <t>M1318</t>
  </si>
  <si>
    <t>M1319</t>
  </si>
  <si>
    <t>M1320</t>
  </si>
  <si>
    <t>M1321</t>
  </si>
  <si>
    <t>M1322</t>
  </si>
  <si>
    <t>M1323</t>
  </si>
  <si>
    <t>M1324</t>
  </si>
  <si>
    <t>M1325</t>
  </si>
  <si>
    <t>M1328</t>
  </si>
  <si>
    <t>M1337</t>
  </si>
  <si>
    <t>M1341</t>
  </si>
  <si>
    <t>M1350</t>
  </si>
  <si>
    <t>M1351</t>
  </si>
  <si>
    <t>M1356</t>
  </si>
  <si>
    <t>M1358</t>
  </si>
  <si>
    <t>M1359</t>
  </si>
  <si>
    <t>M1360</t>
  </si>
  <si>
    <t>M1361</t>
  </si>
  <si>
    <t>M1362</t>
  </si>
  <si>
    <t>M1364</t>
  </si>
  <si>
    <t>M1366</t>
  </si>
  <si>
    <t>M1367</t>
  </si>
  <si>
    <t>M1368</t>
  </si>
  <si>
    <t>M1369</t>
  </si>
  <si>
    <t>M1370</t>
  </si>
  <si>
    <t>M1376</t>
  </si>
  <si>
    <t>M1377</t>
  </si>
  <si>
    <t>M1378</t>
  </si>
  <si>
    <t>M1379</t>
  </si>
  <si>
    <t>M1382</t>
  </si>
  <si>
    <t>M1383</t>
  </si>
  <si>
    <t>M1384</t>
  </si>
  <si>
    <t>M1385</t>
  </si>
  <si>
    <t>M1387</t>
  </si>
  <si>
    <t>M1388</t>
  </si>
  <si>
    <t>M1390</t>
  </si>
  <si>
    <t>M1391</t>
  </si>
  <si>
    <t>M1397</t>
  </si>
  <si>
    <t>M1398</t>
  </si>
  <si>
    <t>M1399</t>
  </si>
  <si>
    <t>M1400</t>
  </si>
  <si>
    <t>M1401</t>
  </si>
  <si>
    <t>M1402</t>
  </si>
  <si>
    <t>M1404</t>
  </si>
  <si>
    <t>M1405</t>
  </si>
  <si>
    <t>M1406</t>
  </si>
  <si>
    <t>M1408</t>
  </si>
  <si>
    <t>M1409</t>
  </si>
  <si>
    <t>M1429</t>
  </si>
  <si>
    <t>M1432</t>
  </si>
  <si>
    <t>M1433</t>
  </si>
  <si>
    <t>M1434</t>
  </si>
  <si>
    <t>M1446</t>
  </si>
  <si>
    <t>M1447</t>
  </si>
  <si>
    <t>M1448</t>
  </si>
  <si>
    <t>M1449</t>
  </si>
  <si>
    <t>M1450</t>
  </si>
  <si>
    <t>M1451</t>
  </si>
  <si>
    <t>M1452</t>
  </si>
  <si>
    <t>M1453</t>
  </si>
  <si>
    <t>M1454</t>
  </si>
  <si>
    <t>M1455</t>
  </si>
  <si>
    <t>M1456</t>
  </si>
  <si>
    <t>M1457</t>
  </si>
  <si>
    <t>M1458</t>
  </si>
  <si>
    <t>M1459</t>
  </si>
  <si>
    <t>M1460</t>
  </si>
  <si>
    <t>M1461</t>
  </si>
  <si>
    <t>M1462</t>
  </si>
  <si>
    <t>M1463</t>
  </si>
  <si>
    <t>M1464</t>
  </si>
  <si>
    <t>M1465</t>
  </si>
  <si>
    <t>M1472</t>
  </si>
  <si>
    <t>M1481</t>
  </si>
  <si>
    <t>M1496</t>
  </si>
  <si>
    <t>M1498</t>
  </si>
  <si>
    <t>M1518</t>
  </si>
  <si>
    <t>M1519</t>
  </si>
  <si>
    <t>M1520</t>
  </si>
  <si>
    <t>M1526</t>
  </si>
  <si>
    <t>M1527</t>
  </si>
  <si>
    <t>M1528</t>
  </si>
  <si>
    <t>M1546</t>
  </si>
  <si>
    <t>M1553</t>
  </si>
  <si>
    <t>M1556</t>
  </si>
  <si>
    <t>M1575</t>
  </si>
  <si>
    <t>M1577</t>
  </si>
  <si>
    <t>M1585</t>
  </si>
  <si>
    <t>M1591</t>
  </si>
  <si>
    <t>M1600</t>
  </si>
  <si>
    <t>M1602</t>
  </si>
  <si>
    <t>M1603</t>
  </si>
  <si>
    <t>M1605</t>
  </si>
  <si>
    <t>M1606</t>
  </si>
  <si>
    <t>M1614</t>
  </si>
  <si>
    <t>M1616</t>
  </si>
  <si>
    <t>M1617</t>
  </si>
  <si>
    <t>M1618</t>
  </si>
  <si>
    <t>M1624</t>
  </si>
  <si>
    <t>M1636</t>
  </si>
  <si>
    <t>M1638</t>
  </si>
  <si>
    <t>M1639</t>
  </si>
  <si>
    <t>M1640</t>
  </si>
  <si>
    <t>M1642</t>
  </si>
  <si>
    <t>M1643</t>
  </si>
  <si>
    <t>M1644</t>
  </si>
  <si>
    <t>M1645</t>
  </si>
  <si>
    <t>M1646</t>
  </si>
  <si>
    <t>M1648</t>
  </si>
  <si>
    <t>M1649</t>
  </si>
  <si>
    <t>M1650</t>
  </si>
  <si>
    <t>M1651</t>
  </si>
  <si>
    <t>M1653</t>
  </si>
  <si>
    <t>M1655</t>
  </si>
  <si>
    <t>M1656</t>
  </si>
  <si>
    <t>M1657</t>
  </si>
  <si>
    <t>M1658</t>
  </si>
  <si>
    <t>M1662</t>
  </si>
  <si>
    <t>M1665</t>
  </si>
  <si>
    <t>M1673</t>
  </si>
  <si>
    <t>M1675</t>
  </si>
  <si>
    <t>M1702</t>
  </si>
  <si>
    <t>M1719</t>
  </si>
  <si>
    <t>M1720</t>
  </si>
  <si>
    <t>M1731</t>
  </si>
  <si>
    <t>M1732</t>
  </si>
  <si>
    <t>M1733</t>
  </si>
  <si>
    <t>M1735</t>
  </si>
  <si>
    <t>M1736</t>
  </si>
  <si>
    <t>M1737</t>
  </si>
  <si>
    <t>M1739</t>
  </si>
  <si>
    <t>M1740</t>
  </si>
  <si>
    <t>M1741</t>
  </si>
  <si>
    <t>M1742</t>
  </si>
  <si>
    <t>M1747</t>
  </si>
  <si>
    <t>M1748</t>
  </si>
  <si>
    <t>M1749</t>
  </si>
  <si>
    <t>M1750</t>
  </si>
  <si>
    <t>M1751</t>
  </si>
  <si>
    <t>M1752</t>
  </si>
  <si>
    <t>M1753</t>
  </si>
  <si>
    <t>M1754</t>
  </si>
  <si>
    <t>M1755</t>
  </si>
  <si>
    <t>M1756</t>
  </si>
  <si>
    <t>M1765</t>
  </si>
  <si>
    <t>M1773</t>
  </si>
  <si>
    <t>M1774</t>
  </si>
  <si>
    <t>M1775</t>
  </si>
  <si>
    <t>M1776</t>
  </si>
  <si>
    <t>M1777</t>
  </si>
  <si>
    <t>M1778</t>
  </si>
  <si>
    <t>M1779</t>
  </si>
  <si>
    <t>M1780</t>
  </si>
  <si>
    <t>M1781</t>
  </si>
  <si>
    <t>M1782</t>
  </si>
  <si>
    <t>M1783</t>
  </si>
  <si>
    <t>M1784</t>
  </si>
  <si>
    <t>M1785</t>
  </si>
  <si>
    <t>M1786</t>
  </si>
  <si>
    <t>M1787</t>
  </si>
  <si>
    <t>M1789</t>
  </si>
  <si>
    <t>M1790</t>
  </si>
  <si>
    <t>M1795</t>
  </si>
  <si>
    <t>M1796</t>
  </si>
  <si>
    <t>M1797</t>
  </si>
  <si>
    <t>M1800</t>
  </si>
  <si>
    <t>M1811</t>
  </si>
  <si>
    <t>M1812</t>
  </si>
  <si>
    <t>M1814</t>
  </si>
  <si>
    <t>M1819</t>
  </si>
  <si>
    <t>M1820</t>
  </si>
  <si>
    <t>M1844</t>
  </si>
  <si>
    <t>M1845</t>
  </si>
  <si>
    <t>M1868</t>
  </si>
  <si>
    <t>M1869</t>
  </si>
  <si>
    <t>M1870</t>
  </si>
  <si>
    <t>M1874</t>
  </si>
  <si>
    <t>M1875</t>
  </si>
  <si>
    <t>M1876</t>
  </si>
  <si>
    <t>M1877</t>
  </si>
  <si>
    <t>M1879</t>
  </si>
  <si>
    <t>M1880</t>
  </si>
  <si>
    <t>M1907</t>
  </si>
  <si>
    <t>M1909</t>
  </si>
  <si>
    <t>M1911</t>
  </si>
  <si>
    <t>M1912</t>
  </si>
  <si>
    <t>M1913</t>
  </si>
  <si>
    <t>M1919</t>
  </si>
  <si>
    <t>M1922</t>
  </si>
  <si>
    <t>M1926</t>
  </si>
  <si>
    <t>M1927</t>
  </si>
  <si>
    <t>M1928</t>
  </si>
  <si>
    <t>M1931</t>
  </si>
  <si>
    <t>M1935</t>
  </si>
  <si>
    <t>M1936</t>
  </si>
  <si>
    <t>M1937</t>
  </si>
  <si>
    <t>M1941</t>
  </si>
  <si>
    <t>M1942</t>
  </si>
  <si>
    <t>M1943</t>
  </si>
  <si>
    <t>M1944</t>
  </si>
  <si>
    <t>M1945</t>
  </si>
  <si>
    <t>M1946</t>
  </si>
  <si>
    <t>M1947</t>
  </si>
  <si>
    <t>M1948</t>
  </si>
  <si>
    <t>M1949</t>
  </si>
  <si>
    <t>M1950</t>
  </si>
  <si>
    <t>M1952</t>
  </si>
  <si>
    <t>M1953</t>
  </si>
  <si>
    <t>M1954</t>
  </si>
  <si>
    <t>M1955</t>
  </si>
  <si>
    <t>M1956</t>
  </si>
  <si>
    <t>M1958</t>
  </si>
  <si>
    <t>M1959</t>
  </si>
  <si>
    <t>M1960</t>
  </si>
  <si>
    <t>M1961</t>
  </si>
  <si>
    <t>M1962</t>
  </si>
  <si>
    <t>M1965</t>
  </si>
  <si>
    <t>M1966</t>
  </si>
  <si>
    <t>M1967</t>
  </si>
  <si>
    <t>M1968</t>
  </si>
  <si>
    <t>M1969</t>
  </si>
  <si>
    <t>M1970</t>
  </si>
  <si>
    <t>M1971</t>
  </si>
  <si>
    <t>M1974</t>
  </si>
  <si>
    <t>M1976</t>
  </si>
  <si>
    <t>M1977</t>
  </si>
  <si>
    <t>M1979</t>
  </si>
  <si>
    <t>M1980</t>
  </si>
  <si>
    <t>M1981</t>
  </si>
  <si>
    <t>M1982</t>
  </si>
  <si>
    <t>M1983</t>
  </si>
  <si>
    <t>M1984</t>
  </si>
  <si>
    <t>M1985</t>
  </si>
  <si>
    <t>M1986</t>
  </si>
  <si>
    <t>M1987</t>
  </si>
  <si>
    <t>M1988</t>
  </si>
  <si>
    <t>M1990</t>
  </si>
  <si>
    <t>M1991</t>
  </si>
  <si>
    <t>M1994</t>
  </si>
  <si>
    <t>M1996</t>
  </si>
  <si>
    <t>M1997</t>
  </si>
  <si>
    <t>M1998</t>
  </si>
  <si>
    <t>M1999</t>
  </si>
  <si>
    <t>M2000</t>
  </si>
  <si>
    <t>M2001</t>
  </si>
  <si>
    <t>M2002</t>
  </si>
  <si>
    <t>M2003</t>
  </si>
  <si>
    <t>M2004</t>
  </si>
  <si>
    <t>M2005</t>
  </si>
  <si>
    <t>M2006</t>
  </si>
  <si>
    <t>M2007</t>
  </si>
  <si>
    <t>M2008</t>
  </si>
  <si>
    <t>M2009</t>
  </si>
  <si>
    <t>M2010</t>
  </si>
  <si>
    <t>M2011</t>
  </si>
  <si>
    <t>M2012</t>
  </si>
  <si>
    <t>M2014</t>
  </si>
  <si>
    <t>M2016</t>
  </si>
  <si>
    <t>M2017</t>
  </si>
  <si>
    <t>M2018</t>
  </si>
  <si>
    <t>M2019</t>
  </si>
  <si>
    <t>M2020</t>
  </si>
  <si>
    <t>M2021</t>
  </si>
  <si>
    <t>M2024</t>
  </si>
  <si>
    <t>M2025</t>
  </si>
  <si>
    <t>M2026</t>
  </si>
  <si>
    <t>M2027</t>
  </si>
  <si>
    <t>M2028</t>
  </si>
  <si>
    <t>M2029</t>
  </si>
  <si>
    <t>M2030</t>
  </si>
  <si>
    <t>M2031</t>
  </si>
  <si>
    <t>M2032</t>
  </si>
  <si>
    <t>M2033</t>
  </si>
  <si>
    <t>M2034</t>
  </si>
  <si>
    <t>M2035</t>
  </si>
  <si>
    <t>M2036</t>
  </si>
  <si>
    <t>M2037</t>
  </si>
  <si>
    <t>M2038</t>
  </si>
  <si>
    <t>M2040</t>
  </si>
  <si>
    <t>M2041</t>
  </si>
  <si>
    <t>M2042</t>
  </si>
  <si>
    <t>M2044</t>
  </si>
  <si>
    <t>M2045</t>
  </si>
  <si>
    <t>M2046</t>
  </si>
  <si>
    <t>M2047</t>
  </si>
  <si>
    <t>M2048</t>
  </si>
  <si>
    <t>M2049</t>
  </si>
  <si>
    <t>M2050</t>
  </si>
  <si>
    <t>M2051</t>
  </si>
  <si>
    <t>M2052</t>
  </si>
  <si>
    <t>M2053</t>
  </si>
  <si>
    <t>M2054</t>
  </si>
  <si>
    <t>M2055</t>
  </si>
  <si>
    <t>M2056</t>
  </si>
  <si>
    <t>M2057</t>
  </si>
  <si>
    <t>M2058</t>
  </si>
  <si>
    <t>M2059</t>
  </si>
  <si>
    <t>M2060</t>
  </si>
  <si>
    <t>M2061</t>
  </si>
  <si>
    <t>M2062</t>
  </si>
  <si>
    <t>M2063</t>
  </si>
  <si>
    <t>M2064</t>
  </si>
  <si>
    <t>M2065</t>
  </si>
  <si>
    <t>M2066</t>
  </si>
  <si>
    <t>M2067</t>
  </si>
  <si>
    <t>M2069</t>
  </si>
  <si>
    <t>M2070</t>
  </si>
  <si>
    <t>M2071</t>
  </si>
  <si>
    <t>M2072</t>
  </si>
  <si>
    <t>M2073</t>
  </si>
  <si>
    <t>M2074</t>
  </si>
  <si>
    <t>M2075</t>
  </si>
  <si>
    <t>M2079</t>
  </si>
  <si>
    <t>M2087</t>
  </si>
  <si>
    <t>M2088</t>
  </si>
  <si>
    <t>M2089</t>
  </si>
  <si>
    <t>M2090</t>
  </si>
  <si>
    <t>M2091</t>
  </si>
  <si>
    <t>M2092</t>
  </si>
  <si>
    <t>M2093</t>
  </si>
  <si>
    <t>M2094</t>
  </si>
  <si>
    <t>M2095</t>
  </si>
  <si>
    <t>M2096</t>
  </si>
  <si>
    <t>M2097</t>
  </si>
  <si>
    <t>M2100</t>
  </si>
  <si>
    <t>M2101</t>
  </si>
  <si>
    <t>M2102</t>
  </si>
  <si>
    <t>M2110</t>
  </si>
  <si>
    <t>M2111</t>
  </si>
  <si>
    <t>M2112</t>
  </si>
  <si>
    <t>M2113</t>
  </si>
  <si>
    <t>M2114</t>
  </si>
  <si>
    <t>M2115</t>
  </si>
  <si>
    <t>M2117</t>
  </si>
  <si>
    <t>M2118</t>
  </si>
  <si>
    <t>M2119</t>
  </si>
  <si>
    <t>M2128</t>
  </si>
  <si>
    <t>M2130</t>
  </si>
  <si>
    <t>M2135</t>
  </si>
  <si>
    <t>M2137</t>
  </si>
  <si>
    <t>M2138</t>
  </si>
  <si>
    <t>M2140</t>
  </si>
  <si>
    <t>M2141</t>
  </si>
  <si>
    <t>M2142</t>
  </si>
  <si>
    <t>M2143</t>
  </si>
  <si>
    <t>M2144</t>
  </si>
  <si>
    <t>M2145</t>
  </si>
  <si>
    <t>M2146</t>
  </si>
  <si>
    <t>M2147</t>
  </si>
  <si>
    <t>M2148</t>
  </si>
  <si>
    <t>M2150</t>
  </si>
  <si>
    <t>M2152</t>
  </si>
  <si>
    <t>M2153</t>
  </si>
  <si>
    <t>M2156</t>
  </si>
  <si>
    <t>M2158</t>
  </si>
  <si>
    <t>M2160</t>
  </si>
  <si>
    <t>M2162</t>
  </si>
  <si>
    <t>M2163</t>
  </si>
  <si>
    <t>M2164</t>
  </si>
  <si>
    <t>M2165</t>
  </si>
  <si>
    <t>M2166</t>
  </si>
  <si>
    <t>M2167</t>
  </si>
  <si>
    <t>M2168</t>
  </si>
  <si>
    <t>M2169</t>
  </si>
  <si>
    <t>M2170</t>
  </si>
  <si>
    <t>M2171</t>
  </si>
  <si>
    <t>M2172</t>
  </si>
  <si>
    <t>M2173</t>
  </si>
  <si>
    <t>M2174</t>
  </si>
  <si>
    <t>M2175</t>
  </si>
  <si>
    <t>M2176</t>
  </si>
  <si>
    <t>M2177</t>
  </si>
  <si>
    <t>M2178</t>
  </si>
  <si>
    <t>M2179</t>
  </si>
  <si>
    <t>M2180</t>
  </si>
  <si>
    <t>M2181</t>
  </si>
  <si>
    <t>M2182</t>
  </si>
  <si>
    <t>M2183</t>
  </si>
  <si>
    <t>M2184</t>
  </si>
  <si>
    <t>M2185</t>
  </si>
  <si>
    <t>M2186</t>
  </si>
  <si>
    <t>M2187</t>
  </si>
  <si>
    <t>M2188</t>
  </si>
  <si>
    <t>M2189</t>
  </si>
  <si>
    <t>M2190</t>
  </si>
  <si>
    <t>M2192</t>
  </si>
  <si>
    <t>M2193</t>
  </si>
  <si>
    <t>M2197</t>
  </si>
  <si>
    <t>M2198</t>
  </si>
  <si>
    <t>M2200</t>
  </si>
  <si>
    <t>M2202</t>
  </si>
  <si>
    <t>M2204</t>
  </si>
  <si>
    <t>M2206</t>
  </si>
  <si>
    <t>M2207</t>
  </si>
  <si>
    <t>M2208</t>
  </si>
  <si>
    <t>M2209</t>
  </si>
  <si>
    <t>M2210</t>
  </si>
  <si>
    <t>M2211</t>
  </si>
  <si>
    <t>M2213</t>
  </si>
  <si>
    <t>M2214</t>
  </si>
  <si>
    <t>M2215</t>
  </si>
  <si>
    <t>M2216</t>
  </si>
  <si>
    <t>M2217</t>
  </si>
  <si>
    <t>M2218</t>
  </si>
  <si>
    <t>M2219</t>
  </si>
  <si>
    <t>M2220</t>
  </si>
  <si>
    <t>M2221</t>
  </si>
  <si>
    <t>M2222</t>
  </si>
  <si>
    <t>M2225</t>
  </si>
  <si>
    <t>M2227</t>
  </si>
  <si>
    <t>M2229</t>
  </si>
  <si>
    <t>M2233</t>
  </si>
  <si>
    <t>M2234</t>
  </si>
  <si>
    <t>M2236</t>
  </si>
  <si>
    <t>M2237</t>
  </si>
  <si>
    <t>M2238</t>
  </si>
  <si>
    <t>M2239</t>
  </si>
  <si>
    <t>M2240</t>
  </si>
  <si>
    <t>M2241</t>
  </si>
  <si>
    <t>M2242</t>
  </si>
  <si>
    <t>M2243</t>
  </si>
  <si>
    <t>M2244</t>
  </si>
  <si>
    <t>M2245</t>
  </si>
  <si>
    <t>M2246</t>
  </si>
  <si>
    <t>M2247</t>
  </si>
  <si>
    <t>M2248</t>
  </si>
  <si>
    <t>M2249</t>
  </si>
  <si>
    <t>M2250</t>
  </si>
  <si>
    <t>M2251</t>
  </si>
  <si>
    <t>M2252</t>
  </si>
  <si>
    <t>M2253</t>
  </si>
  <si>
    <t>M2254</t>
  </si>
  <si>
    <t>M2255</t>
  </si>
  <si>
    <t>M2256</t>
  </si>
  <si>
    <t>M2257</t>
  </si>
  <si>
    <t>M2258</t>
  </si>
  <si>
    <t>M2259</t>
  </si>
  <si>
    <t>M2260</t>
  </si>
  <si>
    <t>M2261</t>
  </si>
  <si>
    <t>M2262</t>
  </si>
  <si>
    <t>M2263</t>
  </si>
  <si>
    <t>M2264</t>
  </si>
  <si>
    <t>M2265</t>
  </si>
  <si>
    <t>M2266</t>
  </si>
  <si>
    <t>M2267</t>
  </si>
  <si>
    <t>M2268</t>
  </si>
  <si>
    <t>M2269</t>
  </si>
  <si>
    <t>M2270</t>
  </si>
  <si>
    <t>M2271</t>
  </si>
  <si>
    <t>M2272</t>
  </si>
  <si>
    <t>M2273</t>
  </si>
  <si>
    <t>M2274</t>
  </si>
  <si>
    <t>M2275</t>
  </si>
  <si>
    <t>M2276</t>
  </si>
  <si>
    <t>M2277</t>
  </si>
  <si>
    <t>M2281</t>
  </si>
  <si>
    <t>M2282</t>
  </si>
  <si>
    <t>M2284</t>
  </si>
  <si>
    <t>M2285</t>
  </si>
  <si>
    <t>M2292</t>
  </si>
  <si>
    <t>M2293</t>
  </si>
  <si>
    <t>M2294</t>
  </si>
  <si>
    <t>M2298</t>
  </si>
  <si>
    <t>M2299</t>
  </si>
  <si>
    <t>M2300</t>
  </si>
  <si>
    <t>M2301</t>
  </si>
  <si>
    <t>M2303</t>
  </si>
  <si>
    <t>M2304</t>
  </si>
  <si>
    <t>M2308</t>
  </si>
  <si>
    <t>M2313</t>
  </si>
  <si>
    <t>M2314</t>
  </si>
  <si>
    <t>M2316</t>
  </si>
  <si>
    <t>M2317</t>
  </si>
  <si>
    <t>M2318</t>
  </si>
  <si>
    <t>M2319</t>
  </si>
  <si>
    <t>M2320</t>
  </si>
  <si>
    <t>M2321</t>
  </si>
  <si>
    <t>M2322</t>
  </si>
  <si>
    <t>M2325</t>
  </si>
  <si>
    <t>M2326</t>
  </si>
  <si>
    <t>M2327</t>
  </si>
  <si>
    <t>M2328</t>
  </si>
  <si>
    <t>M2329</t>
  </si>
  <si>
    <t>M2330</t>
  </si>
  <si>
    <t>M2331</t>
  </si>
  <si>
    <t>M2332</t>
  </si>
  <si>
    <t>M2333</t>
  </si>
  <si>
    <t>M2334</t>
  </si>
  <si>
    <t>M2352</t>
  </si>
  <si>
    <t>M2353</t>
  </si>
  <si>
    <t>M2354</t>
  </si>
  <si>
    <t>M2355</t>
  </si>
  <si>
    <t>M2356</t>
  </si>
  <si>
    <t>M2358</t>
  </si>
  <si>
    <t>M2364</t>
  </si>
  <si>
    <t>M2365</t>
  </si>
  <si>
    <t>M2370</t>
  </si>
  <si>
    <t>M2379</t>
  </si>
  <si>
    <t>M2383</t>
  </si>
  <si>
    <t>M2386</t>
  </si>
  <si>
    <t>M2388</t>
  </si>
  <si>
    <t>M2389</t>
  </si>
  <si>
    <t>M2419</t>
  </si>
  <si>
    <t>M2420</t>
  </si>
  <si>
    <t>M2421</t>
  </si>
  <si>
    <t>M2423</t>
  </si>
  <si>
    <t>M2424</t>
  </si>
  <si>
    <t>M2425</t>
  </si>
  <si>
    <t>M2426</t>
  </si>
  <si>
    <t>M2427</t>
  </si>
  <si>
    <t>M2428</t>
  </si>
  <si>
    <t>M2429</t>
  </si>
  <si>
    <t>M2430</t>
  </si>
  <si>
    <t>M2431</t>
  </si>
  <si>
    <t>M2432</t>
  </si>
  <si>
    <t>M2433</t>
  </si>
  <si>
    <t>M2434</t>
  </si>
  <si>
    <t>M2435</t>
  </si>
  <si>
    <t>M2436</t>
  </si>
  <si>
    <t>M2437</t>
  </si>
  <si>
    <t>M2438</t>
  </si>
  <si>
    <t>M2439</t>
  </si>
  <si>
    <t>M2440</t>
  </si>
  <si>
    <t>M2441</t>
  </si>
  <si>
    <t>M2442</t>
  </si>
  <si>
    <t>M2443</t>
  </si>
  <si>
    <t>M2444</t>
  </si>
  <si>
    <t>M2445</t>
  </si>
  <si>
    <t>M2446</t>
  </si>
  <si>
    <t>M2447</t>
  </si>
  <si>
    <t>M2448</t>
  </si>
  <si>
    <t>M2449</t>
  </si>
  <si>
    <t>M2450</t>
  </si>
  <si>
    <t>M2451</t>
  </si>
  <si>
    <t>M2452</t>
  </si>
  <si>
    <t>M2453</t>
  </si>
  <si>
    <t>M2454</t>
  </si>
  <si>
    <t>M2455</t>
  </si>
  <si>
    <t>M2456</t>
  </si>
  <si>
    <t>M2457</t>
  </si>
  <si>
    <t>M2458</t>
  </si>
  <si>
    <t>M2459</t>
  </si>
  <si>
    <t>M2460</t>
  </si>
  <si>
    <t>M2461</t>
  </si>
  <si>
    <t>M2462</t>
  </si>
  <si>
    <t>M2465</t>
  </si>
  <si>
    <t>M2466</t>
  </si>
  <si>
    <t>M2467</t>
  </si>
  <si>
    <t>M2468</t>
  </si>
  <si>
    <t>M2469</t>
  </si>
  <si>
    <t>M2470</t>
  </si>
  <si>
    <t>M2471</t>
  </si>
  <si>
    <t>M2472</t>
  </si>
  <si>
    <t>M2473</t>
  </si>
  <si>
    <t>M2474</t>
  </si>
  <si>
    <t>M2475</t>
  </si>
  <si>
    <t>M2476</t>
  </si>
  <si>
    <t>M2477</t>
  </si>
  <si>
    <t>M2478</t>
  </si>
  <si>
    <t>M2479</t>
  </si>
  <si>
    <t>M2480</t>
  </si>
  <si>
    <t>M2481</t>
  </si>
  <si>
    <t>M2482</t>
  </si>
  <si>
    <t>M2483</t>
  </si>
  <si>
    <t>M2484</t>
  </si>
  <si>
    <t>M2485</t>
  </si>
  <si>
    <t>M2486</t>
  </si>
  <si>
    <t>M2487</t>
  </si>
  <si>
    <t>M2488</t>
  </si>
  <si>
    <t>M2489</t>
  </si>
  <si>
    <t>M2500</t>
  </si>
  <si>
    <t>M2501</t>
  </si>
  <si>
    <t>M2502</t>
  </si>
  <si>
    <t>M2503</t>
  </si>
  <si>
    <t>M2504</t>
  </si>
  <si>
    <t>M2505</t>
  </si>
  <si>
    <t>M2506</t>
  </si>
  <si>
    <t>M2507</t>
  </si>
  <si>
    <t>M2508</t>
  </si>
  <si>
    <t>M2509</t>
  </si>
  <si>
    <t>M2510</t>
  </si>
  <si>
    <t>M2511</t>
  </si>
  <si>
    <t>M2512</t>
  </si>
  <si>
    <t>M2513</t>
  </si>
  <si>
    <t>M2514</t>
  </si>
  <si>
    <t>M2515</t>
  </si>
  <si>
    <t>M2516</t>
  </si>
  <si>
    <t>M2517</t>
  </si>
  <si>
    <t>M2518</t>
  </si>
  <si>
    <t>M2519</t>
  </si>
  <si>
    <t>M2520</t>
  </si>
  <si>
    <t>M2521</t>
  </si>
  <si>
    <t>M2522</t>
  </si>
  <si>
    <t>M2523</t>
  </si>
  <si>
    <t>M2524</t>
  </si>
  <si>
    <t>M2525</t>
  </si>
  <si>
    <t>M2526</t>
  </si>
  <si>
    <t>M2527</t>
  </si>
  <si>
    <t>M2528</t>
  </si>
  <si>
    <t>M2529</t>
  </si>
  <si>
    <t>M2530</t>
  </si>
  <si>
    <t>M2531</t>
  </si>
  <si>
    <t>M2532</t>
  </si>
  <si>
    <t>M2533</t>
  </si>
  <si>
    <t>M2534</t>
  </si>
  <si>
    <t>M2535</t>
  </si>
  <si>
    <t>M2536</t>
  </si>
  <si>
    <t>M2537</t>
  </si>
  <si>
    <t>M2538</t>
  </si>
  <si>
    <t>M2539</t>
  </si>
  <si>
    <t>M2540</t>
  </si>
  <si>
    <t>M2541</t>
  </si>
  <si>
    <t>M2542</t>
  </si>
  <si>
    <t>M2543</t>
  </si>
  <si>
    <t>M2544</t>
  </si>
  <si>
    <t>M2545</t>
  </si>
  <si>
    <t>M2546</t>
  </si>
  <si>
    <t>M2547</t>
  </si>
  <si>
    <t>M2548</t>
  </si>
  <si>
    <t>M2549</t>
  </si>
  <si>
    <t>M2550</t>
  </si>
  <si>
    <t>M2551</t>
  </si>
  <si>
    <t>M2552</t>
  </si>
  <si>
    <t>M2553</t>
  </si>
  <si>
    <t>M2554</t>
  </si>
  <si>
    <t>M2555</t>
  </si>
  <si>
    <t>M2556</t>
  </si>
  <si>
    <t>M2557</t>
  </si>
  <si>
    <t>M2558</t>
  </si>
  <si>
    <t>M2559</t>
  </si>
  <si>
    <t>M2560</t>
  </si>
  <si>
    <t>M2561</t>
  </si>
  <si>
    <t>M2562</t>
  </si>
  <si>
    <t>M2563</t>
  </si>
  <si>
    <t>M2564</t>
  </si>
  <si>
    <t>M2565</t>
  </si>
  <si>
    <t>M2566</t>
  </si>
  <si>
    <t>M2567</t>
  </si>
  <si>
    <t>M2568</t>
  </si>
  <si>
    <t>M2569</t>
  </si>
  <si>
    <t>M2570</t>
  </si>
  <si>
    <t>M2571</t>
  </si>
  <si>
    <t>M2572</t>
  </si>
  <si>
    <t>M2573</t>
  </si>
  <si>
    <t>M2574</t>
  </si>
  <si>
    <t>M2580</t>
  </si>
  <si>
    <t>M2597</t>
  </si>
  <si>
    <t>M2598</t>
  </si>
  <si>
    <t>M2599</t>
  </si>
  <si>
    <t>M2601</t>
  </si>
  <si>
    <t>M2602</t>
  </si>
  <si>
    <t>M2603</t>
  </si>
  <si>
    <t>M2604</t>
  </si>
  <si>
    <t>M2605</t>
  </si>
  <si>
    <t>M2606</t>
  </si>
  <si>
    <t>M2607</t>
  </si>
  <si>
    <t>M2608</t>
  </si>
  <si>
    <t>M2609</t>
  </si>
  <si>
    <t>M2610</t>
  </si>
  <si>
    <t>M2611</t>
  </si>
  <si>
    <t>M2612</t>
  </si>
  <si>
    <t>M2613</t>
  </si>
  <si>
    <t>M2614</t>
  </si>
  <si>
    <t>M2615</t>
  </si>
  <si>
    <t>M2616</t>
  </si>
  <si>
    <t>M2617</t>
  </si>
  <si>
    <t>M2618</t>
  </si>
  <si>
    <t>M2619</t>
  </si>
  <si>
    <t>M2620</t>
  </si>
  <si>
    <t>M2621</t>
  </si>
  <si>
    <t>M2622</t>
  </si>
  <si>
    <t>M2623</t>
  </si>
  <si>
    <t>M2624</t>
  </si>
  <si>
    <t>M2625</t>
  </si>
  <si>
    <t>M2626</t>
  </si>
  <si>
    <t>M2627</t>
  </si>
  <si>
    <t>M2628</t>
  </si>
  <si>
    <t>M2629</t>
  </si>
  <si>
    <t>M2631</t>
  </si>
  <si>
    <t>M2632</t>
  </si>
  <si>
    <t>M2633</t>
  </si>
  <si>
    <t>M2634</t>
  </si>
  <si>
    <t>M2635</t>
  </si>
  <si>
    <t>M2636</t>
  </si>
  <si>
    <t>M2637</t>
  </si>
  <si>
    <t>M2638</t>
  </si>
  <si>
    <t>M2639</t>
  </si>
  <si>
    <t>M2640</t>
  </si>
  <si>
    <t>M2641</t>
  </si>
  <si>
    <t>M2642</t>
  </si>
  <si>
    <t>M2643</t>
  </si>
  <si>
    <t>M2644</t>
  </si>
  <si>
    <t>M2645</t>
  </si>
  <si>
    <t>M2646</t>
  </si>
  <si>
    <t>M2647</t>
  </si>
  <si>
    <t>M2648</t>
  </si>
  <si>
    <t>M2649</t>
  </si>
  <si>
    <t>M2650</t>
  </si>
  <si>
    <t>M2651</t>
  </si>
  <si>
    <t>M2652</t>
  </si>
  <si>
    <t>M2653</t>
  </si>
  <si>
    <t>M2654</t>
  </si>
  <si>
    <t>M2655</t>
  </si>
  <si>
    <t>M2656</t>
  </si>
  <si>
    <t>M2657</t>
  </si>
  <si>
    <t>M2658</t>
  </si>
  <si>
    <t>M2659</t>
  </si>
  <si>
    <t>M2660</t>
  </si>
  <si>
    <t>M2661</t>
  </si>
  <si>
    <t>M2662</t>
  </si>
  <si>
    <t>M2663</t>
  </si>
  <si>
    <t>M2664</t>
  </si>
  <si>
    <t>M2665</t>
  </si>
  <si>
    <t>M2666</t>
  </si>
  <si>
    <t>M2667</t>
  </si>
  <si>
    <t>M2668</t>
  </si>
  <si>
    <t>M2669</t>
  </si>
  <si>
    <t>M2670</t>
  </si>
  <si>
    <t>M2671</t>
  </si>
  <si>
    <t>M2672</t>
  </si>
  <si>
    <t>M2673</t>
  </si>
  <si>
    <t>M2674</t>
  </si>
  <si>
    <t>M2675</t>
  </si>
  <si>
    <t>M2676</t>
  </si>
  <si>
    <t>M2677</t>
  </si>
  <si>
    <t>M2678</t>
  </si>
  <si>
    <t>M2679</t>
  </si>
  <si>
    <t>M2680</t>
  </si>
  <si>
    <t>M2681</t>
  </si>
  <si>
    <t>M2682</t>
  </si>
  <si>
    <t>M2683</t>
  </si>
  <si>
    <t>M2684</t>
  </si>
  <si>
    <t>M2685</t>
  </si>
  <si>
    <t>M2686</t>
  </si>
  <si>
    <t>M2687</t>
  </si>
  <si>
    <t>M2688</t>
  </si>
  <si>
    <t>M2689</t>
  </si>
  <si>
    <t>M2690</t>
  </si>
  <si>
    <t>M2691</t>
  </si>
  <si>
    <t>M2692</t>
  </si>
  <si>
    <t>M2693</t>
  </si>
  <si>
    <t>M2694</t>
  </si>
  <si>
    <t>M2695</t>
  </si>
  <si>
    <t>M2696</t>
  </si>
  <si>
    <t>M2697</t>
  </si>
  <si>
    <t>M2698</t>
  </si>
  <si>
    <t>M2700</t>
  </si>
  <si>
    <t>M2701</t>
  </si>
  <si>
    <t>M2702</t>
  </si>
  <si>
    <t>M2703</t>
  </si>
  <si>
    <t>M2704</t>
  </si>
  <si>
    <t>M2705</t>
  </si>
  <si>
    <t>M2706</t>
  </si>
  <si>
    <t>M2707</t>
  </si>
  <si>
    <t>M2708</t>
  </si>
  <si>
    <t>M2709</t>
  </si>
  <si>
    <t>M2710</t>
  </si>
  <si>
    <t>M2711</t>
  </si>
  <si>
    <t>M2712</t>
  </si>
  <si>
    <t>M2713</t>
  </si>
  <si>
    <t>M2714</t>
  </si>
  <si>
    <t>M2715</t>
  </si>
  <si>
    <t>M2716</t>
  </si>
  <si>
    <t>M2717</t>
  </si>
  <si>
    <t>M2718</t>
  </si>
  <si>
    <t>M2719</t>
  </si>
  <si>
    <t>M2720</t>
  </si>
  <si>
    <t>M2721</t>
  </si>
  <si>
    <t>M2722</t>
  </si>
  <si>
    <t>M2723</t>
  </si>
  <si>
    <t>M2724</t>
  </si>
  <si>
    <t>M2725</t>
  </si>
  <si>
    <t>M2726</t>
  </si>
  <si>
    <t>M2727</t>
  </si>
  <si>
    <t>M2728</t>
  </si>
  <si>
    <t>M2729</t>
  </si>
  <si>
    <t>M2730</t>
  </si>
  <si>
    <t>M2731</t>
  </si>
  <si>
    <t>M2732</t>
  </si>
  <si>
    <t>M2733</t>
  </si>
  <si>
    <t>M2734</t>
  </si>
  <si>
    <t>M2735</t>
  </si>
  <si>
    <t>M2736</t>
  </si>
  <si>
    <t>M2737</t>
  </si>
  <si>
    <t>M2738</t>
  </si>
  <si>
    <t>M2739</t>
  </si>
  <si>
    <t>M2740</t>
  </si>
  <si>
    <t>M2741</t>
  </si>
  <si>
    <t>M2742</t>
  </si>
  <si>
    <t>M2743</t>
  </si>
  <si>
    <t>M2744</t>
  </si>
  <si>
    <t>M2745</t>
  </si>
  <si>
    <t>M2746</t>
  </si>
  <si>
    <t>M2747</t>
  </si>
  <si>
    <t>M2748</t>
  </si>
  <si>
    <t>M2749</t>
  </si>
  <si>
    <t>M2750</t>
  </si>
  <si>
    <t>M2751</t>
  </si>
  <si>
    <t>M2752</t>
  </si>
  <si>
    <t>M2753</t>
  </si>
  <si>
    <t>M2754</t>
  </si>
  <si>
    <t>M2755</t>
  </si>
  <si>
    <t>M2756</t>
  </si>
  <si>
    <t>M2757</t>
  </si>
  <si>
    <t>M2758</t>
  </si>
  <si>
    <t>M2759</t>
  </si>
  <si>
    <t>M2760</t>
  </si>
  <si>
    <t>M2761</t>
  </si>
  <si>
    <t>M2762</t>
  </si>
  <si>
    <t>M2763</t>
  </si>
  <si>
    <t>M2764</t>
  </si>
  <si>
    <t>M2765</t>
  </si>
  <si>
    <t>M2766</t>
  </si>
  <si>
    <t>M2767</t>
  </si>
  <si>
    <t>M2768</t>
  </si>
  <si>
    <t>M2769</t>
  </si>
  <si>
    <t>M2770</t>
  </si>
  <si>
    <t>M2771</t>
  </si>
  <si>
    <t>M2772</t>
  </si>
  <si>
    <t>M2773</t>
  </si>
  <si>
    <t>M2774</t>
  </si>
  <si>
    <t>M2775</t>
  </si>
  <si>
    <t>M2776</t>
  </si>
  <si>
    <t>M2777</t>
  </si>
  <si>
    <t>M2780</t>
  </si>
  <si>
    <t>M2781</t>
  </si>
  <si>
    <t>M2782</t>
  </si>
  <si>
    <t>M2783</t>
  </si>
  <si>
    <t>M2784</t>
  </si>
  <si>
    <t>M2785</t>
  </si>
  <si>
    <t>M2786</t>
  </si>
  <si>
    <t>M2787</t>
  </si>
  <si>
    <t>M2788</t>
  </si>
  <si>
    <t>M2789</t>
  </si>
  <si>
    <t>M2790</t>
  </si>
  <si>
    <t>M2791</t>
  </si>
  <si>
    <t>M2792</t>
  </si>
  <si>
    <t>M2793</t>
  </si>
  <si>
    <t>M2794</t>
  </si>
  <si>
    <t>M2795</t>
  </si>
  <si>
    <t>M2796</t>
  </si>
  <si>
    <t>M2797</t>
  </si>
  <si>
    <t>M2798</t>
  </si>
  <si>
    <t>M2799</t>
  </si>
  <si>
    <t>M2800</t>
  </si>
  <si>
    <t>M2801</t>
  </si>
  <si>
    <t>M2802</t>
  </si>
  <si>
    <t>M2803</t>
  </si>
  <si>
    <t>M2804</t>
  </si>
  <si>
    <t>M2805</t>
  </si>
  <si>
    <t>M2806</t>
  </si>
  <si>
    <t>M2807</t>
  </si>
  <si>
    <t>M2808</t>
  </si>
  <si>
    <t>M2809</t>
  </si>
  <si>
    <t>M2810</t>
  </si>
  <si>
    <t>M2811</t>
  </si>
  <si>
    <t>M2812</t>
  </si>
  <si>
    <t>M2813</t>
  </si>
  <si>
    <t>M2814</t>
  </si>
  <si>
    <t>M2815</t>
  </si>
  <si>
    <t>M2816</t>
  </si>
  <si>
    <t>M2817</t>
  </si>
  <si>
    <t>M2818</t>
  </si>
  <si>
    <t>M2819</t>
  </si>
  <si>
    <t>M2820</t>
  </si>
  <si>
    <t>M2821</t>
  </si>
  <si>
    <t>M2822</t>
  </si>
  <si>
    <t>M2823</t>
  </si>
  <si>
    <t>M2824</t>
  </si>
  <si>
    <t>M2825</t>
  </si>
  <si>
    <t>M2826</t>
  </si>
  <si>
    <t>M2827</t>
  </si>
  <si>
    <t>M2828</t>
  </si>
  <si>
    <t>M2829</t>
  </si>
  <si>
    <t>M2830</t>
  </si>
  <si>
    <t>M2831</t>
  </si>
  <si>
    <t>M2832</t>
  </si>
  <si>
    <t>M2833</t>
  </si>
  <si>
    <t>M2834</t>
  </si>
  <si>
    <t>M2835</t>
  </si>
  <si>
    <t>M2836</t>
  </si>
  <si>
    <t>M2837</t>
  </si>
  <si>
    <t>M2838</t>
  </si>
  <si>
    <t>M2839</t>
  </si>
  <si>
    <t>M2840</t>
  </si>
  <si>
    <t>M2841</t>
  </si>
  <si>
    <t>M2842</t>
  </si>
  <si>
    <t>M2843</t>
  </si>
  <si>
    <t>M2844</t>
  </si>
  <si>
    <t>M2845</t>
  </si>
  <si>
    <t>M2846</t>
  </si>
  <si>
    <t>M2847</t>
  </si>
  <si>
    <t>M2848</t>
  </si>
  <si>
    <t>M2849</t>
  </si>
  <si>
    <t>M2850</t>
  </si>
  <si>
    <t>M2851</t>
  </si>
  <si>
    <t>M2852</t>
  </si>
  <si>
    <t>M2853</t>
  </si>
  <si>
    <t>M2854</t>
  </si>
  <si>
    <t>M2855</t>
  </si>
  <si>
    <t>M2856</t>
  </si>
  <si>
    <t>M2857</t>
  </si>
  <si>
    <t>M2858</t>
  </si>
  <si>
    <t>M2859</t>
  </si>
  <si>
    <t>M2860</t>
  </si>
  <si>
    <t>M2861</t>
  </si>
  <si>
    <t>M2862</t>
  </si>
  <si>
    <t>M2863</t>
  </si>
  <si>
    <t>M2864</t>
  </si>
  <si>
    <t>M2865</t>
  </si>
  <si>
    <t>M2866</t>
  </si>
  <si>
    <t>M2867</t>
  </si>
  <si>
    <t>M2868</t>
  </si>
  <si>
    <t>M2869</t>
  </si>
  <si>
    <t>M2870</t>
  </si>
  <si>
    <t>M2871</t>
  </si>
  <si>
    <t>M2872</t>
  </si>
  <si>
    <t>M2873</t>
  </si>
  <si>
    <t>M2874</t>
  </si>
  <si>
    <t>M2875</t>
  </si>
  <si>
    <t>M2876</t>
  </si>
  <si>
    <t>M2877</t>
  </si>
  <si>
    <t>M2878</t>
  </si>
  <si>
    <t>M2879</t>
  </si>
  <si>
    <t>M2880</t>
  </si>
  <si>
    <t>M2881</t>
  </si>
  <si>
    <t>M2882</t>
  </si>
  <si>
    <t>M2883</t>
  </si>
  <si>
    <t>M2884</t>
  </si>
  <si>
    <t>M2885</t>
  </si>
  <si>
    <t>M2886</t>
  </si>
  <si>
    <t>M2887</t>
  </si>
  <si>
    <t>M2888</t>
  </si>
  <si>
    <t>M2889</t>
  </si>
  <si>
    <t>M2890</t>
  </si>
  <si>
    <t>M2891</t>
  </si>
  <si>
    <t>M2892</t>
  </si>
  <si>
    <t>M2893</t>
  </si>
  <si>
    <t>M2894</t>
  </si>
  <si>
    <t>M2895</t>
  </si>
  <si>
    <t>M2896</t>
  </si>
  <si>
    <t>M2897</t>
  </si>
  <si>
    <t>M2898</t>
  </si>
  <si>
    <t>M2899</t>
  </si>
  <si>
    <t>M2900</t>
  </si>
  <si>
    <t>M2901</t>
  </si>
  <si>
    <t>M2902</t>
  </si>
  <si>
    <t>M2908</t>
  </si>
  <si>
    <t>M2979</t>
  </si>
  <si>
    <t>M3089</t>
  </si>
  <si>
    <t>M3091</t>
  </si>
  <si>
    <t>M3093</t>
  </si>
  <si>
    <t>M3094</t>
  </si>
  <si>
    <t>M3095</t>
  </si>
  <si>
    <t>M3126</t>
  </si>
  <si>
    <t>M3127</t>
  </si>
  <si>
    <t>M3128</t>
  </si>
  <si>
    <t>M3129</t>
  </si>
  <si>
    <t>M3130</t>
  </si>
  <si>
    <t>M3131</t>
  </si>
  <si>
    <t>M3132</t>
  </si>
  <si>
    <t>M3133</t>
  </si>
  <si>
    <t>M3134</t>
  </si>
  <si>
    <t>M3135</t>
  </si>
  <si>
    <t>M3136</t>
  </si>
  <si>
    <t>M3137</t>
  </si>
  <si>
    <t>M3138</t>
  </si>
  <si>
    <t>M3139</t>
  </si>
  <si>
    <t>M3140</t>
  </si>
  <si>
    <t>M3141</t>
  </si>
  <si>
    <t>M3142</t>
  </si>
  <si>
    <t>M3143</t>
  </si>
  <si>
    <t>M3144</t>
  </si>
  <si>
    <t>M3145</t>
  </si>
  <si>
    <t>M3146</t>
  </si>
  <si>
    <t>M3147</t>
  </si>
  <si>
    <t>M3148</t>
  </si>
  <si>
    <t>M3149</t>
  </si>
  <si>
    <t>M3150</t>
  </si>
  <si>
    <t>M3153</t>
  </si>
  <si>
    <t>M3170</t>
  </si>
  <si>
    <t>M3171</t>
  </si>
  <si>
    <t>M3172</t>
  </si>
  <si>
    <t>M3173</t>
  </si>
  <si>
    <t>M3174</t>
  </si>
  <si>
    <t>M3177</t>
  </si>
  <si>
    <t>M3178</t>
  </si>
  <si>
    <t>M3179</t>
  </si>
  <si>
    <t>M3180</t>
  </si>
  <si>
    <t>M3181</t>
  </si>
  <si>
    <t>M3182</t>
  </si>
  <si>
    <t>M3183</t>
  </si>
  <si>
    <t>M3184</t>
  </si>
  <si>
    <t>M3185</t>
  </si>
  <si>
    <t>M3186</t>
  </si>
  <si>
    <t>M3187</t>
  </si>
  <si>
    <t>M3188</t>
  </si>
  <si>
    <t>M3189</t>
  </si>
  <si>
    <t>M3190</t>
  </si>
  <si>
    <t>M3191</t>
  </si>
  <si>
    <t>M3192</t>
  </si>
  <si>
    <t>M3193</t>
  </si>
  <si>
    <t>M3194</t>
  </si>
  <si>
    <t>M3195</t>
  </si>
  <si>
    <t>M3196</t>
  </si>
  <si>
    <t>M3197</t>
  </si>
  <si>
    <t>M3198</t>
  </si>
  <si>
    <t>M3199</t>
  </si>
  <si>
    <t>M3200</t>
  </si>
  <si>
    <t>M3201</t>
  </si>
  <si>
    <t>M3202</t>
  </si>
  <si>
    <t>M3203</t>
  </si>
  <si>
    <t>M3204</t>
  </si>
  <si>
    <t>M3205</t>
  </si>
  <si>
    <t>M3206</t>
  </si>
  <si>
    <t>M3207</t>
  </si>
  <si>
    <t>M3208</t>
  </si>
  <si>
    <t>M3209</t>
  </si>
  <si>
    <t>M3210</t>
  </si>
  <si>
    <t>M3211</t>
  </si>
  <si>
    <t>M3212</t>
  </si>
  <si>
    <t>M3213</t>
  </si>
  <si>
    <t>M3214</t>
  </si>
  <si>
    <t>M3215</t>
  </si>
  <si>
    <t>M3216</t>
  </si>
  <si>
    <t>M3217</t>
  </si>
  <si>
    <t>M3218</t>
  </si>
  <si>
    <t>M3219</t>
  </si>
  <si>
    <t>M3220</t>
  </si>
  <si>
    <t>M3227</t>
  </si>
  <si>
    <t>M3228</t>
  </si>
  <si>
    <t>M3229</t>
  </si>
  <si>
    <t>M3230</t>
  </si>
  <si>
    <t>M3231</t>
  </si>
  <si>
    <t>M3233</t>
  </si>
  <si>
    <t>M3235</t>
  </si>
  <si>
    <t>M3236</t>
  </si>
  <si>
    <t>M3237</t>
  </si>
  <si>
    <t>M3238</t>
  </si>
  <si>
    <t>M3239</t>
  </si>
  <si>
    <t>M3240</t>
  </si>
  <si>
    <t>M3241</t>
  </si>
  <si>
    <t>M3242</t>
  </si>
  <si>
    <t>M3245</t>
  </si>
  <si>
    <t>M3270</t>
  </si>
  <si>
    <t>M3271</t>
  </si>
  <si>
    <t>M3272</t>
  </si>
  <si>
    <t>M3273</t>
  </si>
  <si>
    <t>M3274</t>
  </si>
  <si>
    <t>M3275</t>
  </si>
  <si>
    <t>M3276</t>
  </si>
  <si>
    <t>M3277</t>
  </si>
  <si>
    <t>M3278</t>
  </si>
  <si>
    <t>M3279</t>
  </si>
  <si>
    <t>M3280</t>
  </si>
  <si>
    <t>M3353</t>
  </si>
  <si>
    <t>M3360</t>
  </si>
  <si>
    <t>M3361</t>
  </si>
  <si>
    <t>M3362</t>
  </si>
  <si>
    <t>M3363</t>
  </si>
  <si>
    <t>M3364</t>
  </si>
  <si>
    <t>M3365</t>
  </si>
  <si>
    <t>M3366</t>
  </si>
  <si>
    <t>M3367</t>
  </si>
  <si>
    <t>M3368</t>
  </si>
  <si>
    <t>M3369</t>
  </si>
  <si>
    <t>M3370</t>
  </si>
  <si>
    <t>M3371</t>
  </si>
  <si>
    <t>M3372</t>
  </si>
  <si>
    <t>M3501</t>
  </si>
  <si>
    <t>M3502</t>
  </si>
  <si>
    <t>M3503</t>
  </si>
  <si>
    <t>M3504</t>
  </si>
  <si>
    <t>M3505</t>
  </si>
  <si>
    <t>M3506</t>
  </si>
  <si>
    <t>M3507</t>
  </si>
  <si>
    <t>M3508</t>
  </si>
  <si>
    <t>M3509</t>
  </si>
  <si>
    <t>M3510</t>
  </si>
  <si>
    <t>M3511</t>
  </si>
  <si>
    <t>M3512</t>
  </si>
  <si>
    <t>M3513</t>
  </si>
  <si>
    <t>M3514</t>
  </si>
  <si>
    <t>M3515</t>
  </si>
  <si>
    <t>M3516</t>
  </si>
  <si>
    <t>M3518</t>
  </si>
  <si>
    <t>M3519</t>
  </si>
  <si>
    <t>M3520</t>
  </si>
  <si>
    <t>M3521</t>
  </si>
  <si>
    <t>M3522</t>
  </si>
  <si>
    <t>M3523</t>
  </si>
  <si>
    <t>M3524</t>
  </si>
  <si>
    <t>M3525</t>
  </si>
  <si>
    <t>M3526</t>
  </si>
  <si>
    <t>M3527</t>
  </si>
  <si>
    <t>M3528</t>
  </si>
  <si>
    <t>M3529</t>
  </si>
  <si>
    <t>M3530</t>
  </si>
  <si>
    <t>M3718</t>
  </si>
  <si>
    <t>M3719</t>
  </si>
  <si>
    <t>M3720</t>
  </si>
  <si>
    <t>M3721</t>
  </si>
  <si>
    <t>M3722</t>
  </si>
  <si>
    <t>M3723</t>
  </si>
  <si>
    <t>M3730</t>
  </si>
  <si>
    <t>M3772</t>
  </si>
  <si>
    <t>M3773</t>
  </si>
  <si>
    <t>M3774</t>
  </si>
  <si>
    <t>M3775</t>
  </si>
  <si>
    <t>M3776</t>
  </si>
  <si>
    <t>M3777</t>
  </si>
  <si>
    <t>M3778</t>
  </si>
  <si>
    <t>M3779</t>
  </si>
  <si>
    <t>M3780</t>
  </si>
  <si>
    <t>M3781</t>
  </si>
  <si>
    <t>M3782</t>
  </si>
  <si>
    <t>M3783</t>
  </si>
  <si>
    <t>M3784</t>
  </si>
  <si>
    <t>M3785</t>
  </si>
  <si>
    <t>M3786</t>
  </si>
  <si>
    <t>M3787</t>
  </si>
  <si>
    <t>M3788</t>
  </si>
  <si>
    <t>M3789</t>
  </si>
  <si>
    <t>M3790</t>
  </si>
  <si>
    <t>M3791</t>
  </si>
  <si>
    <t>M3792</t>
  </si>
  <si>
    <t>M3793</t>
  </si>
  <si>
    <t>M3795</t>
  </si>
  <si>
    <t>M3801</t>
  </si>
  <si>
    <t>M3802</t>
  </si>
  <si>
    <t>M3803</t>
  </si>
  <si>
    <t>M3804</t>
  </si>
  <si>
    <t>M3805</t>
  </si>
  <si>
    <t>M3806</t>
  </si>
  <si>
    <t>M3807</t>
  </si>
  <si>
    <t>M3808</t>
  </si>
  <si>
    <t>M3809</t>
  </si>
  <si>
    <t>M3810</t>
  </si>
  <si>
    <t>M3811</t>
  </si>
  <si>
    <t>M3813</t>
  </si>
  <si>
    <t>M3821</t>
  </si>
  <si>
    <t>M3822</t>
  </si>
  <si>
    <t>M3823</t>
  </si>
  <si>
    <t>M3824</t>
  </si>
  <si>
    <t>M3825</t>
  </si>
  <si>
    <t>M3826</t>
  </si>
  <si>
    <t>M3827</t>
  </si>
  <si>
    <t>M3828</t>
  </si>
  <si>
    <t>M3829</t>
  </si>
  <si>
    <t>M3830</t>
  </si>
  <si>
    <t>M3831</t>
  </si>
  <si>
    <t>M3832</t>
  </si>
  <si>
    <t>M3833</t>
  </si>
  <si>
    <t>M3834</t>
  </si>
  <si>
    <t>M3835</t>
  </si>
  <si>
    <t>M3836</t>
  </si>
  <si>
    <t>M3837</t>
  </si>
  <si>
    <t>M3838</t>
  </si>
  <si>
    <t>M3839</t>
  </si>
  <si>
    <t>M3840</t>
  </si>
  <si>
    <t>M3841</t>
  </si>
  <si>
    <t>M3842</t>
  </si>
  <si>
    <t>M3843</t>
  </si>
  <si>
    <t>M3844</t>
  </si>
  <si>
    <t>M3845</t>
  </si>
  <si>
    <t>M3846</t>
  </si>
  <si>
    <t>M3847</t>
  </si>
  <si>
    <t>M3848</t>
  </si>
  <si>
    <t>M3851</t>
  </si>
  <si>
    <t>M3852</t>
  </si>
  <si>
    <t>M3853</t>
  </si>
  <si>
    <t>M3854</t>
  </si>
  <si>
    <t>M3855</t>
  </si>
  <si>
    <t>M3856</t>
  </si>
  <si>
    <t>M3857</t>
  </si>
  <si>
    <t>M3858</t>
  </si>
  <si>
    <t>M3859</t>
  </si>
  <si>
    <t>M3860</t>
  </si>
  <si>
    <t>M3861</t>
  </si>
  <si>
    <t>M3862</t>
  </si>
  <si>
    <t>M3863</t>
  </si>
  <si>
    <t>M3864</t>
  </si>
  <si>
    <t>M3865</t>
  </si>
  <si>
    <t>M3866</t>
  </si>
  <si>
    <t>M3867</t>
  </si>
  <si>
    <t>M3868</t>
  </si>
  <si>
    <t>M3869</t>
  </si>
  <si>
    <t>M3870</t>
  </si>
  <si>
    <t>M3900</t>
  </si>
  <si>
    <t>M3901</t>
  </si>
  <si>
    <t>M3902</t>
  </si>
  <si>
    <t>M3903</t>
  </si>
  <si>
    <t>M3904</t>
  </si>
  <si>
    <t>M3905</t>
  </si>
  <si>
    <t>M3906</t>
  </si>
  <si>
    <t>M3907</t>
  </si>
  <si>
    <t>M3908</t>
  </si>
  <si>
    <t>M3909</t>
  </si>
  <si>
    <t>M3910</t>
  </si>
  <si>
    <t>M3911</t>
  </si>
  <si>
    <t>M3912</t>
  </si>
  <si>
    <t>M3913</t>
  </si>
  <si>
    <t>M3914</t>
  </si>
  <si>
    <t>M3915</t>
  </si>
  <si>
    <t>M3916</t>
  </si>
  <si>
    <t>M3917</t>
  </si>
  <si>
    <t>M3918</t>
  </si>
  <si>
    <t>M3919</t>
  </si>
  <si>
    <t>M3920</t>
  </si>
  <si>
    <t>M3921</t>
  </si>
  <si>
    <t>M3922</t>
  </si>
  <si>
    <t>M3923</t>
  </si>
  <si>
    <t>M3924</t>
  </si>
  <si>
    <t>M3925</t>
  </si>
  <si>
    <t>M3926</t>
  </si>
  <si>
    <t>M3927</t>
  </si>
  <si>
    <t>M3928</t>
  </si>
  <si>
    <t>M3929</t>
  </si>
  <si>
    <t>M3931</t>
  </si>
  <si>
    <t>M3932</t>
  </si>
  <si>
    <t>M3933</t>
  </si>
  <si>
    <t>M3934</t>
  </si>
  <si>
    <t>M3935</t>
  </si>
  <si>
    <t>M3936</t>
  </si>
  <si>
    <t>M3939</t>
  </si>
  <si>
    <t>M3947</t>
  </si>
  <si>
    <t>M3949</t>
  </si>
  <si>
    <t>PRAZO:</t>
  </si>
  <si>
    <t>E9199</t>
  </si>
  <si>
    <t>A9299</t>
  </si>
  <si>
    <t>dm³</t>
  </si>
  <si>
    <t>cj</t>
  </si>
  <si>
    <t>par</t>
  </si>
  <si>
    <t>M3727</t>
  </si>
  <si>
    <t>M3728</t>
  </si>
  <si>
    <t>M3729</t>
  </si>
  <si>
    <t>M4413</t>
  </si>
  <si>
    <t>ADMINISTRAÇÃO LOCAL</t>
  </si>
  <si>
    <t>BDI</t>
  </si>
  <si>
    <t>P9915</t>
  </si>
  <si>
    <t>M1312</t>
  </si>
  <si>
    <t>2.1.1</t>
  </si>
  <si>
    <t>2.1.2</t>
  </si>
  <si>
    <t>Código SICRO</t>
  </si>
  <si>
    <t>Porte</t>
  </si>
  <si>
    <t>Caminhão tanque de asfalto com capacidade de 31.000 l - 265 kW</t>
  </si>
  <si>
    <t>Elevador de cremalheira com cabine simples, com capacidade de 1.500 kg e altura de até 100 m - 15 kW</t>
  </si>
  <si>
    <t>Central de concreto com capacidade de 150 m³/h - dosadora e misturadora</t>
  </si>
  <si>
    <t>Perfuratriz hidráulica montada em flutuante - 32 kW</t>
  </si>
  <si>
    <t>Carro controle ferroviário - 186 kW</t>
  </si>
  <si>
    <t>Perfuratriz hidráulica rotopercussiva para CCPH - 123 kW</t>
  </si>
  <si>
    <t>Bomba de concreto rebocável com capacidade de 30 m³/h - 74 kW</t>
  </si>
  <si>
    <t>Tanque de estocagem de asfalto com agitadores de 60.000 l</t>
  </si>
  <si>
    <t>Carrelone com capacidade máxima de 70 t</t>
  </si>
  <si>
    <t>Bomba de concreto rebocável com capacidade de 41 m³/h - 74 kW</t>
  </si>
  <si>
    <t>Veículo leve - 53 kW (sem motorista)</t>
  </si>
  <si>
    <t>Caminhão de resgate de veículos de porte médio com capacidade do guincho de 20 t - 136 kW</t>
  </si>
  <si>
    <t>Cavalo mecânico sem reboque - 210 kW</t>
  </si>
  <si>
    <t>Balsa de convés com capacidade de 200 t</t>
  </si>
  <si>
    <t>Soldadora de trilho por caldeamento na via - 400 kW</t>
  </si>
  <si>
    <t>Perfuratriz tipo Bottom Feed para coluna de brita - 194 kW</t>
  </si>
  <si>
    <t>Caminhão basculante para concreto com capacidade de 7 m³ - 188 kW</t>
  </si>
  <si>
    <t>Caminhão silo com capacidade de 30 m³ - 265 kW</t>
  </si>
  <si>
    <t>Locomotiva diesel-elétrica CC - bitola métrica - 2.237 kW</t>
  </si>
  <si>
    <t>Locomotiva diesel-elétrica CC - bitola larga - 2.237 kW</t>
  </si>
  <si>
    <t>Vagão plataforma PNE com capacidade de 82 t - bitola métrica</t>
  </si>
  <si>
    <t>Vagão plataforma PNT com capacidade de 98 t - bitola larga</t>
  </si>
  <si>
    <t>Vagão fechado com porta para carga e descarga de paletes FLD com capacidade de 64 t - bitola métrica</t>
  </si>
  <si>
    <t>Vagão fechado com porta para carga e descarga de paletes FLT com capacidade de 99 t - bitola larga</t>
  </si>
  <si>
    <t>Vagão hopper aberto com descarga automática HNE com capacidade de 45 m³ - bitola métrica</t>
  </si>
  <si>
    <t>Vagão hopper aberto com descarga automática HNT com capacidade de 63 m³ - bitola larga</t>
  </si>
  <si>
    <t>Equipamento para carga e descarga de TLS de até 250 m - 90 kW</t>
  </si>
  <si>
    <t>Carregadeira de pneus com implemento de garfo - 195 kW</t>
  </si>
  <si>
    <t>Caminhão basculante para rocha com capacidade de 12 m³ - 188 kW com periculosidade</t>
  </si>
  <si>
    <t>Plataforma pantográfica montada em caminhão - 115 kW com periculosidade</t>
  </si>
  <si>
    <t>Escavadeira hidráulica com martelo hidráulico de 1.700 kg - 103 kW com periculosidade</t>
  </si>
  <si>
    <t>Perfuratriz sobre esteiras - 145 kW com periculosidade</t>
  </si>
  <si>
    <t>Equipamento de corte a plasma CNC - 12.000 x 5.500 mm - 19,5 kW</t>
  </si>
  <si>
    <t>Prensa dobradeira capacidade 320 t - comprimento até 3.100 mm - 30 kW</t>
  </si>
  <si>
    <t>Caminhão basculante com capacidade de 6 m³ - 136 kW</t>
  </si>
  <si>
    <t>Caminhão carroceria com capacidade de 9 t - 136 kW</t>
  </si>
  <si>
    <t>Veículo leve - 53 kW</t>
  </si>
  <si>
    <t>Caldeira de asfalto rebocável com capacidade de 1.500 l - 6,5 kW</t>
  </si>
  <si>
    <t>Motoscraper - 304 kW</t>
  </si>
  <si>
    <t>Motoniveladora - 93 kW</t>
  </si>
  <si>
    <t>Empilhadeira a diesel com capacidade de 4 t - 60 kW</t>
  </si>
  <si>
    <t>Vibroacabadora de asfalto sobre esteiras - 82 kW</t>
  </si>
  <si>
    <t>Tanque de estocagem de asfalto com capacidade de 30.000 l</t>
  </si>
  <si>
    <t>Perfuratriz hidráulica sobre esteiras com clamshell - 220 kW</t>
  </si>
  <si>
    <t>Caminhão tanque com capacidade de 10.000 l - 188 kW</t>
  </si>
  <si>
    <t>Perfuratriz sobre esteiras - 145 kW</t>
  </si>
  <si>
    <t>Escavadeira hidráulica de longo alcance sobre esteiras - 103 kW</t>
  </si>
  <si>
    <t>Carregadeira de pneus para rocha com capacidade de 1,72 m³ - 113 kW</t>
  </si>
  <si>
    <t>Central de concreto com capacidade de 40 m³/h - dosadora fixa</t>
  </si>
  <si>
    <t>Caminhão carroceria com capacidade de 15 t - 188 kW</t>
  </si>
  <si>
    <t>Central de concreto com capacidade de 30 m³/h - dosadora RS</t>
  </si>
  <si>
    <t>Caminhão basculante para rocha com capacidade de 8 m³ - 210 kW</t>
  </si>
  <si>
    <t>Caminhão tanque com capacidade de 6.000 l - 136 kW</t>
  </si>
  <si>
    <t>Draga de sucção para extração de areia com tubo de descarga de 150 mm - 100 kW</t>
  </si>
  <si>
    <t>Draga hopper com capacidade de 10.000 m³</t>
  </si>
  <si>
    <t>Draga hopper com capacidade de 15.000 m³</t>
  </si>
  <si>
    <t>Draga hopper com capacidade de 20.000 m³</t>
  </si>
  <si>
    <t>Perfuratriz hidráulica sobre esteiras para estaca raiz - 56 kW</t>
  </si>
  <si>
    <t>Guindaste móvel sobre esteiras com capacidade de 80 t - 212 kW</t>
  </si>
  <si>
    <t>Fresadora a frio - 410 kW</t>
  </si>
  <si>
    <t>Cavalo mecânico com dois reboques hidropneumáticos de 5 e 4 eixos e mesas de giro com capacidade de 130 t - 440 kW</t>
  </si>
  <si>
    <t>Caminhão tanque com capacidade de 13.000 l - 188 kW</t>
  </si>
  <si>
    <t>Rolo compactador liso tandem vibratório autopropelido de 10,4 t - 82 kW</t>
  </si>
  <si>
    <t>Caminhão carroceria com guindauto com capacidade de 20 t.m - 136 kW</t>
  </si>
  <si>
    <t>Usina de asfalto a quente gravimétrica com capacidade de 100/140 t/h - 260 kW</t>
  </si>
  <si>
    <t>Caminhão carroceria com guindauto e cesto aéreo com capacidade de 10 t.m - 136 kW</t>
  </si>
  <si>
    <t>Caminhão demarcador de faixas com sistema de pintura Spray - 115 kW</t>
  </si>
  <si>
    <t>Fresadora a frio - 155 kW</t>
  </si>
  <si>
    <t>Socadora automática de linha - 253 kW</t>
  </si>
  <si>
    <t>Reguladora e distribuidora de lastro - 300 kW</t>
  </si>
  <si>
    <t>Bate-estaca com martelo hidráulico - 450 kW</t>
  </si>
  <si>
    <t>Pórtico duplo de descarga e posicionamento de dormente - 89 kW</t>
  </si>
  <si>
    <t>Bate-estaca Strauss - 15 kW</t>
  </si>
  <si>
    <t>Rolo compactador de pneus autopropelido de 27 t - 85 kW</t>
  </si>
  <si>
    <t>Escavadeira hidráulica com martelo hidráulico de 1.700 kg - 103 kW</t>
  </si>
  <si>
    <t>Extrusora de barreira de concreto - 74 kW</t>
  </si>
  <si>
    <t>PEQUENO</t>
  </si>
  <si>
    <t>Equipamento para sondagem manual</t>
  </si>
  <si>
    <t>Grupo gerador - 456 kVA</t>
  </si>
  <si>
    <t>Bomba de protensão com leitura digital para tensionamento de estais - 3 kW</t>
  </si>
  <si>
    <t>Equipamento para regulagem final de estais com até 37 cordoalhas - D = 15,7 mm - 20 kW</t>
  </si>
  <si>
    <t>Equipamento para regulagem final de estais de 38 a 55 cordoalhas - D = 15,7 mm - 30 kW</t>
  </si>
  <si>
    <t>Equipamento para regulagem final de estais de 56 a 73 cordoalhas - D = 15,7 mm - 40 kW</t>
  </si>
  <si>
    <t>Equipamento para regulagem final de estais de 74 a 91 cordoalhas - D = 15,7 mm - 50 kW</t>
  </si>
  <si>
    <t>Serra mármore - 1,45 kW</t>
  </si>
  <si>
    <t>Guincho pneumático com capacidade de 2,5 t</t>
  </si>
  <si>
    <t>Lixadeira elétrica manual angular - 2 kW</t>
  </si>
  <si>
    <t>Transportador manual gerica com capacidade de 180 l</t>
  </si>
  <si>
    <t>Transportador manual carrinho de mão com capacidade de 80 l</t>
  </si>
  <si>
    <t>Removedora de faixas de sinalização viária - 9,69 kW</t>
  </si>
  <si>
    <t>Extrusora para sarjeta de concreto - 10,44 kW</t>
  </si>
  <si>
    <t>Semáforo móvel com 3 lentes e bateria - D = 200 mm</t>
  </si>
  <si>
    <t>Ventilador centrífugo baixa pressão com capacidade de 58 m³/min - 3,68 kW</t>
  </si>
  <si>
    <t>Serra circular com bancada - D = 30 cm - 4 kW</t>
  </si>
  <si>
    <t>GPS geodésico de dupla frequência (L1/L2)</t>
  </si>
  <si>
    <t>Fresadora de piso de concreto - 6,7 kW</t>
  </si>
  <si>
    <t>Serra para corte de concreto e asfalto - 10 kW</t>
  </si>
  <si>
    <t>Bomba submersível com capacidade de 75 m³/h - 3,6 kW</t>
  </si>
  <si>
    <t>Caldeira para aquecimento e injeção de cera - 1 kW</t>
  </si>
  <si>
    <t>Jateador pressurizado multiabrasivo com capacidade de 280 l</t>
  </si>
  <si>
    <t>Misturador de lama bentonítica - 4 kW</t>
  </si>
  <si>
    <t>Desarenador - 15 kW</t>
  </si>
  <si>
    <t>Talha manual com capacidade de 3 t</t>
  </si>
  <si>
    <t>Conjunto bomba e prensa para luva de emenda de 32 mm</t>
  </si>
  <si>
    <t>Calandra para chapas de aço até 25 mm - 22 kW</t>
  </si>
  <si>
    <t>Prensa hidráulica para fabricação de blocos pré-moldados - 20 kW</t>
  </si>
  <si>
    <t>Ajudante</t>
  </si>
  <si>
    <t>Ajudante especializado</t>
  </si>
  <si>
    <t>Almoxarife</t>
  </si>
  <si>
    <t>Apontador</t>
  </si>
  <si>
    <t>Armador</t>
  </si>
  <si>
    <t>Auxiliar administrativo</t>
  </si>
  <si>
    <t>Bombeiro hidráulico</t>
  </si>
  <si>
    <t>Carpinteiro</t>
  </si>
  <si>
    <t>Encarregado administrativo</t>
  </si>
  <si>
    <t>Eletricista</t>
  </si>
  <si>
    <t>Encarregado especializado</t>
  </si>
  <si>
    <t>Engenheiro</t>
  </si>
  <si>
    <t>Jardineiro</t>
  </si>
  <si>
    <t>Engenheiro supervisor</t>
  </si>
  <si>
    <t>Pedreiro</t>
  </si>
  <si>
    <t>Pintor</t>
  </si>
  <si>
    <t>Serralheiro</t>
  </si>
  <si>
    <t>Servente</t>
  </si>
  <si>
    <t>Soldador</t>
  </si>
  <si>
    <t>Vigia</t>
  </si>
  <si>
    <t>Montador</t>
  </si>
  <si>
    <t>Auxiliar de laboratório</t>
  </si>
  <si>
    <t>Oceanógrafo</t>
  </si>
  <si>
    <t>Encarregado geral</t>
  </si>
  <si>
    <t>Faxineiro</t>
  </si>
  <si>
    <t>Operador de equipamento leve</t>
  </si>
  <si>
    <t>Operador de equipamento pesado</t>
  </si>
  <si>
    <t>Operador de equipamento especial</t>
  </si>
  <si>
    <t>Perfurador de tubulão</t>
  </si>
  <si>
    <t>Desenhista</t>
  </si>
  <si>
    <t>Condutor maquinista fluvial</t>
  </si>
  <si>
    <t>Médico do trabalho</t>
  </si>
  <si>
    <t>Blaster</t>
  </si>
  <si>
    <t>Pré-marcador</t>
  </si>
  <si>
    <t>Marinheiro de máquinas</t>
  </si>
  <si>
    <t>Marinheiro de convés</t>
  </si>
  <si>
    <t>Marinheiro de convés - mensalista</t>
  </si>
  <si>
    <t>Laboratorista</t>
  </si>
  <si>
    <t>Trabalhador de via</t>
  </si>
  <si>
    <t>Selecionador de material pétreo</t>
  </si>
  <si>
    <t>Engenheiro de segurança do trabalho</t>
  </si>
  <si>
    <t>Motorista de caminhão</t>
  </si>
  <si>
    <t>Técnico especializado - mensalista</t>
  </si>
  <si>
    <t>Encarregado de obras de artes especiais</t>
  </si>
  <si>
    <t>Motorista de veículo leve</t>
  </si>
  <si>
    <t>Motorista de veículo especial</t>
  </si>
  <si>
    <t>Encarregado de turma</t>
  </si>
  <si>
    <t>Técnico de segurança do trabalho</t>
  </si>
  <si>
    <t>Piloto fluvial</t>
  </si>
  <si>
    <t>Técnico especializado</t>
  </si>
  <si>
    <t>Chefe do setor administrativo</t>
  </si>
  <si>
    <t>Encarregado de terraplenagem</t>
  </si>
  <si>
    <t>Frentista de túnel</t>
  </si>
  <si>
    <t>Técnico da qualidade</t>
  </si>
  <si>
    <t>Auxiliar de blaster</t>
  </si>
  <si>
    <t>Encarregado de pavimentação</t>
  </si>
  <si>
    <t>Porteiro</t>
  </si>
  <si>
    <t>Encarregado de superestrutura ferroviária</t>
  </si>
  <si>
    <t>Auxiliar técnico</t>
  </si>
  <si>
    <t>Comandante de longo curso</t>
  </si>
  <si>
    <t>Imediato</t>
  </si>
  <si>
    <t>Oficial de náutica</t>
  </si>
  <si>
    <t>Oficial de máquinas</t>
  </si>
  <si>
    <t>Draguista</t>
  </si>
  <si>
    <t>Maquinista</t>
  </si>
  <si>
    <t>Encarregado de conservação rodoviária</t>
  </si>
  <si>
    <t>Mestre fluvial</t>
  </si>
  <si>
    <t>Frentista de túnel com periculosidade</t>
  </si>
  <si>
    <t>Eletricista com periculosidade</t>
  </si>
  <si>
    <t>Operador de equipamento pesado com periculosidade</t>
  </si>
  <si>
    <t>Motorista de veículo especial com periculosidade</t>
  </si>
  <si>
    <t>Operador de equipamento leve com periculosidade</t>
  </si>
  <si>
    <t>Operador de equipamento leve com insalubridade</t>
  </si>
  <si>
    <t>Marinheiro de convés com periculosidade</t>
  </si>
  <si>
    <t>Operador de equipamento especial com periculosidade</t>
  </si>
  <si>
    <t>Engenheiro auxiliar</t>
  </si>
  <si>
    <t>Técnico florestal</t>
  </si>
  <si>
    <t>Motorista de veículo leve - mensalista</t>
  </si>
  <si>
    <t>Topógrafo</t>
  </si>
  <si>
    <t>Auxiliar de topografia</t>
  </si>
  <si>
    <t>Médico de câmara hiperbárica</t>
  </si>
  <si>
    <t>Pedreiro - mensalista</t>
  </si>
  <si>
    <t>Eletricista - mensalista</t>
  </si>
  <si>
    <t>Servente - mensalista</t>
  </si>
  <si>
    <t>Engenheiro chefe</t>
  </si>
  <si>
    <t>Motorista de caminhão com periculosidade</t>
  </si>
  <si>
    <t>Técnico de batimetria</t>
  </si>
  <si>
    <t>E9543</t>
  </si>
  <si>
    <t>E9770</t>
  </si>
  <si>
    <t>E9771</t>
  </si>
  <si>
    <t>E9772</t>
  </si>
  <si>
    <t>E9773</t>
  </si>
  <si>
    <t>E9774</t>
  </si>
  <si>
    <t>M0311</t>
  </si>
  <si>
    <t>M0312</t>
  </si>
  <si>
    <t>CH Produtivo (R$/h)</t>
  </si>
  <si>
    <t>CH Condutor (R$/h)</t>
  </si>
  <si>
    <t>Custo Total do Descanso (R$)</t>
  </si>
  <si>
    <t>Equipamentos de Grande Porte</t>
  </si>
  <si>
    <t>MOBILIZAÇÃO E DESMOBILIZAÇÃO</t>
  </si>
  <si>
    <t>ORÇAMENTO:</t>
  </si>
  <si>
    <t>SERVIÇOS INICIAIS</t>
  </si>
  <si>
    <t>VELOCIDADE:</t>
  </si>
  <si>
    <t>Nº DE PARADAS:</t>
  </si>
  <si>
    <t>TEMPO DE VIAGEM:</t>
  </si>
  <si>
    <t>Equipamentos Autopropelidos</t>
  </si>
  <si>
    <t>S/ DESONERAÇÃO</t>
  </si>
  <si>
    <t>2.4</t>
  </si>
  <si>
    <t>3.2</t>
  </si>
  <si>
    <t>Mergulhador raso autônomo de emergência</t>
  </si>
  <si>
    <t>Mergulhador raso dependente de emergência</t>
  </si>
  <si>
    <t>Mergulhador raso dependente</t>
  </si>
  <si>
    <t>Mergulhador raso autônomo</t>
  </si>
  <si>
    <t>Mergulhador raso auxiliar de superfície</t>
  </si>
  <si>
    <t>Operador de equipamento de mergulho</t>
  </si>
  <si>
    <t>Supervisor de mergulho raso</t>
  </si>
  <si>
    <t>P9921</t>
  </si>
  <si>
    <t>P9922</t>
  </si>
  <si>
    <t>P9924</t>
  </si>
  <si>
    <t>P9925</t>
  </si>
  <si>
    <t>P9926</t>
  </si>
  <si>
    <t>P9931</t>
  </si>
  <si>
    <t>P9933</t>
  </si>
  <si>
    <t>Conjunto vibratório para tubos de concreto com encaixe PB e 3 jogos de fôrmas - D = 0,60 m - 2,20 kW</t>
  </si>
  <si>
    <t>Conjunto vibratório para tubos de concreto com encaixe PB e 3 jogos de fôrmas - D = 0,80 m - 2,20 kW</t>
  </si>
  <si>
    <t>Conjunto vibratório para tubos de concreto com encaixe PB e 3 jogos de fôrmas - D = 1,00 m - 2,20 kW</t>
  </si>
  <si>
    <t>Conjunto vibratório para tubos de concreto com encaixe PB e 3 jogos de fôrmas - D = 1,20 m - 2,20 kW</t>
  </si>
  <si>
    <t>Conjunto vibratório para tubos de concreto com encaixe PB e 3 jogos de fôrmas - D = 1,50 m - 2,20 kW</t>
  </si>
  <si>
    <t>Bomba de pistão triplex com capacidade de 7,80 m³/h (130 l/min) - 8,20 kW</t>
  </si>
  <si>
    <t>Transportador manual de tubos de concreto com capacidade de 1 t</t>
  </si>
  <si>
    <t>Embarcação rebocadora - 268 kW</t>
  </si>
  <si>
    <t>Carro manual modelo plataforma de 200 x 80 cm com capacidade de 800 kg</t>
  </si>
  <si>
    <t>Deflectômetro de impacto (FWD) instalado em picape com reboque e faixa de carga de 7 a 120 kN - 147 kW</t>
  </si>
  <si>
    <t>Elevador de obra com capacidade de 1.000 kg - 9 kW</t>
  </si>
  <si>
    <t>Escavadeira hidráulica sobre esteira com capacidade de 0,4 m³ - 64 kW</t>
  </si>
  <si>
    <t>Recicladora a frio - 455 kW</t>
  </si>
  <si>
    <t>Pórtico metálico rolante com capacidade de 25 t - 30 kW</t>
  </si>
  <si>
    <t>Guindaste móvel sobre esteiras com dragline com capacidade de 1,9 a 2,3 m³ - 270 kW</t>
  </si>
  <si>
    <t>Misturador de nata cimento - 1,50 kW</t>
  </si>
  <si>
    <t>Conjunto bomba e macaco hidráulico para protensão com capacidade de 7.000 kN - 15 kW</t>
  </si>
  <si>
    <t>Bomba para injeção de nata de cimento com capacidade de 2 MPa - 2,20 kW</t>
  </si>
  <si>
    <t>Bomba de alta pressão para hidrojateamento com capacidade de 18 MPa - 5,20 kW</t>
  </si>
  <si>
    <t>Conjunto bomba e macaco hidráulico para protensão com capacidade de 8.000 kN - 20 kW</t>
  </si>
  <si>
    <t>Grua fixa para alturas de 60 a 102 m, com alcance de 60 m com capacidade de 1.500 kg na ponta da lança - 37 kW</t>
  </si>
  <si>
    <t>Macaco hidráulico monocordoalha para tensionamento de estais - 3 kW</t>
  </si>
  <si>
    <t>Máquina de solda por termofusão para tubos PEAD com gerador de 4 kW</t>
  </si>
  <si>
    <t>Trator sobre esteiras com lâmina - 97 kW</t>
  </si>
  <si>
    <t>Embarcação de alumínio com comprimento de 6 m e motor de popa - 18,60 kW</t>
  </si>
  <si>
    <t>Conjunto bomba e macaco hidráulico para elevação com capacidade de 496 kN</t>
  </si>
  <si>
    <t>Conjunto bomba e macaco hidráulico para elevação com capacidade de 929 kN</t>
  </si>
  <si>
    <t>Conjunto bomba e macaco hidráulico para elevação com capacidade de 1.390 kN</t>
  </si>
  <si>
    <t>Conjunto bomba e macaco hidráulico para elevação com capacidade de 1.859 kN</t>
  </si>
  <si>
    <t>Bomba de alta pressão para hidrojateamento com capacidade de 250 MPa - 72 kW</t>
  </si>
  <si>
    <t>Guindaste móvel sobre pneus com 2 eixos com capacidade de 18 t - 97 kW</t>
  </si>
  <si>
    <t>Máquina levantadora e posicionadora de via - 7,40 kW</t>
  </si>
  <si>
    <t>Empilhadeira a diesel com capacidade de 10 t - 82 kW</t>
  </si>
  <si>
    <t>Equipamento sobre forma-trilho para execução e acabamento de pavimento de concreto - 13,40 kW</t>
  </si>
  <si>
    <t>Plataforma autoelevatória de 12 x 24 m com capacidade de 150 t</t>
  </si>
  <si>
    <t>Batelão sem propulsão com capacidade de 66 m³</t>
  </si>
  <si>
    <t>Plataforma flutuante de 12 x 24 x 1,8 m com capacidade de 150 t</t>
  </si>
  <si>
    <t>Plataforma autoelevatória de 12 x 24 m montada na obra com capacidade de 150 t</t>
  </si>
  <si>
    <t>Perfuratriz pneumática rotopercussiva montada em flutuante com pressão de 0,70 MPa e capacidade de 2.500 gpm</t>
  </si>
  <si>
    <t>Soprador de ar quente manual - 1,60 kW</t>
  </si>
  <si>
    <t>Equipamento de estabilização dinâmica da via - 300 kW</t>
  </si>
  <si>
    <t>Veículo ferroviário para capina química com capacidade de 12.000 l - 115 kW</t>
  </si>
  <si>
    <t>Vibrador de imersão para concreto - 4,10 kW</t>
  </si>
  <si>
    <t>Ponte rolante com capacidade de 5 t e vão de até 15 m - 10 kW</t>
  </si>
  <si>
    <t>Martelo hidráulico vibratório com unidade hidráulica - 486 kW</t>
  </si>
  <si>
    <t>Trado cavadeira de 12"</t>
  </si>
  <si>
    <t>Equipamento para pintura eletrostática com cabine dupla de 7,00 kW e estufa de 80.000 kCal</t>
  </si>
  <si>
    <t>Perfuratriz de circulação reversa tipo Wirth ou similar com unidade hidráulica (Power Pack) - 273 kW</t>
  </si>
  <si>
    <t>Treliça lançadeira com capacidade de carga de 100 a 120 t e vão máximo de 45 m - 110 kW</t>
  </si>
  <si>
    <t>Bomba submersível com capacidade de 360 m³/h - 23 kW</t>
  </si>
  <si>
    <t>Fischietti simples com capacidade de 70 t</t>
  </si>
  <si>
    <t>Vagão fechado FLT com capacidade de 99 t</t>
  </si>
  <si>
    <t>Vagão tanque convencional TCT com capacidade de 97 t e 103.000 l</t>
  </si>
  <si>
    <t>Vagão gôndola GDE com capacidade de 93,5 t / 29 m³</t>
  </si>
  <si>
    <t>Roçadeira costal - 1,40 kW</t>
  </si>
  <si>
    <t>Guindaste móvel sobre pneus com 6 eixos com capacidade máxima de 350 t - 450 kW</t>
  </si>
  <si>
    <t>Guindaste móvel sobre pneus com 8 eixos com capacidade máxima de 500 t - 500 kW</t>
  </si>
  <si>
    <t>Minicarregadeira de pneus - 45,50 kW</t>
  </si>
  <si>
    <t>Extrusora para meio-fio de concreto - 10,44 kW</t>
  </si>
  <si>
    <t>Compactador manual com soquete vibratório - 2,24 kW</t>
  </si>
  <si>
    <t>Escavadeira hidráulica sobre esteiras para rocha com caçamba com capacidade de 1,56 m³ - 118 kW</t>
  </si>
  <si>
    <t>Jateador abrasivo úmido com capacidade de 350 kg de abrasivo</t>
  </si>
  <si>
    <t>Sinalizador direcional móvel com sistema fotovoltaico de energia e montado em chassi sobre pneus</t>
  </si>
  <si>
    <t>Painel de Mensagem Variável - PMV móvel, com sistema fotovoltaico de energia e montado em chassi sobre pneus</t>
  </si>
  <si>
    <t>Carregadeira de pneus para rocha com capacidade de 2,50 m³ - 105 kW</t>
  </si>
  <si>
    <t>Cortadora de pavimento com disco diamantado de 450 a 1.500 mm - 55,40 kW</t>
  </si>
  <si>
    <t>Minicarregadeira sobre pneus com valetadeira - 55,40 kW</t>
  </si>
  <si>
    <t>Equipamento de cravação sobre esteira para geodreno com haste para profundidade de até 20 m - 258 kW</t>
  </si>
  <si>
    <t>Veículo tipo van furgão com capacidade de 1,54 t - 93 kW</t>
  </si>
  <si>
    <t>Draga backhoe com capacidade de 7 m³ - 1.000 kW</t>
  </si>
  <si>
    <t>Escavadeira hidráulica com martelo hidráulico de 520 kg - 75 kW</t>
  </si>
  <si>
    <t>Miniônibus com capacidade para 30 passageiros - 111 kW</t>
  </si>
  <si>
    <t>Rebarbador hidráulico com bomba manual com capacidade de força de 9.000 kgf</t>
  </si>
  <si>
    <t>Pórtico metálico rolante com talha com capacidade de 5 t - 10 kW</t>
  </si>
  <si>
    <t>Macaco de protensão de fios com bomba - 3,72 kW</t>
  </si>
  <si>
    <t>Máquina de aplicação e extração de grampo elástico tipo Pandrol - 6,70 kW</t>
  </si>
  <si>
    <t>Britador de mandíbulas móvel sobre esteiras, sem peneira, com capacidade de 140 m³/h - 170 kW</t>
  </si>
  <si>
    <t>Ferramenta de fixação à pólvora de ação direta</t>
  </si>
  <si>
    <t>Ferramenta de fixação à pólvora e sistema à pistão</t>
  </si>
  <si>
    <t>Equipamento para selagem com material asfáltico rebocável com capacidade de 370 l - 35 kW</t>
  </si>
  <si>
    <t>Caldeira de asfalto rebocável com capacidade de 600 l - 5,20 kW</t>
  </si>
  <si>
    <t>Soprador de ar costal - 2,6 kW</t>
  </si>
  <si>
    <t>Carregadeira de pneus para rocha com capacidade de 2,50 m³ - 105 kW com periculosidade</t>
  </si>
  <si>
    <t>Máquina de solda elétrica retificadora 425 A - 18,70 kW</t>
  </si>
  <si>
    <t>Martelete perfurador/rompedor a ar comprimido de 25 kg para rocha, com insalubridade, com capacidade de 2.040 gpm</t>
  </si>
  <si>
    <t>Jumbo eletro-hidráulico com 3 braços - 155 kW/237 kW com periculosidade</t>
  </si>
  <si>
    <t>Estação transmissora de superfície para televisionamento</t>
  </si>
  <si>
    <t>Estação transmissora de superfície para comunicação sem fio</t>
  </si>
  <si>
    <t>Estação transmissora de superfície para comunicação com fio</t>
  </si>
  <si>
    <t>Painel de controle de ar com manômetros e pneufatômetros</t>
  </si>
  <si>
    <t>Sistema de ar comprimido para mergulho até 30 m com pressão de trabalho de 1,4 MPa - 7,46 kW</t>
  </si>
  <si>
    <t>Sistema de ar comprimido para mergulho até 50 m com pressão de trabalho de 1,7 MPa - 16,18 kW</t>
  </si>
  <si>
    <t>Fonte de plasma para corte manual - 65A - 15 kW</t>
  </si>
  <si>
    <t>Serra de esquadria com braço telescópico - D = 250 mm (10") - 1,80 kW</t>
  </si>
  <si>
    <t>Rebordeadeira diâmetro máximo 3,00 m - 4,85 kW</t>
  </si>
  <si>
    <t>Dobradeira viradeira manual comprimento máximo de dobra de até 2.000 mm</t>
  </si>
  <si>
    <t>Fonte de plasma para corte manual - 45A - 10 kW</t>
  </si>
  <si>
    <t>Equipamento para pintura com cal rebocável com dois bicos aplicadores e capacidade de 2.200 l</t>
  </si>
  <si>
    <t>Ventilador axial para ventilação forçada com velocidade de saída de 32,8 m/s - D = 1.000 mm - 30 kW</t>
  </si>
  <si>
    <t>Bate-estaca de gravidade para 6 t - 119 kW</t>
  </si>
  <si>
    <t>Guilhotina hidráulica 16 x 6.100 mm - 30 kW</t>
  </si>
  <si>
    <t>Plotadora de recorte com computador e programa computacional</t>
  </si>
  <si>
    <t>Carregadeira de pneus com capacidade de 3,40 m³ - 195 kW</t>
  </si>
  <si>
    <t>Compressor de ar portátil de 160,46 l/s (340 PCM) - 81 kW</t>
  </si>
  <si>
    <t>Distribuidor de agregados sobre pneus autopropelido - 130 kW</t>
  </si>
  <si>
    <t>Escavadeira hidráulica sobre esteiras com caçamba com capacidade de 1,56 m³ - 118 kW</t>
  </si>
  <si>
    <t>Perfuratriz hidráulica sobre esteiras - 283 kW</t>
  </si>
  <si>
    <t>Grade de 24 discos rebocável de D = 60 cm (24")</t>
  </si>
  <si>
    <t>Betoneira com motor a gasolina com capacidade de 600 l - 10 kW</t>
  </si>
  <si>
    <t>Ponte rolante com capacidade de 15 t e vão de até 15 m - 20 kW</t>
  </si>
  <si>
    <t>Martelete perfurador/rompedor a ar comprimido de 25 kg para rocha com capacidade de 2.040 gpm</t>
  </si>
  <si>
    <t>Jateador para estruturas metálicas com transportador a roletes - 22 kW</t>
  </si>
  <si>
    <t>Rolo compactador liso vibratório autopropelido por pneus de 11 t - 97 kW</t>
  </si>
  <si>
    <t>Equipamento de solda MIG com acessórios - 14,6 kVA</t>
  </si>
  <si>
    <t>Embarcação de transporte de pessoal e apoio logístico - 30 kW</t>
  </si>
  <si>
    <t>Conjunto vibratório para meio tubo de concreto com encaixe PB e 3 jogos de fôrmas - D = 0,30 m - 2,20 kW</t>
  </si>
  <si>
    <t>Equipamento de batimetria monofeixe</t>
  </si>
  <si>
    <t>Trator sobre esteiras com lâmina - 127 kW</t>
  </si>
  <si>
    <t>Trator sobre esteiras com lâmina - 259 kW</t>
  </si>
  <si>
    <t>Vassoura mecânica rebocável com largura de 2,44 m</t>
  </si>
  <si>
    <t>Máquina de solda elétrica transformadora 250 A - 9,20 kW</t>
  </si>
  <si>
    <t>Bomba centrífuga com capacidade de 7,1 a 22 m³/h - 1,50 kW</t>
  </si>
  <si>
    <t>Obturador mecânico simples com extensão de 12 m</t>
  </si>
  <si>
    <t>Nível ótico com capacidade de aumento de 32x</t>
  </si>
  <si>
    <t>Estação total eletrônica com alcance máximo de 3.000 m</t>
  </si>
  <si>
    <t>Compactador manual de placa vibratória - 3,00 kW</t>
  </si>
  <si>
    <t>Aquecedor de fluido térmico - 12 kW</t>
  </si>
  <si>
    <t>GPS geodésico de simples frequência (L1)</t>
  </si>
  <si>
    <t>Trator sobre esteiras com lâmina e escarificador - 259 kW</t>
  </si>
  <si>
    <t>Guindaste móvel sobre esteiras com clamshell de 1,9 m³ - 220 kW</t>
  </si>
  <si>
    <t>Furadeira de impacto de 12,5 mm - 0,80 kW</t>
  </si>
  <si>
    <t>Guindaste móvel sobre esteiras com clamshell de 4,6 m³ - 403 kW</t>
  </si>
  <si>
    <t>Furadeira com base magnética - 1,20 kW</t>
  </si>
  <si>
    <t>Trator agrícola sobre pneus - 77 kW</t>
  </si>
  <si>
    <t>Conjunto vibratório para meio tubo de concreto com encaixe PB e 3 jogos de fôrmas - D = 0,40 m - 2,20 kW</t>
  </si>
  <si>
    <t>Fresadora e distribuidora com controle de greide - 287 kW</t>
  </si>
  <si>
    <t>Distribuidor de agregados rebocável com capacidade de 1,9 m³</t>
  </si>
  <si>
    <t>Carregadeira de pneus com capacidade de 1,72 m³ - 113 kW</t>
  </si>
  <si>
    <t>Motosserra com motor a gasolina - 2,30 kW</t>
  </si>
  <si>
    <t>Régua vibratória dupla com 4 m - 4,10 kW</t>
  </si>
  <si>
    <t>Serra para corte de concreto - 4 kW</t>
  </si>
  <si>
    <t>Vibroacabadora de concreto sobre esteiras com fôrmas deslizantes - 205 kW</t>
  </si>
  <si>
    <t>Máquina texturizadora e aplicadora de cura química em pavimento de concreto - 44,80 kW</t>
  </si>
  <si>
    <t>Draga hopper com capacidade de 750 m³</t>
  </si>
  <si>
    <t>Draga hopper com capacidade de 1.000 m³</t>
  </si>
  <si>
    <t>Draga hopper com capacidade de 2.000 m³</t>
  </si>
  <si>
    <t>Draga hopper com capacidade de 3.000 m³</t>
  </si>
  <si>
    <t>Draga hopper com capacidade de 4.000 m³</t>
  </si>
  <si>
    <t>Draga hopper com capacidade de 5.000 m³</t>
  </si>
  <si>
    <t>Embarcação de transporte de pessoal e apoio logístico - 130 kW</t>
  </si>
  <si>
    <t>Embarcação rebocadora - 2 x 268 kW</t>
  </si>
  <si>
    <t>Conjunto de britagem para rachão com capacidade de 80 m³/h - 224 kW</t>
  </si>
  <si>
    <t>Compressor de ar portátil de 42,48 l/s (90 PCM) - 18,50 kW</t>
  </si>
  <si>
    <t>Conjunto de britagem com capacidade de 80 m³/h - 313 kW</t>
  </si>
  <si>
    <t>Plataforma flutuante montada na obra de 12 x 24 x 1,8 m com capacidade de 150 t</t>
  </si>
  <si>
    <t>Guindaste móvel sobre esteiras com pinça com capacidade de 40 t - 186 kW</t>
  </si>
  <si>
    <t>Bomba com capacidade de 136 m³/h e câmara de vácuo - 5,60 kW</t>
  </si>
  <si>
    <t>Usina misturadora de solos com capacidade de 300 t/h - 44 kW</t>
  </si>
  <si>
    <t>Usina misturadora de pré-misturado a frio com capacidade de 60 t/h - 23,50 kW</t>
  </si>
  <si>
    <t>Batelão autopropelido com capacidade de 300 m³ - 224 kW</t>
  </si>
  <si>
    <t>Batelão autopropelido com capacidade de 500 m³ - 373 kW</t>
  </si>
  <si>
    <t>Pontão flutuante de 15 x 30 x 1,8 m com capacidade de 500 t</t>
  </si>
  <si>
    <t>Bomba de injeção de argamassa e nata com capacidade de 1,08 m³/h (18 l/min) e misturador com tambor de 0,100 m³ - 6,20 kW</t>
  </si>
  <si>
    <t>Máquina de bancada universal para corte de chapa - 1,50 kW</t>
  </si>
  <si>
    <t>Máquina de bancada guilhotina - 4,00 kW</t>
  </si>
  <si>
    <t>Embarcação hotel com capacidade para 15 pessoas - 199 kW</t>
  </si>
  <si>
    <t>Fábrica de pré-moldado de concreto para balizador - 2,20 kW</t>
  </si>
  <si>
    <t>Compressor de ar portátil de 185,95 l/s (394 PCM) - 81,50 kW</t>
  </si>
  <si>
    <t>Bomba para concreto projetado via seca com capacidade de 6 m³/h - 7,5 kW</t>
  </si>
  <si>
    <t>Conjunto vibratório para tubos de concreto com encaixe PB e 3 jogos de fôrmas - D = 0,20 m - 2,20 kW</t>
  </si>
  <si>
    <t>Conjunto vibratório para tubos de concreto com encaixe PB e 3 jogos de fôrmas - D = 0,30 m - 2,20 kW</t>
  </si>
  <si>
    <t>Conjunto vibratório para tubos de concreto com encaixe PB e 3 jogos de fôrmas - D = 0,40 m - 2,20 kW</t>
  </si>
  <si>
    <t>Draga de sucção e recalque com potência da bomba de 294 kW e cortador de 30 kW</t>
  </si>
  <si>
    <t>Draga de sucção e recalque com potência da bomba de 483 kW e cortador de 55 kW</t>
  </si>
  <si>
    <t>Draga de sucção e recalque com potência da bomba de 746 kW e cortador de 110 kW</t>
  </si>
  <si>
    <t>Draga de sucção e recalque com potência da bomba de 1.350 kW e cortador de 170 kW</t>
  </si>
  <si>
    <t>Embarcação hotel com capacidade para 30 pessoas - 2 x 112 kW</t>
  </si>
  <si>
    <t>Compressor de ar portátil de 33,51 l/s (71 PCM) - 14 kW</t>
  </si>
  <si>
    <t>Compressor de ar portátil de 75,04 l/s (159 PCM) - 33 kW</t>
  </si>
  <si>
    <t>Equipamento para pintura a ar comprimido de pistola com caneca com capacidade de 1.000 ml e compressor de 1,50 kW</t>
  </si>
  <si>
    <t>Compressor de ar portátil de 58,52 l/s (124 PCM) - 27 kW</t>
  </si>
  <si>
    <t>Compactador manual com soquete vibratório - 4,10 kW</t>
  </si>
  <si>
    <t>Compressor de ar portátil de 422,86 l/s (896 PCM) - 213 kW</t>
  </si>
  <si>
    <t>Compressor de ar portátil de 94,39 l/s (200 PCM) - 36 kW</t>
  </si>
  <si>
    <t>Guindaste móvel sobre esteiras com Hammer Grab - 186 kW</t>
  </si>
  <si>
    <t>Compressor de ar portátil de 540,85 l/s (1.146 PCM) - 331,10 kW</t>
  </si>
  <si>
    <t>Guindaste móvel sobre esteiras com trado para escavação em solos - 186 kW</t>
  </si>
  <si>
    <t>Guindaste móvel sobre esteiras com trado com bits escavação em rocha - 186 kW</t>
  </si>
  <si>
    <t>Guindaste móvel sobre esteiras com caçamba para escavação em solos - 186 kW</t>
  </si>
  <si>
    <t>Guindaste móvel sobre esteiras com caçamba para escavação em rocha - 186 kW</t>
  </si>
  <si>
    <t>Guindaste móvel sobre esteiras com capacidade de 40 t - 186 kW</t>
  </si>
  <si>
    <t>Compressor de ar portátil de 89,67 l/s (190 PCM) - 36 kW</t>
  </si>
  <si>
    <t>Equipamento para solda e corte com oxiacetileno</t>
  </si>
  <si>
    <t>Mesa vibratória - 2,20 kW</t>
  </si>
  <si>
    <t>Compressor de ar portátil de 363,87 l/s (771 PCM) - 158,13 kW</t>
  </si>
  <si>
    <t>Equipamento de batimetria multifeixe</t>
  </si>
  <si>
    <t>Equipamento de medição de descarga líquida com ADCP</t>
  </si>
  <si>
    <t>Martelete perfurador/rompedor elétrico - 1,50 kW</t>
  </si>
  <si>
    <t>Embarcação de transporte de pessoal e apoio logístico - 90 kW</t>
  </si>
  <si>
    <t>Martelete perfurador/rompedor a ar comprimido de 10 kg com capacidade de 1.800 gpm</t>
  </si>
  <si>
    <t>Rolo compactador liso tandem vibratório autopropelido de 1,6 t - 18 kW</t>
  </si>
  <si>
    <t>Martelete perfurador/rompedor elétrico - 0,90 kW</t>
  </si>
  <si>
    <t>Veículo leve picape 4 x 4 com capacidade de 1,10 t - 147 kW</t>
  </si>
  <si>
    <t>Rolo compactador pé de carneiro vibratório autopropelido por pneus de 11,6 t - 82 kW</t>
  </si>
  <si>
    <t>Guincho tracionador de cordoalhas - 7,50 kW</t>
  </si>
  <si>
    <t>Misturador de argamassa de alta turbulência com capacidade de 220 l - 13 kW</t>
  </si>
  <si>
    <t>Trituradora de galhos e troncos rebocável com capacidade de até 350 mm de diâmetro com guincho - 96,94 kW</t>
  </si>
  <si>
    <t>Fábrica de pré-moldado de concreto para mourão - 2,20 kW</t>
  </si>
  <si>
    <t>Batelão sem propulsão montado na obra com capacidade de 66 m³</t>
  </si>
  <si>
    <t>Martelete perfurador/rompedor a ar comprimido de 28 kg para concreto com capacidade de 1.230 gpm</t>
  </si>
  <si>
    <t>Microtrator com roçadeira - 10 kW</t>
  </si>
  <si>
    <t>Conjunto bomba e macaco hidráulico para protensão com capacidade de 590 kN - 3,70 kW</t>
  </si>
  <si>
    <t>Máquina policorte - 2,20 kW</t>
  </si>
  <si>
    <t>Conjunto bomba e macaco hidráulico para protensão com capacidade de 250 kN - 3,70 kW</t>
  </si>
  <si>
    <t>Conjunto bomba e macaco hidráulico para protensão com capacidade de 1.150 kN - 5 kW</t>
  </si>
  <si>
    <t>Conjunto bomba e macaco hidráulico para protensão com capacidade de 2.000 kN - 5 kW</t>
  </si>
  <si>
    <t>Conjunto bomba e macaco hidráulico para protensão com capacidade de 2.500 kN - 7 kW</t>
  </si>
  <si>
    <t>Conjunto bomba e macaco hidráulico para protensão com capacidade de 4.000 kN - 10 kW</t>
  </si>
  <si>
    <t>Conjunto bomba e macaco hidráulico para protensão com capacidade de 5.400 kN - 10 kW</t>
  </si>
  <si>
    <t>Posicionadora de trilhos - 7,40 kW</t>
  </si>
  <si>
    <t>Tirefonadora/parafusadora portátil - 3,10 kW</t>
  </si>
  <si>
    <t>Equipamento para pintura eletrostática com cabine simples de 5,50 kW e estufa de 2x120.000 kCal</t>
  </si>
  <si>
    <t>Grupo vibrador com gerador - 2,80 kW</t>
  </si>
  <si>
    <t>Máquina de furar dormente portátil - 1,50 kW</t>
  </si>
  <si>
    <t>Máquina para furar dormente - 6,70 kW</t>
  </si>
  <si>
    <t>Máquina tirefonadora e parafusadora - 6,70 kW</t>
  </si>
  <si>
    <t>Bomba projetora de argamassa com capacidade de 2 m³/h - 5,50 kW</t>
  </si>
  <si>
    <t>Máquina para serrar trilho - 5,00 kW</t>
  </si>
  <si>
    <t>Máquina para furar trilho - 1,20 kW</t>
  </si>
  <si>
    <t>Conjunto para pré-aquecimento de trilho em solda aluminotérmica</t>
  </si>
  <si>
    <t>Máquina de esmerilhar topo e lateral de boleto - 5,20 kW</t>
  </si>
  <si>
    <t>Trator agrícola sobre pneus com roçadeira articulada e capacidade de 1,12 m - 77 kW</t>
  </si>
  <si>
    <t>Trator agrícola sobre pneus com roçadeira de arraste e capacidade de 1,50 m - 77 kW</t>
  </si>
  <si>
    <t>Conjunto bomba e prensa para luva de emenda de 25 mm</t>
  </si>
  <si>
    <t>Rosqueadeira para rosca cônica - 0,75 kW</t>
  </si>
  <si>
    <t>Jateador portátil multiabrasivo com capacidade de 300 kg</t>
  </si>
  <si>
    <t>Bomba de injeção de argamassa com capacidade de 50 l/min</t>
  </si>
  <si>
    <t>Bomba de alta pressão para jet grouting de até 45 MPa - 150 kW</t>
  </si>
  <si>
    <t>Vibroacabadora de asfalto sobre pneus - 82 kW</t>
  </si>
  <si>
    <t>Perfuratriz manual para coroa diamantada - 1,60 kW</t>
  </si>
  <si>
    <t>Guincho de coluna com capacidade de 200 kg - 0,92 kW</t>
  </si>
  <si>
    <t>Compressor de ar portátil de 9,44 l/s (20 PCM) a gasolina - 5,22 kW</t>
  </si>
  <si>
    <t>Compressor de ar portátil de 373,78 l/s (792 PCM) - 213,30 kW</t>
  </si>
  <si>
    <t>Cunha hidráulica com três cilindros e acessórios com capacidade de 3.000 kN - 5,60 kW</t>
  </si>
  <si>
    <t>Retroescavadeira de pneus com caçamba de escavação trapezoidal ou triangular com seção de corte inferior a 0,10 m² - 58 kW</t>
  </si>
  <si>
    <t>Retroescavadeira de pneus com caçamba de escavação trapezoidal ou triangular com seção de corte de 0,10 a 0,15 m² - 58 kW</t>
  </si>
  <si>
    <t>Retroescavadeira de pneus com caçamba de escavação trapezoidal ou triangular com seção de corte de 0,15 a 0,20 m² - 58 kW</t>
  </si>
  <si>
    <t>Retroescavadeira de pneus com caçamba de escavação trapezoidal ou triangular com seção de corte de 0,20 a 0,30 m² - 58 kW</t>
  </si>
  <si>
    <t>Retroescavadeira de pneus com caçamba de escavação trapezoidal ou triangular com seção de corte de 0,30 a 0,50 m² - 58 kW</t>
  </si>
  <si>
    <t>Misturador automático para grauteamento com capacidade de 20 m³/h - 7 kW</t>
  </si>
  <si>
    <t>Misturador com bomba para grauteamento tipo Flex E ou similar - 25 kW</t>
  </si>
  <si>
    <t>Perfuratriz pneumática com avanço de coluna de 33,5 kg com capacidade de 2.280 gpm</t>
  </si>
  <si>
    <t>Plataforma autopropelida com alcance de 12 m com capacidade de 700 kg - 24 kW</t>
  </si>
  <si>
    <t>Guindaste móvel sobre pneus com 2 eixos com capacidade máxima de 55 t - 186 kW</t>
  </si>
  <si>
    <t>Misturador de argamassa com capacidade de 0,250 m³ - 3,70 kW</t>
  </si>
  <si>
    <t>Carro manual modelo plataforma de 150 x 80 cm com capacidade de 800 kg</t>
  </si>
  <si>
    <t>Bomba para concreto projetado via úmida com capacidade de 10 m³/h - 14,70 kW</t>
  </si>
  <si>
    <t>Bomba pneumática para injeção de resina com capacidade de 0,18 m³/h</t>
  </si>
  <si>
    <t>Robot para concreto projetado com capacidade de 30 m³/h - 70 kW - com compressor diesel</t>
  </si>
  <si>
    <t>Perfuratriz de superfície sobre pneus com martelo de topo e controle remoto via rádio - 60 kW</t>
  </si>
  <si>
    <t>Jumbo eletro-hidráulico com 3 braços - 155 kW/237 kW</t>
  </si>
  <si>
    <t>Perfuratriz hidráulica rotopercussiva - 123 kW</t>
  </si>
  <si>
    <t>Tanque isotérmico de asfalto com capacidade de 31.000 l</t>
  </si>
  <si>
    <t>Semirreboque com 4 eixos</t>
  </si>
  <si>
    <t>Dolly intermediário com 2 eixos para semirreboque</t>
  </si>
  <si>
    <t>Caminhão distribuidor de cimento e cal com capacidade de 17 m³ - 210 kW</t>
  </si>
  <si>
    <t>Plataforma de inspeção sob pontes montada em caminhão com capacidade de 500 kg e alcance de 15 m - 188 kW</t>
  </si>
  <si>
    <t>Plataforma telescópica para inspeção de pontes montada sobre chassi com capacidade de 500 kg</t>
  </si>
  <si>
    <t>Caminhão carroceria com guindauto com capacidade de 45 t.m - 188 kW</t>
  </si>
  <si>
    <t>Bate-estaca hidráulico para defensas montado em caminhão guindauto com capacidade de 20 t.m e carroceria de 4 t - 136 kW</t>
  </si>
  <si>
    <t>Caminhão plataforma 4 x 2, PBT 14.300 kg e distância entre eixos 4,8 m - 136 kW - condição de trabalho severa - motorista de caminhão</t>
  </si>
  <si>
    <t>Bate-estaca hidráulico para defensas metálicas montada sobre chassi</t>
  </si>
  <si>
    <t>Caminhão de resgate de veículos leves com plataforma com capacidade de 4 t - 115 kW</t>
  </si>
  <si>
    <t>Guincho rebocador para resgate de veículos montada sobre chassi com capacidade de 20 t</t>
  </si>
  <si>
    <t>Caminhão de resgate de veículos pesados com dois guinchos com capacidade de 35 t - 240 kW</t>
  </si>
  <si>
    <t>Guincho rebocador para resgate de veículos montada sobre chassi com capacidade de 35 t</t>
  </si>
  <si>
    <t>Painel com seta luminosa para montagem em caminhão</t>
  </si>
  <si>
    <t>Painel com seta luminosa montado sobre chassi</t>
  </si>
  <si>
    <t>Amortecedor retrátil (AMC) para montagem em caminhão</t>
  </si>
  <si>
    <t>Amortecedor retrátil montado em caminhão</t>
  </si>
  <si>
    <t>Semirreboque silo para cimento com capacidade de 30 m³</t>
  </si>
  <si>
    <t>Conjunto de duas mesas de giro para quinta roda ou reboque com capacidade de 100 t cada</t>
  </si>
  <si>
    <t>Dolly pneumático com capacidade de 48 t e 4 eixos</t>
  </si>
  <si>
    <t>Dolly pneumático com capacidade de 28,5 t e 3 eixos</t>
  </si>
  <si>
    <t>Cavalo mecânico com dois dollys pneumáticos de 4 e 5 eixos e mesas de giro com capacidade de 111 t - 440 kW</t>
  </si>
  <si>
    <t>Cavalo mecânico 8 x 8, PBT 26.000 kg - 440 kW -  motorista de veículo especial</t>
  </si>
  <si>
    <t>Dolly pneumático com capacidade de 60 t e 5 eixos</t>
  </si>
  <si>
    <t>Caminhão com sistema de hidrojateamento de alta pressão e vácuo para limpeza e desobstrução de bueiros com capacidade total de 15.600 l - 188 kW</t>
  </si>
  <si>
    <t>Equipamento com sistema de hidrojateamento de alta pressão e vácuo para limpeza e desobstrução de bueiros com diâmetro de até 1.500 mm com capacidade total de 15.600 l</t>
  </si>
  <si>
    <t>Caçamba basculante para rocha com capacidade de 12 m³</t>
  </si>
  <si>
    <t>Plataforma pantográfica hidráulica montada sobre chassi com capacidade de 600 kg - com periculosidade</t>
  </si>
  <si>
    <t>Caminhão plataforma 4 x 2, PBT 16.000 kg e distância entre eixos 3,6 m - 136 kW - motorista de caminhão</t>
  </si>
  <si>
    <t>Caçamba basculante com capacidade de 6 m³</t>
  </si>
  <si>
    <t>Caminhão plataforma 4 x 2, PBT 16.000 kg e distância entre eixos 4,8 m - 136 kW - motorista de caminhão</t>
  </si>
  <si>
    <t>Carroceria de madeira com capacidade de 9 t</t>
  </si>
  <si>
    <t>Caminhão tanque distribuidor de asfalto com capacidade de 6.000 l - 7 kW/136 kW</t>
  </si>
  <si>
    <t>Tanque espargidor de asfalto com capacidade de 6.000 l - 7 kW</t>
  </si>
  <si>
    <t>Caminhão com caçamba térmica com capacidade de 6 m³ - 188 kW</t>
  </si>
  <si>
    <t>Caçamba térmica com capacidade de 6 m³</t>
  </si>
  <si>
    <t>Caminhão plataforma 6 x 2, PBT 23.000 kg e distância entre eixos 4,8 m - 188 kW - condição de trabalho severa - motorista de caminhão</t>
  </si>
  <si>
    <t>Tanque para transporte de água com capacidade de 10.000 l</t>
  </si>
  <si>
    <t>Caminhão basculante com caçamba estanque com capacidade de 14 m³ - 188 kW</t>
  </si>
  <si>
    <t>Caçamba basculante estanque com capacidade de 14 m³</t>
  </si>
  <si>
    <t>Caminhão basculante com capacidade de 10 m³ - 188 kW</t>
  </si>
  <si>
    <t>Caçamba basculante com capacidade de 10 m³</t>
  </si>
  <si>
    <t>Carroceria de madeira com capacidade de 15 t</t>
  </si>
  <si>
    <t>Caminhão betoneira com capacidade de 8 m³ - 188 kW</t>
  </si>
  <si>
    <t>Misturador de concreto para montagem em chassi de caminhão com capacidade de 8 m³</t>
  </si>
  <si>
    <t>Caminhão basculante 6 x 4, PBT 23.000 kg e distância entre eixos 3,6 m - 210 kW -  motorista de caminhão</t>
  </si>
  <si>
    <t>Caçamba basculante para rocha com capacidade de 8 m³</t>
  </si>
  <si>
    <t>Tanque para transporte de água com capacidade de 6.000 l</t>
  </si>
  <si>
    <t>Caminhão demarcador de faixas com sistema de pintura a frio - 28 kW/115 kW</t>
  </si>
  <si>
    <t>Equipamento demarcador de faixas a frio montado sobre chassi com capacidade de 800 l - 28 kW</t>
  </si>
  <si>
    <t>Caminhão demarcador de faixas com sistema de pintura a quente - 5 kW/30,10 kW/136 kW</t>
  </si>
  <si>
    <t>Compressor de ar portátil de 70,79 l/s (150 PCM) sem reboque - 30,10 kW</t>
  </si>
  <si>
    <t>Equipamento demarcador de faixas a quente montado sobre chassi com capacidade de 500 l - 5,0 kW</t>
  </si>
  <si>
    <t>Cavalo mecânico com semirreboque com capacidade de 22 t - 240 kW</t>
  </si>
  <si>
    <t>Semirreboque com 2 eixos</t>
  </si>
  <si>
    <t>Cavalo mecânico com semirreboque com capacidade de 30 t - 265 kW</t>
  </si>
  <si>
    <t>Semirreboque com 3 eixos</t>
  </si>
  <si>
    <t>Caminhão basculante com capacidade de 14 m³ - 188 kW</t>
  </si>
  <si>
    <t>Caçamba basculante com capacidade de 14 m³</t>
  </si>
  <si>
    <t>Caminhão tanque com capacidade de 8.000 l - 136 kW</t>
  </si>
  <si>
    <t>Caminhão plataforma 4 x 2, PBT 16.000 kg e distância entre eixos 4,8 m - 136 kW - condição de trabalho severa - motorista de caminhão</t>
  </si>
  <si>
    <t>Tanque para transporte de água com capacidade de 8.000 l</t>
  </si>
  <si>
    <t>Usina móvel de lama asfáltica ou microrrevestimento com cavalo mecânico com capacidade de 12 m³ - 95,6 kW/240 kW</t>
  </si>
  <si>
    <t>Usina de lama asfáltica ou microrrevestimento asfáltico rebocável com capacidade de 12 m³ - 95,6 kW</t>
  </si>
  <si>
    <t>Caminhão basculante para rocha com capacidade de 12 m³ - 188 kW</t>
  </si>
  <si>
    <t>Reboque hidropneumático com capacidade de 166 t e 4 eixos</t>
  </si>
  <si>
    <t>Reboque hidropneumático com capacidade de 117 t e 5 eixos</t>
  </si>
  <si>
    <t>Tanque para transporte de água com capacidade de 13.000 l</t>
  </si>
  <si>
    <t>Caminhão plataforma 4 x 2, PBT 16.000 kg e distância entre eixos 4,8 m - 136 kW - motorista de veículo especial</t>
  </si>
  <si>
    <t>Carroceria de madeira com capacidade de 7 t</t>
  </si>
  <si>
    <t>Caminhão carroceria com capacidade de 5 t - 115 kW</t>
  </si>
  <si>
    <t>Carroceria de madeira com capacidade de 5 t</t>
  </si>
  <si>
    <t>Cesto aéreo simples isolado com capacidade para 135 kg</t>
  </si>
  <si>
    <t>Equipamento demarcador de faixas sistema spray montado sobre chassi com capacidade 1.080 l</t>
  </si>
  <si>
    <t>Plataforma pantográfica montada em caminhão - 115 kW</t>
  </si>
  <si>
    <t>Plataforma pantográfica hidráulica montada sobre chassi com capacidade de 600 kg</t>
  </si>
  <si>
    <t>Bomba para concreto com lança montada sobre chassi com capacidade de 50 m³/h - 136 kW</t>
  </si>
  <si>
    <t>Bomba para concreto com lança montada sobre chassi com capacidade de 50 m³/h</t>
  </si>
  <si>
    <t>Caminhão para hidrossemeadura com capacidade de 7.500 l - 136 kW</t>
  </si>
  <si>
    <t>E9242</t>
  </si>
  <si>
    <t>E9243</t>
  </si>
  <si>
    <t>E9244</t>
  </si>
  <si>
    <t>E9245</t>
  </si>
  <si>
    <t>E9246</t>
  </si>
  <si>
    <t>E9247</t>
  </si>
  <si>
    <t>E9248</t>
  </si>
  <si>
    <t>E9249</t>
  </si>
  <si>
    <t>E9742</t>
  </si>
  <si>
    <t>Aço CA 25</t>
  </si>
  <si>
    <t>Aço CA 50</t>
  </si>
  <si>
    <t>Fibra de poliamida para concreto</t>
  </si>
  <si>
    <t>Fibra de aço para concreto</t>
  </si>
  <si>
    <t>Detergente líquido neutro</t>
  </si>
  <si>
    <t>Aço CP 175 RB</t>
  </si>
  <si>
    <t>Aditivo modificador de viscosidade para concreto e argamassa</t>
  </si>
  <si>
    <t>Silicato de alumínio</t>
  </si>
  <si>
    <t>Grampo de ancoragem em aço CA 50 - D = 12,5 mm</t>
  </si>
  <si>
    <t>Aço CA 60</t>
  </si>
  <si>
    <t>Espoleta elétrica Nº 8 - D = 6,0 mm</t>
  </si>
  <si>
    <t>Grampo sargento em ferro fundido tipo C com abertura útil de 105 mm (4")</t>
  </si>
  <si>
    <t>Saco de aniagem ou de ráfia de 50 kg - C = 95 cm e L = 65 cm</t>
  </si>
  <si>
    <t>Grampo pesado em aço-carbono para cabo de aço - D = 13 mm (1/2")</t>
  </si>
  <si>
    <t>Esticador em aço tipo olhal x olhal para cabo de aço - D = 13 mm</t>
  </si>
  <si>
    <t>Grampo de ancoragem em aço CA 50 - D = 6,3 mm</t>
  </si>
  <si>
    <t>Herbicida glifosato para áreas contínuas</t>
  </si>
  <si>
    <t>Adesivo plástico para tubos de PVC</t>
  </si>
  <si>
    <t>Aditivo aglutinante para argamassa</t>
  </si>
  <si>
    <t>Areia média</t>
  </si>
  <si>
    <t>Sílica ativa para concreto e argamassa (microssílica)</t>
  </si>
  <si>
    <t>Aditivo plastificante e retardador de pega para concreto e argamassa</t>
  </si>
  <si>
    <t>Adesivo de contato para laminado elastoplástico</t>
  </si>
  <si>
    <t>Diluente tipo aguarrás para tintas e vernizes</t>
  </si>
  <si>
    <t>Gasolina comum</t>
  </si>
  <si>
    <t>Contêiner com 2 banheiros - L = 2,44 m e C = 6,09 m (1 TEU)</t>
  </si>
  <si>
    <t>Contêiner com janela - L = 2,44 m e C = 6,09 m (1 TEU)</t>
  </si>
  <si>
    <t>Óleo diesel</t>
  </si>
  <si>
    <t>Abrasivo de vidro com granulometria de 210 a 420 micra</t>
  </si>
  <si>
    <t>Barreira plástica monobloco para canalização de trânsito - C = 100 cm, L = 50 cm e H = 55 cm</t>
  </si>
  <si>
    <t>Barreira plástica para canalização de trânsito - C = 60 cm, L = 45 cm e H = 60 cm</t>
  </si>
  <si>
    <t>Cone de sinalização em polietileno - H = 75 cm e base quadrada de 40 x 40 cm</t>
  </si>
  <si>
    <t>Balizador cônico refletivo em polietileno semiflexível - H = 114 cm e base octogonal de D = 40 cm</t>
  </si>
  <si>
    <t>Delimitador de tráfego flexível com chumbador e duas faixas refletivas - H = 77 cm e D = 21 cm</t>
  </si>
  <si>
    <t>Aditivo natural tipo goma xantana para hidrossemeadura</t>
  </si>
  <si>
    <t>Cilindro canalizador de tráfego em polietileno - H = 117 cm e base quadrada de 60 x 60 cm</t>
  </si>
  <si>
    <t>Fita adesiva de PVC - L = 50 mm e C = 50 m</t>
  </si>
  <si>
    <t>Tela plástica em polipropileno na cor laranja para tapume - L = 1,2 m</t>
  </si>
  <si>
    <t>Fita zebrada de cor laranja e branca - L = 7 a 8 cm</t>
  </si>
  <si>
    <t>Barreira plástica articulável modular - C = 240 cm e H = 100 cm</t>
  </si>
  <si>
    <t>Ferramenta de corte para removedora de faixa de sinalização (Smith Cutter)</t>
  </si>
  <si>
    <t>Contêiner com janela - L = 4,88 m e C = 6,09 m (1 TEU duplo)</t>
  </si>
  <si>
    <t>Contêiner com janela e 2 banheiros - L = 4,88 m e C = 6,09 m (1 TEU duplo)</t>
  </si>
  <si>
    <t>Contêiner com revestimento térmico, janela e banheiro - L = 2,44 m e C = 6,09 m (1 TEU)</t>
  </si>
  <si>
    <t>Tubo PEAD PE 100 PN 10 com flanges - D = 160 mm</t>
  </si>
  <si>
    <t>Caibro de pinho - L = 7,5 cm e E = 10,0 cm</t>
  </si>
  <si>
    <t>Arame farpado em aço galvanizado - D = 1,60 mm</t>
  </si>
  <si>
    <t>Contêiner com 3 janelas para guarita - L = 2,44 m e C = 3,05 m (1/2 TEU)</t>
  </si>
  <si>
    <t>Arame liso em aço galvanizado - D = 2,10 mm (14 BWG)</t>
  </si>
  <si>
    <t>Muda de árvore com altura de 0,30 a 0,80 m</t>
  </si>
  <si>
    <t>Muda de arbusto com altura até 0,50 m</t>
  </si>
  <si>
    <t>Arame liso recozido em aço-carbono - D = 1,24 mm (18 BWG)</t>
  </si>
  <si>
    <t>Disco de corte abrasivo para policorte - D = 300 mm</t>
  </si>
  <si>
    <t>Areia fina</t>
  </si>
  <si>
    <t>Areia grossa</t>
  </si>
  <si>
    <t>Areia média lavada</t>
  </si>
  <si>
    <t>Argamassa pré-dosada para grauteamento</t>
  </si>
  <si>
    <t>Argamassa pré-dosada autoadensável para grauteamento</t>
  </si>
  <si>
    <t>Ancoragem ativa para 4 cordoalhas - D = 12,7 mm</t>
  </si>
  <si>
    <t>Ancoragem ativa para 6 cordoalhas - D = 12,7 mm</t>
  </si>
  <si>
    <t>Ancoragem ativa para 7 cordoalhas - D = 12,7 mm</t>
  </si>
  <si>
    <t>Ancoragem ativa para 8 cordoalhas - D = 12,7 mm</t>
  </si>
  <si>
    <t>Ancoragem ativa para 9 cordoalhas - D = 12,7 mm</t>
  </si>
  <si>
    <t>Ancoragem ativa para 10 cordoalhas - D = 12,7 mm</t>
  </si>
  <si>
    <t>Ancoragem ativa para 12 cordoalhas - D = 12,7 mm</t>
  </si>
  <si>
    <t>Ancoragem ativa para 15 cordoalhas - D = 12,7 mm</t>
  </si>
  <si>
    <t>Ancoragem ativa para 19 cordoalhas - D = 12,7 mm</t>
  </si>
  <si>
    <t>Bambu com diâmetro médio de 10 cm</t>
  </si>
  <si>
    <t>Ancoragem ativa para 22 cordoalhas - D = 12,7 mm</t>
  </si>
  <si>
    <t>Ancoragem ativa para 27 cordoalhas - D = 12,7 mm</t>
  </si>
  <si>
    <t>Ancoragem ativa para 31 cordoalhas - D = 12,7 mm</t>
  </si>
  <si>
    <t>Aditivo acelerador de pega para concreto e argamassa projetados</t>
  </si>
  <si>
    <t>Asfalto diluído de petróleo - CM-30</t>
  </si>
  <si>
    <t>Ancoragem ativa para 4 cordoalhas - D = 15,2 mm</t>
  </si>
  <si>
    <t>Ancoragem ativa para 6 cordoalhas - D = 15,2 mm</t>
  </si>
  <si>
    <t>Geocomposto para drenagem</t>
  </si>
  <si>
    <t>Ancoragem ativa para 7 cordoalhas - D = 15,2 mm</t>
  </si>
  <si>
    <t>Geodreno vertical - L = 10 cm e E = 5 mm</t>
  </si>
  <si>
    <t>Ancoragem ativa para 10 cordoalhas - D = 15,2 mm</t>
  </si>
  <si>
    <t>Ancoragem ativa para 9 cordoalhas - D = 15,2 mm</t>
  </si>
  <si>
    <t>Disco diamantado segmentado para corte de pavimento - D = 1.000 mm</t>
  </si>
  <si>
    <t>Ancoragem ativa para 12 cordoalhas - D = 15,2 mm</t>
  </si>
  <si>
    <t>Disco diamantado segmentado para corte de pavimento - D = 1.500 mm</t>
  </si>
  <si>
    <t>Biomanta vegetal de fibras de coco entrelaçadas com fios de polipropileno biodegradáveis - densidade 0,4 kg/m²</t>
  </si>
  <si>
    <t>Mangote flangeado de borracha reforçada com lonas sintéticas - C = 1,80 m e D = 0,30 m</t>
  </si>
  <si>
    <t>Mangote flangeado de borracha reforçada com lonas sintéticas - C = 1,80 m e D = 0,40 m</t>
  </si>
  <si>
    <t>Mangote flangeado de borracha reforçada com lonas sintéticas - C = 1,80 m e D = 0,45 m</t>
  </si>
  <si>
    <t>Mangote flangeado de borracha reforçada com lonas sintéticas - C = 1,80 m e D = 0,50 m</t>
  </si>
  <si>
    <t>Tubo PEAD PE 100 PN 8 com flanges - D = 250 mm</t>
  </si>
  <si>
    <t>Tubo PEAD PE 100 PN 8 com flanges - D = 400 mm</t>
  </si>
  <si>
    <t>Tubo PEAD PE 100 PN 8 com flanges - D = 450 mm</t>
  </si>
  <si>
    <t>Tubo PEAD PE 100 PN 8 com flanges - D = 500 mm</t>
  </si>
  <si>
    <t>Flutuador bipartido em polietileno com núcleo de espuma em poliuretano para tubos - D = 0,30 m</t>
  </si>
  <si>
    <t>Flutuador bipartido em polietileno com núcleo de espuma em poliuretano para tubos - D = 0,40 m</t>
  </si>
  <si>
    <t>Flutuador bipartido em polietileno com núcleo de espuma em poliuretano para tubos - D = 0,45 m</t>
  </si>
  <si>
    <t>Flutuador bipartido em polietileno com núcleo de espuma em poliuretano para tubos - D = 0,50 m</t>
  </si>
  <si>
    <t>Biomanta vegetal de fibras de palha entrelaçadas com fios de polipropileno biodegradáveis - densidade 0,6 kg/m²</t>
  </si>
  <si>
    <t>Retentor de sedimento em fibras vegetais - D = 20 cm</t>
  </si>
  <si>
    <t>Ancoragem ativa para 15 cordoalhas - D = 15,2 mm</t>
  </si>
  <si>
    <t>Tubo PEAD corrugado com paredes estruturadas para drenagem - D = 400 mm</t>
  </si>
  <si>
    <t>Tubo PEAD corrugado com paredes estruturadas para drenagem - D = 450 mm</t>
  </si>
  <si>
    <t>Tubo PEAD corrugado com paredes estruturadas para drenagem - D = 500 mm</t>
  </si>
  <si>
    <t>Tubo PEAD corrugado com paredes estruturadas para drenagem - D = 600 mm</t>
  </si>
  <si>
    <t>Tubo PEAD corrugado com paredes estruturadas para drenagem - D = 750 mm</t>
  </si>
  <si>
    <t>Tubo PEAD corrugado com paredes estruturadas para drenagem - D = 800 mm</t>
  </si>
  <si>
    <t>Tubo PEAD corrugado com paredes estruturadas para drenagem - D = 900 mm</t>
  </si>
  <si>
    <t>Ancoragem ativa para 19 cordoalhas - D = 15,2 mm</t>
  </si>
  <si>
    <t>Tubo PEAD corrugado com paredes estruturadas para drenagem - D = 1.000 mm</t>
  </si>
  <si>
    <t>Bentonita</t>
  </si>
  <si>
    <t>Tubo PEAD corrugado com paredes estruturadas para drenagem - D = 1.050 mm</t>
  </si>
  <si>
    <t>Tubo PEAD corrugado com paredes estruturadas para drenagem - D = 1.200 mm</t>
  </si>
  <si>
    <t>Tubo PEAD corrugado com paredes estruturadas para drenagem - D = 1.500 mm</t>
  </si>
  <si>
    <t>Ancoragem ativa para 22 cordoalhas - D = 15,2 mm</t>
  </si>
  <si>
    <t>Ancoragem ativa para 27 cordoalhas - D = 15,2 mm</t>
  </si>
  <si>
    <t>Ancoragem ativa para lajes para 1 cordoalha - D = 12,7 mm</t>
  </si>
  <si>
    <t>Ancoragem ativa para lajes para 2 cordoalhas - D = 12,7 mm</t>
  </si>
  <si>
    <t>Ancoragem ativa para lajes para 3 cordoalhas - D = 12,7 mm</t>
  </si>
  <si>
    <t>Ancoragem ativa para lajes para 4 cordoalhas - D = 12,7 mm</t>
  </si>
  <si>
    <t>Bloco de concreto - L = 19 cm, A = 19 cm e C = 39 cm</t>
  </si>
  <si>
    <t>Tela metálica galvanizada dobrada em L - C = 2,0 m, L = 0,4 m e H = 0,4 m</t>
  </si>
  <si>
    <t>Extintor de incêndio tipo espuma mecânica - V = 10 l</t>
  </si>
  <si>
    <t>Barra de fibra de vidro (vergalhão) - D = 25,0 mm</t>
  </si>
  <si>
    <t>Corrente de elo soldado em aço galvanizado com acabamento polido - D = 3,18 mm (1/8")</t>
  </si>
  <si>
    <t>Gonzo com aba em aço galvanizado - D = 12,7 mm (1/2")</t>
  </si>
  <si>
    <t>Tubo em aço galvanizado - E = 1,50 mm e seção de 20 x 20 mm</t>
  </si>
  <si>
    <t>Tubo em aço galvanizado - E = 2,25 mm e D = 20 mm (3/4")</t>
  </si>
  <si>
    <t>Tela de poliamida industrial - E = 0,40 mm e malha de 1,6 mm</t>
  </si>
  <si>
    <t>Abraçadeira de poliamida - E = 3,6 mm e C = 200 mm</t>
  </si>
  <si>
    <t>Roda em aço e pneu com câmara de ar 83/203 mm (3,25"/8") para carrinho de mão</t>
  </si>
  <si>
    <t>Ancoragem ativa para lajes para 1 cordoalha - D = 15,2 mm</t>
  </si>
  <si>
    <t>Ancoragem ativa para lajes para 2 cordoalhas - D = 15,2 mm</t>
  </si>
  <si>
    <t>Ancoragem ativa para lajes para 3 cordoalhas - D = 15,2 mm</t>
  </si>
  <si>
    <t>Ancoragem ativa para lajes para 4 cordoalhas - D = 15,2 mm</t>
  </si>
  <si>
    <t>Brita 1</t>
  </si>
  <si>
    <t>Brita 2</t>
  </si>
  <si>
    <t>Brita 3</t>
  </si>
  <si>
    <t>Escória de aciaria</t>
  </si>
  <si>
    <t>Parafuso de cabeça chata em aço - D = 4,5 mm e bucha plástica - D = 8 mm (S8)</t>
  </si>
  <si>
    <t>Coroa de botões cruzados linha R32 - D = 43 mm (1 11/16’’)</t>
  </si>
  <si>
    <t>Coroa de botões esféricos linha T38 - D = 89 mm (3 1/2")</t>
  </si>
  <si>
    <t>Coroa de botões esféricos linha T45 - D = 76 mm (3")</t>
  </si>
  <si>
    <t>Enxofre</t>
  </si>
  <si>
    <t>Adubo à base de nitrogênio, fósforo e potássio (NPK)</t>
  </si>
  <si>
    <t>Filer calcário</t>
  </si>
  <si>
    <t>Sementes para hidrossemeadura</t>
  </si>
  <si>
    <t>Guia-chapéu pré-moldada - C = 120 cm</t>
  </si>
  <si>
    <t>Adubo orgânico composto</t>
  </si>
  <si>
    <t>Gabião tipo colchão em liga de zinco e alumínio revestido com polímero de malha hexagonal - E = 0,17 m</t>
  </si>
  <si>
    <t>Gabião tipo caixa em liga de zinco e alumínio de malha hexagonal - C = 2,00 m, L = 1,00 m e H = 0,50 m</t>
  </si>
  <si>
    <t>Gabião tipo caixa em liga de zinco e alumínio de malha hexagonal - C = 2,00 m, L = 1,00 m e H = 1,00 m</t>
  </si>
  <si>
    <t>Gabião tipo caixa em liga de zinco e alumínio revestido com polímero de malha hexagonal - C = 2,00 m, L = 1,00 m e H = 0,50 m</t>
  </si>
  <si>
    <t>Gabião tipo caixa em liga de zinco e alumínio revestido com polímero de malha hexagonal - C = 2,00 m, L = 1,00 m e H = 1,00 m</t>
  </si>
  <si>
    <t>Gabião tipo saco em liga de zinco e alumínio revestido com polímero de malha hexagonal - D = 0,65 m</t>
  </si>
  <si>
    <t>Gabião tipo colchão em liga de zinco e alumínio revestido com polímero de malha hexagonal - E = 0,23 m</t>
  </si>
  <si>
    <t>Gabião tipo colchão em liga de zinco e alumínio revestido com polímero de malha hexagonal - E = 0,30 m</t>
  </si>
  <si>
    <t>Energia elétrica</t>
  </si>
  <si>
    <t>kWh</t>
  </si>
  <si>
    <t>Cabo de cobre flexível antichama isolado em PVC - tensão de 450/750 V e seção de 16 mm²</t>
  </si>
  <si>
    <t>Mistura gasosa de argônio e dióxido de carbono para solda MIG/MAG</t>
  </si>
  <si>
    <t>Tinta à base de etil silicato de zinco bicomponente para fundo preparador de pintura</t>
  </si>
  <si>
    <t>Diluente para tinta à base de etil silicato de zinco</t>
  </si>
  <si>
    <t>Cabo de cobre PP flexível isolado em PVC - tensão de 300/500 V e seção de 3 x 1,5 mm²</t>
  </si>
  <si>
    <t>Bomba de combustível industrial eletrônica simples</t>
  </si>
  <si>
    <t>Tanque de combustível aéreo horizontal com escada para visita - capacidade de 5.000 l</t>
  </si>
  <si>
    <t>Cabo de cobre flexível antichama isolado em PVC - tensão de 0,6/1,0 kV e seção de 240 mm²</t>
  </si>
  <si>
    <t>Módulo de torre de elevador de cremalheira</t>
  </si>
  <si>
    <t>Módulo de ancoragem de torre de elevador de cremalheira</t>
  </si>
  <si>
    <t>Cabo de cobre flexível antichama isolado em PVC - tensão de 0,6/1,0 kV e seção de 50 mm²</t>
  </si>
  <si>
    <t>Caibro de pinho - L = 7,5 cm e E = 7,5 cm</t>
  </si>
  <si>
    <t>Pontalete para escoramento - D = 15 cm</t>
  </si>
  <si>
    <t>Tábua - E = 2,5 cm e L = 30 cm</t>
  </si>
  <si>
    <t>Tábua - E = 2,5 cm e L = 15 cm</t>
  </si>
  <si>
    <t>Tábua - E = 2,5 cm e L = 10 cm</t>
  </si>
  <si>
    <t>Pontalete para escoramento - D = 10 cm</t>
  </si>
  <si>
    <t>Peça de madeira - L = 7,5 cm e E = 2,5 cm</t>
  </si>
  <si>
    <t xml:space="preserve">Filtro de aspiração de ar externo com capacidade 3,58 l/s para compressor de ar respirável </t>
  </si>
  <si>
    <t xml:space="preserve">Filtro de purificação de ar comprimido com capacidade de 35 MPa para compressor de ar respirável </t>
  </si>
  <si>
    <t>Cal hidratada - a granel</t>
  </si>
  <si>
    <t>Cal hidratada - saco</t>
  </si>
  <si>
    <t>Disco de aço para bomba de projeção via seca</t>
  </si>
  <si>
    <t>Disco de aço para bomba de projeção via úmida</t>
  </si>
  <si>
    <t>Disco de borracha para bomba de projeção via seca</t>
  </si>
  <si>
    <t>Disco de borracha para bomba de projeção via úmida</t>
  </si>
  <si>
    <t>Bico para bomba de projeção</t>
  </si>
  <si>
    <t>Mangote para bomba de projeção</t>
  </si>
  <si>
    <t>Cantoneira em ferro de abas iguais - L = 25,4 mm e E = 4,76 mm</t>
  </si>
  <si>
    <t>Cantoneira em aço ASTM A36 galvanizado</t>
  </si>
  <si>
    <t>Chapa de alumínio - E = 1,5 mm</t>
  </si>
  <si>
    <t>Chumbador de expansão controlada por torque em aço zincado para concreto - D = 12,5 mm</t>
  </si>
  <si>
    <t>Chumbador de expansão controlada por torque em aço zincado para concreto - D = 6,3 mm</t>
  </si>
  <si>
    <t>Chumbador de expansão controlada por torque em aço zincado para concreto - D = 20,0 mm</t>
  </si>
  <si>
    <t>Chumbador de expansão controlada por torque em aço zincado para concreto - D = 10,0 mm</t>
  </si>
  <si>
    <t>Chumbador de expansão controlada por torque em aço zincado para concreto - D = 16,0 mm</t>
  </si>
  <si>
    <t>Chumbador de expansão controlada por torque em aço zincado para concreto - D = 25,0 mm</t>
  </si>
  <si>
    <t>Argamassa expansiva para desmonte de rocha e demolição de concreto</t>
  </si>
  <si>
    <t>Cimento Portland CP II - 32 - saco</t>
  </si>
  <si>
    <t>Cordoalha nua tipo CP 190 RB - D = 12,7 mm</t>
  </si>
  <si>
    <t>Cordoalha nua tipo CP 190 RB - D = 15,2 mm</t>
  </si>
  <si>
    <t>Perfil de alumínio tipo L421 para placa de sinalização - seção de 33 x 40 mm</t>
  </si>
  <si>
    <t>Tirante de barra de aço - tensão de escoamento = 950 MPa, tensão de ruptura = 1.050 MPa e D = 32 mm</t>
  </si>
  <si>
    <t>Compensado plastificado - E = 10 mm</t>
  </si>
  <si>
    <t>Compensado plastificado - E = 12 mm</t>
  </si>
  <si>
    <t>Luva em aço para emenda tipo prensada - D = 12,5 mm</t>
  </si>
  <si>
    <t>Luva em aço para emenda tipo prensada - D = 16,0 mm</t>
  </si>
  <si>
    <t>Compensado resinado - E = 10 mm</t>
  </si>
  <si>
    <t>Compensado resinado - E = 12 mm</t>
  </si>
  <si>
    <t>Compensado resinado - E = 14 mm</t>
  </si>
  <si>
    <t>Compensado de virola - E = 6 mm</t>
  </si>
  <si>
    <t>Concreto usinado - fck = 20 MPa (comercial)</t>
  </si>
  <si>
    <t>Concreto usinado - fck = 25 MPa (comercial)</t>
  </si>
  <si>
    <t>Concreto usinado - fck = 30 MPa (comercial)</t>
  </si>
  <si>
    <t>Concreto usinado - fck = 35 MPa (comercial)</t>
  </si>
  <si>
    <t>Compensado plastificado - E = 14 mm</t>
  </si>
  <si>
    <t>Luva em aço para emenda tipo prensada - D = 20,0 mm</t>
  </si>
  <si>
    <t>Luva em aço para emenda tipo prensada - D = 25,0 mm</t>
  </si>
  <si>
    <t>Luva em aço para emenda tipo prensada - D = 32,0 mm</t>
  </si>
  <si>
    <t>Luva em aço para emenda com rosca cônica - D = 12,5 mm</t>
  </si>
  <si>
    <t>Luva em aço para emenda com rosca cônica - D = 16,0 mm</t>
  </si>
  <si>
    <t>Luva em aço para emenda com rosca cônica - D = 20,0 mm</t>
  </si>
  <si>
    <t>Luva em aço para emenda com rosca cônica - D = 25,0 mm</t>
  </si>
  <si>
    <t>Luva em aço para emenda com rosca cônica - D = 32,0 mm</t>
  </si>
  <si>
    <t>Broca de widia - D = 6,5 mm e C = 100 mm</t>
  </si>
  <si>
    <t>Broca de widia - D = 8 mm e C = 120 mm</t>
  </si>
  <si>
    <t>Abrasivo tipo granalha de aço</t>
  </si>
  <si>
    <t>Bico venturi longo - D = 7,9 mm (5/16")</t>
  </si>
  <si>
    <t>Laminado elastoplástico - E = 1,5 mm</t>
  </si>
  <si>
    <t>Escora tubular galvanizada regulável telescópica para tunnel liner - L = 2,42 a 4,00 m e capacidade de 1.750 a 625 kg</t>
  </si>
  <si>
    <t>Escora tubular galvanizada regulável - L = 3,00 a 4,50 m e capacidade de 2.100 a 750 kg</t>
  </si>
  <si>
    <t>Escora tubular galvanizada regulável - L = 2,00 a 3,10 m e capacidade de 3.200 a 1.500 kg</t>
  </si>
  <si>
    <t>Quadro tubular contraventado com acessórios - C = 1,00 m, L = 1,00 m e H = 1,25 m</t>
  </si>
  <si>
    <t>Sapata ajustável para andaime - base quadrada de 15 x 15 cm</t>
  </si>
  <si>
    <t>Escada metálica tipo marinheiro para andaime</t>
  </si>
  <si>
    <t>Quadro tubular contraventado para andaime - H = 100 cm e L = 100 cm</t>
  </si>
  <si>
    <t>Quadro tubular contraventado para andaime - H = 100 cm e L = 150 cm</t>
  </si>
  <si>
    <t>Quadro tubular contraventado para andaime - H = 100 cm e L = 200 cm</t>
  </si>
  <si>
    <t>Diagonal tubular para andaime - C = 141 cm</t>
  </si>
  <si>
    <t>Diagonal tubular para andaime - C = 212 cm</t>
  </si>
  <si>
    <t>Diagonal tubular para andaime - C = 283 cm</t>
  </si>
  <si>
    <t>Plataforma metálica de piso para andaime - C = 100 e L = 33 cm</t>
  </si>
  <si>
    <t>Plataforma metálica de piso para andaime - C = 150 e L = 37 cm</t>
  </si>
  <si>
    <t>Plataforma metálica de piso para andaime - C = 200 e L = 33 cm</t>
  </si>
  <si>
    <t>Quadro tubular tipo guarda-corpo para andaime - H = 120 cm e L = 100 cm</t>
  </si>
  <si>
    <t>Quadro tubular tipo guarda-corpo com acessórios para andaime - H = 120 cm e L = 150 cm</t>
  </si>
  <si>
    <t>Quadro tubular tipo guarda-corpo com acessórios para andaime - H = 120 cm e L = 200 cm</t>
  </si>
  <si>
    <t>Desmoldante para fôrmas de madeira</t>
  </si>
  <si>
    <t>Abraçadeira giratória em aço galvanizado para escada multidirecional - D = 48 mm</t>
  </si>
  <si>
    <t>Tubo em aço galvanizado para escada multidirecional - C = 100 cm</t>
  </si>
  <si>
    <t>Peça base em aço galvanizado para escada multidirecional - C = 33 cm</t>
  </si>
  <si>
    <t>Poste vertical em aço galvanizado para escada multidirecional - C = 100 cm</t>
  </si>
  <si>
    <t>Poste vertical em aço galvanizado para escada multidirecional - C = 200 cm</t>
  </si>
  <si>
    <t>Travessa em aço galvanizado para escada multidirecional - C = 75 cm</t>
  </si>
  <si>
    <t>Travessa em aço galvanizado para escada multidirecional - C = 150 cm</t>
  </si>
  <si>
    <t>Travessa em aço galvanizado para escada multidirecional - C = 250 cm</t>
  </si>
  <si>
    <t>Diagonal em aço galvanizado para escada multidirecional - C = 150 cm para módulos de H = 200 cm</t>
  </si>
  <si>
    <t>Diagonal em aço galvanizado para escada multidirecional - C = 250 cm para módulos de H = 200 cm</t>
  </si>
  <si>
    <t>Piso em aço galvanizado para escada multidirecional - L = 32 cm e C = 150 cm</t>
  </si>
  <si>
    <t>Escada de alumínio para escada multidirecional - H = 200 cm e C = 250 cm</t>
  </si>
  <si>
    <t>Corrimão externo em alumínio para escada multidirecional - C = 250 cm</t>
  </si>
  <si>
    <t>Corrimão interno em alumínio para escada multidirecional - C = 250 cm</t>
  </si>
  <si>
    <t>Conexão tubular em aço galvanizado com semiabraçadeira para travessas - C = 30 cm e D = 48,3 mm</t>
  </si>
  <si>
    <t>Ponteiro para martelete - D = 32 mm e C = 1,00 m</t>
  </si>
  <si>
    <t>Ponteiro para rompedor hidráulico de 1.700 kg</t>
  </si>
  <si>
    <t>Ponteiro para rompedor hidráulico de 520 kg</t>
  </si>
  <si>
    <t>Concreto usinado - fctM,k = 4,5 MPa (comercial)</t>
  </si>
  <si>
    <t>Aditivo incorporador de ar para concreto e argamassa</t>
  </si>
  <si>
    <t>Bico para corte a plasma CNC - 130A</t>
  </si>
  <si>
    <t>Bocal para corte a plasma CNC - 130A</t>
  </si>
  <si>
    <t>Capa do bico para corte a plasma CNC - 130A</t>
  </si>
  <si>
    <t>Capa do bocal para corte a plasma CNC - 130A</t>
  </si>
  <si>
    <t>Distribuidor de gás para corte a plasma CNC - 130A</t>
  </si>
  <si>
    <t>Eletrodo para corte a plasma CNC - 130A</t>
  </si>
  <si>
    <t>Tubo de água para corte a plasma CNC - 130A</t>
  </si>
  <si>
    <t>Estaca pré-moldada de concreto protendido com compressão admissível de 100 t</t>
  </si>
  <si>
    <t>Estaca pré-moldada de concreto protendido com compressão admissível de 25 t</t>
  </si>
  <si>
    <t>Estaca pré-moldada de concreto protendido com compressão admissível de 35 t</t>
  </si>
  <si>
    <t>Estaca pré-moldada de concreto protendido com compressão admissível de 60 t</t>
  </si>
  <si>
    <t>Estaca pré-moldada de concreto protendido com compressão admissível de 75 t</t>
  </si>
  <si>
    <t>Martelo de fundo DTH - DN = 76 mm (3")</t>
  </si>
  <si>
    <t>Martelo de fundo DTH - DN = 127 mm (5")</t>
  </si>
  <si>
    <t>Martelo de fundo DTH - DN = 152 mm (6")</t>
  </si>
  <si>
    <t>Martelo de fundo DTH - DN = 203 mm (8")</t>
  </si>
  <si>
    <t>Estaca pré-moldada de concreto armado centrifugado com compressão admissível de 55 t</t>
  </si>
  <si>
    <t>Estaca pré-moldada de concreto armado centrifugado com compressão admissível de 80 t</t>
  </si>
  <si>
    <t>Aço em perfis ASTM A36</t>
  </si>
  <si>
    <t>Estaca pré-moldada de concreto armado centrifugado com compressão admissível de 100 t</t>
  </si>
  <si>
    <t>Tinta à base de resina epóxi bicomponente para fundo preparador de pintura</t>
  </si>
  <si>
    <t>Tinta esmalte à base de resina epóxi bicomponente</t>
  </si>
  <si>
    <t>Diluente epóxi</t>
  </si>
  <si>
    <t>Tinta anticorrosiva zarcão para fundo preparador de pintura</t>
  </si>
  <si>
    <t>Estaca pré-moldada de concreto armado centrifugado com compressão admissível de 125 t</t>
  </si>
  <si>
    <t>Fixador de cal para pintura</t>
  </si>
  <si>
    <t>Estaca pré-moldada de concreto armado centrifugado com compressão admissível de 170 t</t>
  </si>
  <si>
    <t>Grama tipo batatais</t>
  </si>
  <si>
    <t>Grampo em aço galvanizado para cerca - C = 25,4 mm e E = 3,76 mm (1" x 9 BWG)</t>
  </si>
  <si>
    <t>Estaca pré-moldada de concreto armado centrifugado com compressão admissível de 230 t</t>
  </si>
  <si>
    <t>Estaca pré-moldada de concreto armado centrifugado com compressão admissível de 300 t</t>
  </si>
  <si>
    <t>Sinalizador a LED com bateria</t>
  </si>
  <si>
    <t>Cavalete em polietileno zebrado com faixa refletiva</t>
  </si>
  <si>
    <t>Perfil de alumínio tipo L463 para placa de sinalização - seção de 50 x 50 mm</t>
  </si>
  <si>
    <t>Placa de poliestireno expandido (EPS)</t>
  </si>
  <si>
    <t>Suporte em aço-carbono galvanizado tipo perfil C para placa de sinalização</t>
  </si>
  <si>
    <t>Conjunto para fixação de placas em aço galvanizado composto por barra chata, abraçadeira, parafusos, porcas e arruelas</t>
  </si>
  <si>
    <t>Semipórtico metálico para vão de 8,3 m e vento de 35 m/s</t>
  </si>
  <si>
    <t>Apoio de neoprene fretado</t>
  </si>
  <si>
    <t>Cabo de aço - D = 12,70 mm (1/2")</t>
  </si>
  <si>
    <t>Semipórtico duplo metálico para vão de 2 x 8,3 m e vento de 35 m/s</t>
  </si>
  <si>
    <t>Brita 4</t>
  </si>
  <si>
    <t>Cabo de aço - D = 6,35 mm (1/4")</t>
  </si>
  <si>
    <t>Cabo de aço - D = 52,00 mm (2")</t>
  </si>
  <si>
    <t>Sapatilha em aço inox - D = 6,35 mm (1/4")</t>
  </si>
  <si>
    <t>Semipórtico metálico para vão de 8,3 m e vento de 40 m/s</t>
  </si>
  <si>
    <t>Semipórtico duplo metálico para vão de 2 x 8,3 m e vento de 40 m/s</t>
  </si>
  <si>
    <t>Pórtico metálico para vão de 15,9 m e vento de 40 m/s</t>
  </si>
  <si>
    <t>Semipórtico metálico para vão de 8,3 m e vento de 45 m/s</t>
  </si>
  <si>
    <t>Corda de sisal - D = 12,0 mm</t>
  </si>
  <si>
    <t>Grampo leve em aço-carbono para cabo de aço - D = 6,3 mm (1/4")</t>
  </si>
  <si>
    <t>Poste de concreto - carga nominal de 800 daN, H = 15 m e D = 520 mm</t>
  </si>
  <si>
    <t>Semipórtico duplo metálico para vão de 2 x 8,3 m e vento de 45 m/s</t>
  </si>
  <si>
    <t>Pórtico metálico para vão de 15,9 m e vento de 45 m/s</t>
  </si>
  <si>
    <t>Lâmpada fluorescente compacta eletrônica - potência de 20 W</t>
  </si>
  <si>
    <t>Manta asfáltica não-tecido em poliéster - E = 3 mm</t>
  </si>
  <si>
    <t>Manta asfáltica não-tecido em poliéster - E = 4 mm</t>
  </si>
  <si>
    <t>Lixa para ferro Nº 150</t>
  </si>
  <si>
    <t>Estaca prancha metálica</t>
  </si>
  <si>
    <t>Parafuso de cabeça sextavada em aço galvanizado com porca e arruela de pressão - D = 6,35 mm (1/4")</t>
  </si>
  <si>
    <t>Aço em perfis ASTM A572 grau 50</t>
  </si>
  <si>
    <t>Parafuso de cabeça sextavada em aço galvanizado com porca e arruela de pressão - D = 9,525 mm (3/8")</t>
  </si>
  <si>
    <t>Arruela lisa em aço ASTM F436 para parafuso - D = 12,7 mm</t>
  </si>
  <si>
    <t>Arruela lisa em aço ASTM F436 para parafuso - D = 16,0 mm</t>
  </si>
  <si>
    <t>Arruela lisa em aço ASTM F436 para parafuso - D = 20,0 mm</t>
  </si>
  <si>
    <t>Parafuso de cabeça sextavada em aço ASTM A325 de alta resistência com rosca parcial - D = 12,7 mm e C = 38,10 mm</t>
  </si>
  <si>
    <t>Parafuso de cabeça sextavada em aço ASTM A325 de alta resistência com rosca parcial - D = 12,7 mm e C = 44,45 mm</t>
  </si>
  <si>
    <t>Parafuso de cabeça sextavada em aço ASTM A325 de alta resistência com rosca parcial - D = 12,7 mm e C = 50,80 mm</t>
  </si>
  <si>
    <t>Parafuso de cabeça sextavada em aço ASTM A325 de alta resistência com rosca parcial - D = 12,7 mm e C = 57,15 mm</t>
  </si>
  <si>
    <t>Parafuso de cabeça sextavada em aço ASTM A325 de alta resistência com rosca parcial - D = 16 mm e C = 44,45 mm</t>
  </si>
  <si>
    <t>Parafuso de cabeça sextavada em aço ASTM A325 de alta resistência com rosca parcial - D = 16 mm e C = 50,80 mm</t>
  </si>
  <si>
    <t>Parafuso de cabeça sextavada em aço ASTM A325 de alta resistência com rosca parcial - D = 16 mm e C = 63,50 mm</t>
  </si>
  <si>
    <t>Parafuso de cabeça sextavada em aço ASTM A325 de alta resistência com rosca parcial - D = 20 mm e C = 50,80 mm</t>
  </si>
  <si>
    <t>Parafuso de cabeça sextavada em aço ASTM A325 de alta resistência com rosca parcial - D = 20 mm e C = 57,15 mm</t>
  </si>
  <si>
    <t>Parafuso de cabeça sextavada em aço ASTM A325 de alta resistência com rosca parcial - D = 20 mm e C = 63,50 mm</t>
  </si>
  <si>
    <t>Parafuso de cabeça sextavada em aço ASTM A325 de alta resistência com rosca parcial - D = 20 mm e C = 76,20 mm</t>
  </si>
  <si>
    <t>Tubo em aço galvanizado - E = 2,00 mm e D = 50,80 mm (2")</t>
  </si>
  <si>
    <t>Tubo em aço galvanizado - E = 3,00 mm e seção de 80 x 80 mm</t>
  </si>
  <si>
    <t>Aço em perfis ASTM A572 grau 50 perfurado</t>
  </si>
  <si>
    <t>Pino conector de cisalhamento para laje steel deck - D = 19 mm e C = 80 mm</t>
  </si>
  <si>
    <t>Porca sextavada pesada em aço ASTM A194 grau 2H para parafuso - D = 12,7 mm</t>
  </si>
  <si>
    <t>Porca sextavada pesada em aço ASTM A194 grau 2H para parafuso - D = 16 mm</t>
  </si>
  <si>
    <t>Porca sextavada pesada em aço ASTM A194 grau 2H para parafuso - D = 20 mm</t>
  </si>
  <si>
    <t>Steel deck em aço galvanizado ASTM A653 grau 40</t>
  </si>
  <si>
    <t>Chapa de aço ASTM A572 grau 50 cortada e perfurada</t>
  </si>
  <si>
    <t>Suporte em aço-carbono para corrimão de guarda-corpo metálico</t>
  </si>
  <si>
    <t>Fluido de resfriamento para usinagem de metais</t>
  </si>
  <si>
    <t>Madeira estrutural de eucalipto</t>
  </si>
  <si>
    <t>Tela em aço CA 60 soldada nervurada</t>
  </si>
  <si>
    <t>Tela em aço galvanizado para alambrado - E = 1,64 mm (BWG 16) e malha de 50 mm</t>
  </si>
  <si>
    <t>Tela em aço galvanizado para passarelas rodoviárias - E = 2,75 mm e malha de 50 mm</t>
  </si>
  <si>
    <t>Manta de PVC reforçada com tela de poliéster - E = 1,2 mm</t>
  </si>
  <si>
    <t>Manta de PVC reforçada com tela de poliéster - E = 1,5 mm</t>
  </si>
  <si>
    <t>Massa para vidro</t>
  </si>
  <si>
    <t>Cera de proteção para ancoragem de estais</t>
  </si>
  <si>
    <t>Parafuso de cabeça sextavada em aço inox - D = 12,7 mm (1/2") e C = 127,0 mm (5")</t>
  </si>
  <si>
    <t>Pedra de mão ou rachão</t>
  </si>
  <si>
    <t>Cruzeta de madeira para poste - H = 240 cm</t>
  </si>
  <si>
    <t>Junta de dilatação em perfil extrudado de borracha vulcanizada</t>
  </si>
  <si>
    <t>Selante elástico à base de poliuretano</t>
  </si>
  <si>
    <t>Cordão de polietileno expandido de baixa densidade - D = 15,0 mm</t>
  </si>
  <si>
    <t>Junta de dilatação em elastômero e perfil VV - L = 20 mm e H = 40 mm</t>
  </si>
  <si>
    <t>Junta de dilatação em elastômero e perfil VV - L = 25 mm e H = 50 mm</t>
  </si>
  <si>
    <t>Pó de pedra</t>
  </si>
  <si>
    <t>M1136</t>
  </si>
  <si>
    <t>Cordão de polietileno expandido de baixa densidade - D = 10,0 mm</t>
  </si>
  <si>
    <t>Junta de dilatação em elastômero e perfil VV - L = 35 mm e H = 60 mm</t>
  </si>
  <si>
    <t>Adesivo estrutural à base de resina epóxi bicomponente tipo ADE-52 ou similar</t>
  </si>
  <si>
    <t>Junta de dilatação em elastômero e perfil VV - L = 40 mm e H = 70 mm</t>
  </si>
  <si>
    <t>Junta de dilatação em elastômero e perfil VV - L = 50 mm e H = 80 mm</t>
  </si>
  <si>
    <t>Arame liso em aço galvanizado - D = 1,65 mm (16 BWG)</t>
  </si>
  <si>
    <t>Prego de ferro</t>
  </si>
  <si>
    <t>Pórtico metálico para vão de 15,9 m e vento de 35 m/s</t>
  </si>
  <si>
    <t>Projetor externo em alumínio fundido para lâmpada de até 2.000 W</t>
  </si>
  <si>
    <t>Coroa diamantada - D = 15,87 mm (5/8")</t>
  </si>
  <si>
    <t>Coroa diamantada - D = 19,50 mm (3/4")</t>
  </si>
  <si>
    <t>Coroa diamantada - D = 25,40 mm (1")</t>
  </si>
  <si>
    <t>Barra em aço SAE 1010/1020 roscada - D = 9,5 mm (3/8")</t>
  </si>
  <si>
    <t>Roller bit - Tooth cutter - série 8 - D = 700 mm</t>
  </si>
  <si>
    <t>Roller bit - Tooth cutter - série 8 - D = 800 mm</t>
  </si>
  <si>
    <t>Roller bit - Tooth cutter - série 8 - D = 900 mm</t>
  </si>
  <si>
    <t>Roller bit - Tooth cutter - série 8 - D = 1.000 mm</t>
  </si>
  <si>
    <t>Roller bit - Tooth cutter - série 8 - D = 1.100 mm</t>
  </si>
  <si>
    <t>Roller bit - Tooth cutter - série 8 - D = 1.200 mm</t>
  </si>
  <si>
    <t>Roller bit - Tooth cutter - série 8 - D = 1.300 mm</t>
  </si>
  <si>
    <t>Roller bit - Tooth cutter - série 13 - D = 1.400 mm</t>
  </si>
  <si>
    <t>Roller bit - Tooth cutter - série 13 - D = 1.500 mm</t>
  </si>
  <si>
    <t>Roller bit - Tooth cutter - série 13 - D = 1.600 mm</t>
  </si>
  <si>
    <t>Roller bit - Tooth cutter - série 13 - D = 1.700 mm</t>
  </si>
  <si>
    <t>Roller bit - Tooth cutter - série 13 - D = 1.800 mm</t>
  </si>
  <si>
    <t>Roller bit - Tooth cutter - cantilever - D = 600 mm</t>
  </si>
  <si>
    <t>Roller bit - TCI button cutter - cantilever - D = 600 mm</t>
  </si>
  <si>
    <t>Roller bit - TCI button cutter - série 8 - D = 700 mm</t>
  </si>
  <si>
    <t>Roller bit - TCI button cutter - série 8 - D = 800 mm</t>
  </si>
  <si>
    <t>Roller bit - TCI button cutter - série 8 - D = 900 mm</t>
  </si>
  <si>
    <t>Roller bit - TCI button cutter - série 8 - D = 1.000 mm</t>
  </si>
  <si>
    <t>Roller bit - TCI button cutter - série 8 - D = 1.100 mm</t>
  </si>
  <si>
    <t>Roller bit - TCI button cutter - série 8 - D = 1.200 mm</t>
  </si>
  <si>
    <t>Roller bit - TCI button cutter - série 8 - D = 1.300 mm</t>
  </si>
  <si>
    <t>Roller bit - TCI button cutter - série 13 - D = 1.400 mm</t>
  </si>
  <si>
    <t>Roller bit - TCI button cutter - série 13 - D = 1.500 mm</t>
  </si>
  <si>
    <t>Roller bit - TCI button cutter - série 13 - D = 1.600 mm</t>
  </si>
  <si>
    <t>Roller bit - TCI button cutter - série 13 - D = 1.700 mm</t>
  </si>
  <si>
    <t>Roller bit - TCI button cutter - série 13 - D = 1.800 mm</t>
  </si>
  <si>
    <t>Ripa de madeira - E = 4,0 cm e L = 1,5 cm</t>
  </si>
  <si>
    <t>Série de brocas integrais S11</t>
  </si>
  <si>
    <t>Parafuso de cabeça sextavada em aço galvanizado - D = 15,875 mm (5/8") e C = 101,600 mm (4")</t>
  </si>
  <si>
    <t>Muda de árvore ornamental com altura de 2,00 a 3,00 m</t>
  </si>
  <si>
    <t>Muda de árvore ornamental com altura de 1,00 a 2,00 m</t>
  </si>
  <si>
    <t>Muda de árvore ornamental com altura até 1,00 m</t>
  </si>
  <si>
    <t>Sarrafo em madeira de terceira - E = 2,5 cm e L = 5 cm</t>
  </si>
  <si>
    <t>Muda de árvore frutífera com altura de 2,00 a 3,00 m</t>
  </si>
  <si>
    <t>Muda de árvore frutífera com altura de 1,00 a 2,00 m</t>
  </si>
  <si>
    <t>Muda de árvore frutífera com altura até 1,00 m</t>
  </si>
  <si>
    <t>Tapete de floríferas com altura até 0,50 m</t>
  </si>
  <si>
    <t>Herbicida glifosato para aplicação localizada</t>
  </si>
  <si>
    <t>Desengraxante líquido biodegradável</t>
  </si>
  <si>
    <t>Chapa fina em aço galvanizado</t>
  </si>
  <si>
    <t>Pingadeira de elastômero com aba inclinada - L = 40 mm e H = 40 mm</t>
  </si>
  <si>
    <t>Selador acrílico para pintura</t>
  </si>
  <si>
    <t>Aditivo látex de polímero SBR para concreto e argamassa</t>
  </si>
  <si>
    <t>Chapa fina em aço ASTM A36</t>
  </si>
  <si>
    <t>Treliça nervurada eletrossoldada em aço CA 60</t>
  </si>
  <si>
    <t>Chapa grossa em aço ASTM A36</t>
  </si>
  <si>
    <t>Argamassa polimérica monocomponente para reparos estruturais</t>
  </si>
  <si>
    <t>Areia grossa lavada</t>
  </si>
  <si>
    <t>Areia fina lavada</t>
  </si>
  <si>
    <t>Tubo em aço-carbono com funil cônico tremonha para lançamento de concreto</t>
  </si>
  <si>
    <t>Disco de corte diamantado para concreto e asfalto - D = 350 mm</t>
  </si>
  <si>
    <t>Adesivo estrutural à base de resina epóxi de média viscosidade</t>
  </si>
  <si>
    <t>Cordoalha tipo CP 177 RB para estais - D = 15,7 mm</t>
  </si>
  <si>
    <t>Adesivo estrutural à base de resina epóxi de baixa viscosidade</t>
  </si>
  <si>
    <t>Ponteiro para martelete - D = 22 mm e C = 1,00 m</t>
  </si>
  <si>
    <t>Eletrodo revestido E60XX</t>
  </si>
  <si>
    <t>Vareta em aço-carbono para solda oxiacetileno AWS A 5.2 R45</t>
  </si>
  <si>
    <t>Broca de widia - D = 14 mm e C = 150 mm</t>
  </si>
  <si>
    <t>Adesivo estrutural à base de resina epóxi de alta viscosidade</t>
  </si>
  <si>
    <t>Bico de adesão para injeção de adesivo estrutural à base de resina epóxi</t>
  </si>
  <si>
    <t>Bico de perfuração para injeção de adesivo estrutural à base de resina epóxi</t>
  </si>
  <si>
    <t>Aplicador manual de adesivo estrutural</t>
  </si>
  <si>
    <t>Disco diamantado para desbaste - D = 180 mm</t>
  </si>
  <si>
    <t>Broca de aço rápido - D = 12,5 mm e C = 151 mm</t>
  </si>
  <si>
    <t>Grelha metálica para canaletas - C = 1,00 m e L = 0,30 m</t>
  </si>
  <si>
    <t>Porta-grelha metálica - C = 1,00 m e L = 0,30 m</t>
  </si>
  <si>
    <t>Tábua de pinho de terceira - E = 2,5 cm</t>
  </si>
  <si>
    <t>Tampão de ferro fundido articulado para águas pluviais - DN 600 classe 400</t>
  </si>
  <si>
    <t>Grelha metálica para canaletas - C = 0,50 m e L = 0,50 m</t>
  </si>
  <si>
    <t>Porta-grelha metálica - C = 0,50 m e L = 0,50 m</t>
  </si>
  <si>
    <t>Geogrelha bidirecional em polipropileno extrudado - resistência à tração de 30 kN/m, deformação inferior a 5% e malha de 36 x 34 mm</t>
  </si>
  <si>
    <t>Geogrelha unidirecional em poliéster - resistência à tração longitudinal de 50 kN/m</t>
  </si>
  <si>
    <t>Geogrelha unidirecional em poliéster - resistência à tração longitudinal de 90 kN/m</t>
  </si>
  <si>
    <t>Geogrelha unidirecional em poliéster - resistência à tração longitudinal de 100 kN/m</t>
  </si>
  <si>
    <t>Geogrelha unidirecional em poliéster - resistência à tração longitudinal de 150 kN/m</t>
  </si>
  <si>
    <t>Geogrelha unidirecional em poliéster - resistência à tração longitudinal de 200 kN/m</t>
  </si>
  <si>
    <t>Geogrelha unidirecional em poliéster - resistência à tração longitudinal de 300 kN/m</t>
  </si>
  <si>
    <t>Geogrelha unidirecional em poliéster - resistência à tração longitudinal de 400 kN/m</t>
  </si>
  <si>
    <t>Geocélula em PEAD - H = 75 mm e célula de 289 cm²</t>
  </si>
  <si>
    <t>Geocélula em PEAD - H = 100 mm e célula de 289 cm²</t>
  </si>
  <si>
    <t>Geocélula em PEAD - H = 150 mm e célula de 289 cm²</t>
  </si>
  <si>
    <t>Geocélula em PEAD - H = 200 mm e célula de 289 cm²</t>
  </si>
  <si>
    <t>Geocélula em PEAD - H = 75 mm e célula de 460 cm²</t>
  </si>
  <si>
    <t>Geocélula em PEAD - H = 100 mm e célula de 460 cm²</t>
  </si>
  <si>
    <t>Geocélula em PEAD - H = 150 mm e célula de 460 cm²</t>
  </si>
  <si>
    <t>Geocélula em PEAD - H = 200 mm e célula de 460 cm²</t>
  </si>
  <si>
    <t>Geocélula em PEAD - H = 75 mm e célula de 1.206 cm²</t>
  </si>
  <si>
    <t>Geocélula em PEAD - H = 100 mm e célula de 1.206 cm²</t>
  </si>
  <si>
    <t>Geocélula em PEAD - H = 150 mm e célula de 1.206 cm²</t>
  </si>
  <si>
    <t>Geocélula em PEAD - H = 200 mm e célula de 1.206 cm²</t>
  </si>
  <si>
    <t>Tubo de PVC rosqueável para água fria - D = 75 mm (3")</t>
  </si>
  <si>
    <t>Coroa diamantada - D = 31,80 mm (1 1/4")</t>
  </si>
  <si>
    <t>Coroa diamantada - D = 38,10 mm (1 1/2")</t>
  </si>
  <si>
    <t>Coroa diamantada - D = 44,50 mm (1 3/4")</t>
  </si>
  <si>
    <t>Coroa diamantada - D = 50,80 mm (2")</t>
  </si>
  <si>
    <t>Coroa diamantada - D = 63,50 mm (2 1/2")</t>
  </si>
  <si>
    <t>Coroa diamantada - D = 76,20 mm (3")</t>
  </si>
  <si>
    <t>Coroa diamantada - D = 101,60 mm (4")</t>
  </si>
  <si>
    <t>Broca de widia - D = 10 mm e C = 150 mm</t>
  </si>
  <si>
    <t>Broca de widia - D = 13 mm e C = 150 mm</t>
  </si>
  <si>
    <t>Telha trapezoidal em aço zincado - E = 0,43 mm</t>
  </si>
  <si>
    <t>Geotêxtil não-tecido agulhado em poliéster - resistência à tração longitudinal de 31 kN/m</t>
  </si>
  <si>
    <t>Terra vegetal produzida</t>
  </si>
  <si>
    <t>Tinta látex à base de resina acrílica</t>
  </si>
  <si>
    <t>Tinta plástica à base de resina metacrílica aplicada a frio por dispersão ou extrusão</t>
  </si>
  <si>
    <t>Massa termoplástica aplicada por extrusão</t>
  </si>
  <si>
    <t>Suporte polimérico ecológico maciço colapsível para placa de sinalização - D = 6,4 cm</t>
  </si>
  <si>
    <t>Trilho TR25 em aço-carbono usado</t>
  </si>
  <si>
    <t>Trilho TR37 em aço-carbono usado</t>
  </si>
  <si>
    <t>Trilho TR45 em aço-carbono usado</t>
  </si>
  <si>
    <t>Trilho TR57 em aço-carbono usado</t>
  </si>
  <si>
    <t>Trilho TR68 em aço-carbono usado</t>
  </si>
  <si>
    <t>Tubo em aço galvanizado com rosca BSP classe leve - D = 50 mm (2")</t>
  </si>
  <si>
    <t>Tubo em aço galvanizado com rosca BSP classe leve - D = 20 mm (3/4")</t>
  </si>
  <si>
    <t>Tubo em aço galvanizado com rosca BSP classe leve - D = 80 mm (3")</t>
  </si>
  <si>
    <t>Tubo em aço galvanizado com rosca BSP classe leve - D = 100 mm (4")</t>
  </si>
  <si>
    <t>Suporte polimérico ecológico maciço colapsível para placa de sinalização - seção de 8 x 8 cm</t>
  </si>
  <si>
    <t>Suporte polimérico ecológico maciço colapsível para placa de sinalização - seção de 7 x 15 cm</t>
  </si>
  <si>
    <t>Mourão de madeira - H = 2,10 m e D = 0,10 m</t>
  </si>
  <si>
    <t>Mourão de madeira - H = 2,20 m e D = 0,15 m</t>
  </si>
  <si>
    <t>Nonel iniciador - C = 300,0 m</t>
  </si>
  <si>
    <t>Coroa de botões esféricos - D = 130 mm (5 1/8")</t>
  </si>
  <si>
    <t>Coroa de botões esféricos - D = 194 mm (7 5/8")</t>
  </si>
  <si>
    <t>Coroa de botões esféricos - D = 251 mm (9 7/8")</t>
  </si>
  <si>
    <t>Coroa de botões esféricos - D = 305 mm (12")</t>
  </si>
  <si>
    <t>Coroa de botões esféricos - D = 355 mm (14")</t>
  </si>
  <si>
    <t>Dente de corte para trado ou caçamba de perfuração</t>
  </si>
  <si>
    <t>Coroa de botões esféricos linha ST68 - D = 102 mm (4")</t>
  </si>
  <si>
    <t>Coroa de botões esféricos para tirante autoinjetável - D = 87 mm (3 7/16")</t>
  </si>
  <si>
    <t>Tricone para tirante autoinjetável - D = 120 mm</t>
  </si>
  <si>
    <t>Coroa piloto de botões esféricos para sistema autoperfurante - D = 76,2 mm (3")</t>
  </si>
  <si>
    <t>Tubo de PVC ponta e bolsa para esgoto - D = 50 mm (2")</t>
  </si>
  <si>
    <t>Tubo de PVC ponta e bolsa para esgoto - D = 75 mm (3")</t>
  </si>
  <si>
    <t>Tubo PEAD corrugado perfurado para drenagem - D = 170 mm</t>
  </si>
  <si>
    <t>Tubo PEAD corrugado perfurado para drenagem - D = 230 mm</t>
  </si>
  <si>
    <t>Suporte em madeira de eucalipto tratado - seção de 8 x 8 cm</t>
  </si>
  <si>
    <t>Tubo de PVC rosqueável para água fria - D = 40 mm (1 1/2")</t>
  </si>
  <si>
    <t>Tubo de PVC rosqueável para água fria - D = 100 mm (4")</t>
  </si>
  <si>
    <t>Tubo de PVC rosqueável para água fria - D = 150 mm (6")</t>
  </si>
  <si>
    <t>Duto flexível de ventilação em PVC - D = 1,20 m</t>
  </si>
  <si>
    <t>Broca integral série H19 - D = 24 mm e C = 0,4 m</t>
  </si>
  <si>
    <t>Geotêxtil não-tecido agulhado em poliéster - resistência à tração longitudinal de 10 kN/m</t>
  </si>
  <si>
    <t>Haste de perfuração simples para jet grouting - D = 88,9 mm (3 1/2") e C = 3,00 m</t>
  </si>
  <si>
    <t>Luva em aço galvanizado com rosca BSP classe leve - D = 50 mm (2")</t>
  </si>
  <si>
    <t>Manta drenante em malha de polietileno e geotêxtil de polipropileno em uma das faces</t>
  </si>
  <si>
    <t>Punho linha ST68 para perfuração - D = 80 mm (3 5/32")</t>
  </si>
  <si>
    <t>Adesivo à base de resina poliéster bicomponente para ancoragem</t>
  </si>
  <si>
    <t>Tubo em aço-carbono para ar comprimido - D = 150 mm (6")</t>
  </si>
  <si>
    <t>Haste linha T45 para perfuratriz sobre esteiras - D = 45,0 mm (1 3/4") e C = 3,60 m</t>
  </si>
  <si>
    <t>Punho linha T45 para perfuratriz sobre esteiras - D = 45 mm (1 3/4")</t>
  </si>
  <si>
    <t>Luva em aço linha T45 para perfuratriz sobre esteiras - D = 45,0 mm (1 3/4")</t>
  </si>
  <si>
    <t>Coroa de botões esféricos linha T45 - D = 89 mm (3 1/2")</t>
  </si>
  <si>
    <t>Tubo em aço-carbono para sistema autoperfurante - D = 76,2 mm</t>
  </si>
  <si>
    <t>Tubo em aço-carbono iniciador para sistema autoperfurante com anel da coroa piloto - D = 76,2 mm (3") e C = 3 m</t>
  </si>
  <si>
    <t>Haste linha ST68 para perfuração - D = 87,0 mm (3 7/16") e C = 1,83 m</t>
  </si>
  <si>
    <t>Hidromonitor com bico de injeção para jet grouting - D = 88,9 mm (3 1/2")</t>
  </si>
  <si>
    <t>Válvula manchete - D = 73 mm</t>
  </si>
  <si>
    <t>Borracha para obturador mecânico</t>
  </si>
  <si>
    <t>Disco de corte diamantado segmentado para concreto - D = 110 mm</t>
  </si>
  <si>
    <t>Conjunto de lâminas de corte para trituradora de galhos e troncos</t>
  </si>
  <si>
    <t>Pó calcário dolomítico</t>
  </si>
  <si>
    <t>Material formador de camada protetora para hidrossemeadura</t>
  </si>
  <si>
    <t>Tubo em aço-carbono schedule 40 - D = 65 mm (2 1/2")</t>
  </si>
  <si>
    <t>Ancoragem regulável para estais de 19 cordoalhas - D = 15,7 mm</t>
  </si>
  <si>
    <t>Ancoragem regulável para estais de 31 cordoalhas - D = 15,7 mm</t>
  </si>
  <si>
    <t>Ancoragem regulável para estais de 37 cordoalhas - D = 15,7 mm</t>
  </si>
  <si>
    <t>Ancoragem regulável para estais de 55 cordoalhas - D = 15,7 mm</t>
  </si>
  <si>
    <t>Ancoragem regulável para estais de 61 cordoalhas - D = 15,7 mm</t>
  </si>
  <si>
    <t>Ancoragem regulável para estais de 73 cordoalhas - D = 15,7 mm</t>
  </si>
  <si>
    <t>Ancoragem regulável para estais de 91 cordoalhas - D = 15,7 mm</t>
  </si>
  <si>
    <t>Ancoragem fixa para estais de 19 cordoalhas - D = 15,7 mm</t>
  </si>
  <si>
    <t>Ancoragem fixa para estais de 31 cordoalhas - D = 15,7 mm</t>
  </si>
  <si>
    <t>Ancoragem fixa para estais de 37 cordoalhas - D = 15,7 mm</t>
  </si>
  <si>
    <t>Ancoragem fixa para estais de 55 cordoalhas - D = 15,7 mm</t>
  </si>
  <si>
    <t>Ancoragem fixa para estais de 61 cordoalhas - D = 15,7 mm</t>
  </si>
  <si>
    <t>Ancoragem fixa para estais de 73 cordoalhas - D = 15,7 mm</t>
  </si>
  <si>
    <t>Ancoragem fixa para estais de 91 cordoalhas - D = 15,7 mm</t>
  </si>
  <si>
    <t>Estaca de tutoramento - D = 5 cm e H = 2 m</t>
  </si>
  <si>
    <t>Ancoragem ativa para 31 cordoalhas - D = 15,2 mm</t>
  </si>
  <si>
    <t>Gás liquefeito de petróleo (GLP)</t>
  </si>
  <si>
    <t>Gás oxigênio</t>
  </si>
  <si>
    <t>Gás acetileno</t>
  </si>
  <si>
    <t>Fita de espuma EPDM para vedação com adesivo em uma face - E = 4 mm e L = 40 mm</t>
  </si>
  <si>
    <t>Manta asfáltica não-tecido em poliéster - antirraíz - E = 3 mm</t>
  </si>
  <si>
    <t>Longarina de madeira de primeira - L = 16 cm e E = 6 cm</t>
  </si>
  <si>
    <t>Estronca de madeira - D = 20 cm</t>
  </si>
  <si>
    <t>Tela metálica galvanizada dobrada em L - C = 2,0 m, L = 0,5 m e H = 0,5 m</t>
  </si>
  <si>
    <t>Cartucho de cimento - D = 25 mm e C = 320 mm</t>
  </si>
  <si>
    <t>Cartucho de resina poliéster - D = 38 mm e C = 500 mm</t>
  </si>
  <si>
    <t>Ancoragem ativa para 8 cordoalhas - D = 15,2 mm</t>
  </si>
  <si>
    <t>Ancoragem passiva aderente para 10 cordoalhas - D = 15,2 mm</t>
  </si>
  <si>
    <t>Tinta em pó à base de resina epóxi</t>
  </si>
  <si>
    <t>Cunha metálica para cordoalha - D = 12,7 mm</t>
  </si>
  <si>
    <t>Martelo de fundo DTH - DN = 102 mm (4")</t>
  </si>
  <si>
    <t>Haste de perfuração com rosca API 2 3/8" - D = 73 mm (2 7/8")</t>
  </si>
  <si>
    <t>Válvula manchete - D = 32 mm</t>
  </si>
  <si>
    <t>Válvula manchete - D = 40 mm</t>
  </si>
  <si>
    <t>Tubo PEAD PE 80 PN 6 - D = 40 mm</t>
  </si>
  <si>
    <t>Tubo PEAD PE 80 PN 16 - D = 20 mm</t>
  </si>
  <si>
    <t>Tubo PEAD PE 80 PN 8 - D = 32 mm</t>
  </si>
  <si>
    <t>Tubo PEAD PE 80 PN 8 - D = 40 mm</t>
  </si>
  <si>
    <t>Tubo PEAD PE 80 PN 8 - D = 50 mm</t>
  </si>
  <si>
    <t>Tubo PEAD PE 80 PN 8 - D = 63 mm</t>
  </si>
  <si>
    <t>Tubo PEAD PE 80 PN 8 - D = 75 mm</t>
  </si>
  <si>
    <t>Tubo PEAD PE 80 PN 8 - D = 110 mm</t>
  </si>
  <si>
    <t>Tubo de PVC espaguete - D = 14 mm</t>
  </si>
  <si>
    <t>Espaçador plástico tipo disco separador para tirante com 6 cordoalhas - D = 12,7 mm</t>
  </si>
  <si>
    <t>Espaçador plástico tipo disco separador para tirante com 8 cordoalhas - D = 12,7 mm</t>
  </si>
  <si>
    <t>Espaçador plástico tipo disco separador para tirante com 10 cordoalhas - D = 12,7 mm</t>
  </si>
  <si>
    <t>Espaçador plástico tipo disco separador para tirante com 12 cordoalhas - D = 12,7 mm</t>
  </si>
  <si>
    <t>Espaçador plástico tipo centralizador carambola para tirante de barra de aço - D = 32,0 mm</t>
  </si>
  <si>
    <t>Espaçador plástico tipo centralizador carambola para tirante de barra de aço - D = 30,0 mm</t>
  </si>
  <si>
    <t>Espaçador plástico tipo centralizador carambola para tirante de barra de aço - D = 40,0 mm</t>
  </si>
  <si>
    <t>Óleo tipo A1</t>
  </si>
  <si>
    <t>Espaçador plástico tipo centralizador carambola para tirante de barra de aço - D = 47,0 mm</t>
  </si>
  <si>
    <t>Cimento asfáltico de petróleo - CAP 50/70</t>
  </si>
  <si>
    <t>Cimento asfáltico de petróleo - CAP 150/200</t>
  </si>
  <si>
    <t>Cimento asfáltico de petróleo - CAP 85/100</t>
  </si>
  <si>
    <t>Emulsão asfáltica - RR-1C</t>
  </si>
  <si>
    <t>Emulsão asfáltica - RM-1C</t>
  </si>
  <si>
    <t>Espaçador plástico tipo centralizador carambola para tirante de barra de aço - D = 50,0 mm</t>
  </si>
  <si>
    <t>Emulsão asfáltica - RL-1C</t>
  </si>
  <si>
    <t>Emulsão asfáltica com polímero - RC-1C-E</t>
  </si>
  <si>
    <t>Cimento asfáltico de petróleo com polímero - CAP 150/200-E</t>
  </si>
  <si>
    <t>Aditivo asfáltico de reciclagem para misturas a quente</t>
  </si>
  <si>
    <t>Cimento Portland CP II - 32 - a granel</t>
  </si>
  <si>
    <t>Cimento asfáltico de petróleo com polímero - CAP 55/75-E</t>
  </si>
  <si>
    <t>Emulsão asfáltica com polímero - RR-2C-E</t>
  </si>
  <si>
    <t>Emulsão asfáltica com polímero - RM-1C-E</t>
  </si>
  <si>
    <t>Espaçador plástico tipo centralizador carambola para tirante de barra de aço - D = 53,0 mm</t>
  </si>
  <si>
    <t>Espaçador plástico tipo centralizador carambola para tirante de barra de aço - D = 57,0 mm</t>
  </si>
  <si>
    <t>Espaçador plástico tipo centralizador carambola para tirante de barra de aço - D = 63,0 mm</t>
  </si>
  <si>
    <t>Espaçador plástico tipo centralizador carambola para tirante de barra de aço - D = 69,0 mm</t>
  </si>
  <si>
    <t>Cantoneira em ferro de abas iguais - L = 63,5 mm e E = 9,53 mm</t>
  </si>
  <si>
    <t>Defensa metálica maleável simples</t>
  </si>
  <si>
    <t>Defensa metálica maleável dupla</t>
  </si>
  <si>
    <t>Defensa metálica semimaleável simples</t>
  </si>
  <si>
    <t>Defensa metálica semimaleável dupla</t>
  </si>
  <si>
    <t>Dente de corte para fresadora de 155 kW</t>
  </si>
  <si>
    <t>Módulo de transição de defensa metálica tipo dupla onda com lâmina adicional para barreira rígida</t>
  </si>
  <si>
    <t>Terminal aéreo de defensa metálica (tipo A)</t>
  </si>
  <si>
    <t>Terminal de ancoragem de defensa metálica em barreira rígida (tipo D)</t>
  </si>
  <si>
    <t>Luva em aço para emenda de tirantes - D = 38 mm e C = 115 mm</t>
  </si>
  <si>
    <t>Luva em aço para emenda de tirantes - D = 48 mm e C = 120 mm</t>
  </si>
  <si>
    <t>Luva em aço para emenda de tirantes - D = 60 mm e C = 160 mm</t>
  </si>
  <si>
    <t>Luva em aço para emenda de tirantes - D = 50 mm e C = 130 mm</t>
  </si>
  <si>
    <t>Luva em aço para emenda de tirantes - D = 63 mm e C = 180 mm</t>
  </si>
  <si>
    <t>Luva em aço para emenda de tirantes - D = 73 mm e C = 180 mm</t>
  </si>
  <si>
    <t>Luva em aço para emenda de tirantes - D = 73 mm e C = 200 mm</t>
  </si>
  <si>
    <t>Luva em aço para emenda de tirantes - D = 82 mm e C = 200 mm</t>
  </si>
  <si>
    <t>Luva em aço para emenda de tirantes - D = 89 mm e C = 210 mm</t>
  </si>
  <si>
    <t>Luva em aço para emenda de tirantes - D = 97 mm e C = 210 mm</t>
  </si>
  <si>
    <t>Placa de ancoragem para tirante de barra de aço - E = 16,0 mm e seção de 160 x 160 mm</t>
  </si>
  <si>
    <t>Placa de ancoragem para tirante de barra de aço - E = 16,0 mm e seção de 200 x 200 mm</t>
  </si>
  <si>
    <t>Placa de ancoragem para tirante de barra de aço - E = 22,0 mm e seção de 200 x 200 mm</t>
  </si>
  <si>
    <t>Amortecedor retrátil tipo TAU II paralelo PCB ou similar para velocidade de projeto de 100 km/h</t>
  </si>
  <si>
    <t>Amortecedor retrátil tipo TAU II combinado PCB ou similar para velocidade de projeto de 100 km/h e âncora traseira de 900 mm</t>
  </si>
  <si>
    <t>Amortecedor retrátil tipo TAU II combinado PCB ou similar para velocidade de projeto de 100 km/h e âncora traseira de 1.060 mm</t>
  </si>
  <si>
    <t>Amortecedor retrátil tipo TAU II combinado PCB ou similar para velocidade de projeto de 100 km/h e âncora traseira de 1.220 mm</t>
  </si>
  <si>
    <t>Amortecedor retrátil tipo TAU II combinado PCB ou similar para velocidade de projeto de 100 km/h e âncora traseira de 1.370 mm</t>
  </si>
  <si>
    <t>Amortecedor retrátil tipo TAU II combinado PCB ou similar para velocidade de projeto de 100 km/h e âncora traseira de 1.520 mm</t>
  </si>
  <si>
    <t>Amortecedor retrátil tipo TAU II afunilado PCB ou similar para velocidade de projeto de 100 km/h e âncora traseira de 1.830 mm</t>
  </si>
  <si>
    <t>Placa de ancoragem para tirante de barra de aço - E = 32,0 mm e seção de 250 x 250 mm</t>
  </si>
  <si>
    <t>Placa de ancoragem para tirante de barra de aço - E = 38,0 mm e seção de 250 x 250 mm</t>
  </si>
  <si>
    <t>Placa de ancoragem para tirante de barra de aço - E = 51,0 mm e seção de 300 x 300 mm</t>
  </si>
  <si>
    <t>Placa de ancoragem para tirante de barra de aço - E = 64,0 mm e seção de 350 x 350 mm</t>
  </si>
  <si>
    <t>Placa de ancoragem para tirante com 6 cordoalhas de D = 12,7 mm</t>
  </si>
  <si>
    <t>Placa de ancoragem para tirante com 8 cordoalhas de D = 12,7 mm</t>
  </si>
  <si>
    <t>Placa de ancoragem para tirante com 10 cordoalhas de D = 12,7 mm</t>
  </si>
  <si>
    <t>Placa de ancoragem para tirante com 12 cordoalhas de D = 12,7 mm</t>
  </si>
  <si>
    <t>Mourão de madeira - H = 2,20 m e D = 0,10 m</t>
  </si>
  <si>
    <t>Amortecedor retrátil tipo TAU II afunilado PCB ou similar para velocidade de projeto de 100 km/h e âncora traseira de 1.980 mm</t>
  </si>
  <si>
    <t>Gastalho - L = 10 cm e E = 2 cm</t>
  </si>
  <si>
    <t>Amortecedor retrátil tipo TAU II afunilado PCB ou similar para velocidade de projeto de 100 km/h e âncora traseira de 2.130 mm</t>
  </si>
  <si>
    <t>Cordel detonante NP 10</t>
  </si>
  <si>
    <t>Retardo de cordel</t>
  </si>
  <si>
    <t>Estopim</t>
  </si>
  <si>
    <t>Tinta à base de resina acrílica estirenada para demarcação viária</t>
  </si>
  <si>
    <t>Coroa de botões cônicos - TCI tricone - D = 75 mm (2 15/16")</t>
  </si>
  <si>
    <t>Solvente para tinta à base de resina acrílica</t>
  </si>
  <si>
    <t>Tinta à base de resina acrílica emulsionada em água para demarcação viária</t>
  </si>
  <si>
    <t>Microesferas refletivas de vidro tipo I-B</t>
  </si>
  <si>
    <t>Microesferas refletivas de vidro tipo II-A</t>
  </si>
  <si>
    <t>Massa termoplástica para aspersão</t>
  </si>
  <si>
    <t>Adesivo à base de resina poliéster</t>
  </si>
  <si>
    <t>Emulsão explosiva encartuchada</t>
  </si>
  <si>
    <t>Tinta à base de resina acrílica emulsionada em água para pré-marcação viária</t>
  </si>
  <si>
    <t>Microesferas refletivas de vidro tipo II-C</t>
  </si>
  <si>
    <t>Coroa de botões cônicos - TCI tricone - D = 121 mm (4 3/4")</t>
  </si>
  <si>
    <t>Tirante autoinjetável de aço - tensão de escoamento = 440 MPa, tensão de ruptura = 580 MPa, seção de 684 mm² e D = 40 mm</t>
  </si>
  <si>
    <t>Tirante autoinjetável de aço - tensão de escoamento = 470 MPa, tensão de ruptura = 600 MPa, seção de 822 mm² e D = 40 mm</t>
  </si>
  <si>
    <t>Tirante autoinjetável de aço - tensão de escoamento = 700 MPa, tensão de ruptura = 830 MPa, seção de 936 mm² e D = 40 mm</t>
  </si>
  <si>
    <t>Geotêxtil não-tecido agulhado em poliéster - resistência à tração longitudinal de 9 kN/m</t>
  </si>
  <si>
    <t>Geotêxtil não-tecido agulhado em poliéster - resistência à tração longitudinal de 14 kN/m</t>
  </si>
  <si>
    <t>Tirante autoinjetável de aço - tensão de escoamento = 630 MPa, tensão de ruptura = 740 MPa, seção de 1.330 mm² e D = 50 mm</t>
  </si>
  <si>
    <t>Tirante autoinjetável de aço - tensão de escoamento = 630 MPa, tensão de ruptura = 740 MPa, seção de 1.569 mm² e D = 50 mm</t>
  </si>
  <si>
    <t>Tirante de barra de aço - tensão de escoamento = 600 MPa, tensão de ruptura = 720 MPa e D = 30 mm</t>
  </si>
  <si>
    <t>Tirante de barra de aço - tensão de escoamento = 600 MPa, tensão de ruptura = 720 MPa e D = 40 mm</t>
  </si>
  <si>
    <t>Tirante de barra de aço - tensão de escoamento = 680 MPa, tensão de ruptura = 870 MPa e D = 44 mm</t>
  </si>
  <si>
    <t>Tirante de barra de aço - tensão de escoamento = 600 MPa, tensão de ruptura = 720 MPa e D = 50 mm</t>
  </si>
  <si>
    <t>Tirante de barra de aço - tensão de escoamento = 600 MPa, tensão de ruptura = 720 MPa e D = 53 mm</t>
  </si>
  <si>
    <t>Tirante de barra de aço - tensão de escoamento = 600 MPa, tensão de ruptura = 720 MPa e D = 57 mm</t>
  </si>
  <si>
    <t>Amortecedor retrátil tipo TAU II afunilado PCB ou similar para velocidade de projeto de 100 km/h e âncora traseira de 2.290 mm</t>
  </si>
  <si>
    <t>Amortecedor retrátil tipo TAU II afunilado PCB ou similar para velocidade de projeto de 100 km/h e âncora traseira de 2.440 mm</t>
  </si>
  <si>
    <t>Coroa de botões esféricos linha T38 - D = 64 mm (2 1/2")</t>
  </si>
  <si>
    <t>Tirante de barra de aço - tensão de escoamento = 600 MPa, tensão de ruptura = 720 MPa e D = 63 mm</t>
  </si>
  <si>
    <t>Termoplástico pré-formado - E = 2,00 mm</t>
  </si>
  <si>
    <t>Haste linha T38 para perfuratriz sobre esteiras - D = 38,0 mm (1 1/2") e C = 3,05 m</t>
  </si>
  <si>
    <t>Luva em aço linha T38 para perfuratriz sobre esteiras - D = 38,0 mm (1 1/2")</t>
  </si>
  <si>
    <t>Punho linha T38 para perfuratriz sobre esteiras - D = 38 mm (1 1/2")</t>
  </si>
  <si>
    <t>Tirante de barra de aço - tensão de escoamento = 600 MPa, tensão de ruptura = 720 MPa e D = 69 mm</t>
  </si>
  <si>
    <t>Haste linha R/T38 - R32 para jumbo hidráulico - D = 38 mm (1 1/2") e C = 4,50 m</t>
  </si>
  <si>
    <t>Coroa de botões esféricos linha R32 - D = 51 mm (2")</t>
  </si>
  <si>
    <t>Luva de acoplamento linha T38 para jumbo hidráulico - D = 38,0 mm (1 1/2")</t>
  </si>
  <si>
    <t>Punho linha T38 para jumbo hidráulico - D = 38 mm (1 1/2")</t>
  </si>
  <si>
    <t>Cartucho de absorção de energia para amortecedor retrátil - tipo A</t>
  </si>
  <si>
    <t>Cartucho de absorção de energia para amortecedor retrátil - tipo B</t>
  </si>
  <si>
    <t>Fio de poliamida Nº 40 - E = 0,40 mm</t>
  </si>
  <si>
    <t>Placa de ancoragem para tirante de barra de aço - E = 25,4 mm e seção de 225 x 225 mm</t>
  </si>
  <si>
    <t>Placa de ancoragem para tirante de barra de aço - E = 20,0 mm e seção de 200 x 200 mm</t>
  </si>
  <si>
    <t>Emulsão asfáltica para imprimação</t>
  </si>
  <si>
    <t>Material fresado</t>
  </si>
  <si>
    <t>Emulsão asfáltica - RR-2C</t>
  </si>
  <si>
    <t>Placa de ancoragem para tirante de barra de aço - E = 16,0 mm e seção de 140 x 140 mm</t>
  </si>
  <si>
    <t>Adesivo à base de PVA</t>
  </si>
  <si>
    <t>Mandíbula móvel para britador - abertura de alimentação com L = 930 mm</t>
  </si>
  <si>
    <t>Mandíbula fixa para britador - abertura de alimentação com L = 930 mm</t>
  </si>
  <si>
    <t>Manta do britador cônico HP200 ou similar</t>
  </si>
  <si>
    <t>Revestimento do bojo interno do britador cônico HP200 ou similar</t>
  </si>
  <si>
    <t>Cunha lateral superior para britador</t>
  </si>
  <si>
    <t>Cunha lateral inferior para britador</t>
  </si>
  <si>
    <t>Meio tubo de concreto simples - D = 0,40 m</t>
  </si>
  <si>
    <t>Calha metálica semicircular corrugada e galvanizada, incluindo fixações - D = 400 mm</t>
  </si>
  <si>
    <t>Mourão de madeira - H = 2,80 m e D = 0,15 m</t>
  </si>
  <si>
    <t>Tinta esmalte sintético acetinado</t>
  </si>
  <si>
    <t>Eletrodo revestido E70XX</t>
  </si>
  <si>
    <t>Nonel de coluna (túnel) - C = 4,8 m</t>
  </si>
  <si>
    <t>Tubo de PVC soldável para água fria - D = 50 mm (2")</t>
  </si>
  <si>
    <t>Nonel de coluna - C = 12,0 m</t>
  </si>
  <si>
    <t>Coroa de diamante linha AWG</t>
  </si>
  <si>
    <t>Nonel de iniciação para fogacho - C = 6,0 m</t>
  </si>
  <si>
    <t>Nonel de coluna - C = 4,8 m</t>
  </si>
  <si>
    <t>Nonel de ligação - C = 6,0 m</t>
  </si>
  <si>
    <t>Nonel de coluna - C = 6,0 m</t>
  </si>
  <si>
    <t>Série de brocas integrais S12</t>
  </si>
  <si>
    <t>Nonel iniciador - C = 150,0 m</t>
  </si>
  <si>
    <t>Dente de corte para recicladora</t>
  </si>
  <si>
    <t>Porta-dente de corte para fresadora e recicladora a frio</t>
  </si>
  <si>
    <t>Selante elástico à base de poliuretano e asfalto</t>
  </si>
  <si>
    <t>Aditivo de cura para concreto</t>
  </si>
  <si>
    <t>Coroa de diamante linha HWG</t>
  </si>
  <si>
    <t>Coroa de diamante linha NWG</t>
  </si>
  <si>
    <t>Argamassa asfáltica</t>
  </si>
  <si>
    <t>Tubo PEAD corrugado perfurado para drenagem - D = 100 mm</t>
  </si>
  <si>
    <t>Coroa de widia linha AWG</t>
  </si>
  <si>
    <t>Tubo de concreto armado PA1 - D = 0,40 m</t>
  </si>
  <si>
    <t>Tubo de concreto armado PA2 - D = 0,40 m</t>
  </si>
  <si>
    <t>Tubo de concreto armado PA3 - D = 0,40 m</t>
  </si>
  <si>
    <t>Tubo de concreto armado PA4 - D = 0,40 m</t>
  </si>
  <si>
    <t>Tubo de concreto armado PA1 - D = 0,60 m</t>
  </si>
  <si>
    <t>Tubo de concreto armado PA2 - D = 0,60 m</t>
  </si>
  <si>
    <t>Tubo de concreto armado PA3 - D = 0,60 m</t>
  </si>
  <si>
    <t>Tubo de concreto armado PA4 - D = 0,60 m</t>
  </si>
  <si>
    <t>Tubo de concreto armado PA1 - D = 0,80 m</t>
  </si>
  <si>
    <t>Tubo de concreto armado PA2 - D = 0,80 m</t>
  </si>
  <si>
    <t>Tubo de concreto armado PA3 - D = 0,80 m</t>
  </si>
  <si>
    <t>Tubo de concreto armado PA4 - D = 0,80 m</t>
  </si>
  <si>
    <t>Tubo de concreto armado PA1 - D = 1,00 m</t>
  </si>
  <si>
    <t>Tubo de concreto armado PA2 - D = 1,00 m</t>
  </si>
  <si>
    <t>Tubo de concreto armado PA3 - D = 1,00 m</t>
  </si>
  <si>
    <t>Tubo de concreto armado PA4 - D = 1,00 m</t>
  </si>
  <si>
    <t>Tubo de concreto armado PA1 - D = 1,20 m</t>
  </si>
  <si>
    <t>Tubo de concreto armado PA2 - D = 1,20 m</t>
  </si>
  <si>
    <t>Tubo de concreto armado PA3 - D = 1,20 m</t>
  </si>
  <si>
    <t>Tubo de concreto armado PA4 - D = 1,20 m</t>
  </si>
  <si>
    <t>Tubo de concreto armado PA1 - D = 1,50 m</t>
  </si>
  <si>
    <t>Tubo de concreto armado PA2 - D = 1,50 m</t>
  </si>
  <si>
    <t>Tubo de concreto armado PA3 - D = 1,50 m</t>
  </si>
  <si>
    <t>Tubo de concreto armado PA4 - D = 1,50 m</t>
  </si>
  <si>
    <t>Tubo de concreto armado PA1 - D = 0,50 m</t>
  </si>
  <si>
    <t>Tubo de concreto armado PA2 - D = 0,50 m</t>
  </si>
  <si>
    <t>Tubo de concreto armado PA3 - D = 0,50 m</t>
  </si>
  <si>
    <t>Tubo de concreto armado PA4 - D = 0,50 m</t>
  </si>
  <si>
    <t>Coroa de widia linha HWG</t>
  </si>
  <si>
    <t>Coroa de widia linha NWG</t>
  </si>
  <si>
    <t>Haste de paredes paralelas com niple linha NW</t>
  </si>
  <si>
    <t>Trilho UIC60 em aço-carbono - C = 12 m</t>
  </si>
  <si>
    <t>Trilho TR45 em aço-carbono - C = 12 m</t>
  </si>
  <si>
    <t>Trilho TR57 em aço-carbono - C = 12 m</t>
  </si>
  <si>
    <t>Trilho TR68 em aço-carbono - C = 12 m</t>
  </si>
  <si>
    <t>Lubrificador de trilhos e de flanges de rodas</t>
  </si>
  <si>
    <t>Tirefão - D = 24 mm e C = 188 mm</t>
  </si>
  <si>
    <t>Tirefão - D = 22 mm e C = 155 mm</t>
  </si>
  <si>
    <t>Retensor para via férrea de TR45</t>
  </si>
  <si>
    <t>Retensor para via férrea de TR57</t>
  </si>
  <si>
    <t>Retensor para via férrea de TR68</t>
  </si>
  <si>
    <t>Placa de apoio em aço laminado para UIC60 com fixação rígida</t>
  </si>
  <si>
    <t>Grampo elástico Pandrol para fixação elástica</t>
  </si>
  <si>
    <t>Placa de apoio em aço laminado para TR45 com fixação elástica</t>
  </si>
  <si>
    <t>Placa de apoio em aço laminado para TR57 com fixação elástica</t>
  </si>
  <si>
    <t>Placa de apoio em aço laminado para TR68 com fixação elástica</t>
  </si>
  <si>
    <t>Placa de apoio em aço laminado para TR45 com fixação rígida</t>
  </si>
  <si>
    <t>Placa de apoio em aço laminado para TR57 com fixação rígida</t>
  </si>
  <si>
    <t>Placa de apoio em aço laminado para TR68 com fixação rígida</t>
  </si>
  <si>
    <t>Retensor para via férrea de UIC60</t>
  </si>
  <si>
    <t>Placa de apoio em aço laminado para UIC60 com fixação elástica</t>
  </si>
  <si>
    <t>Tala de junção TJ 45 não isolada com 6 furos</t>
  </si>
  <si>
    <t>Tala de junção TJ 57 não isolada com 6 furos</t>
  </si>
  <si>
    <t>Tala de junção TJ 68 não isolada com 6 furos</t>
  </si>
  <si>
    <t>Parafuso de cabeça abaulada em aço inox com porca e arruela de pressão para tala de junção - D = 25,4 mm</t>
  </si>
  <si>
    <t>Tala de junção TJ 60 não isolada com 6 furos</t>
  </si>
  <si>
    <t>AMV tipo TR45, abertura 1:8, bitola métrica</t>
  </si>
  <si>
    <t>AMV tipo TR45, abertura 1:10, bitola métrica</t>
  </si>
  <si>
    <t>AMV tipo TR45, abertura 1:12, bitola métrica</t>
  </si>
  <si>
    <t>AMV tipo TR45, abertura 1:14, bitola métrica</t>
  </si>
  <si>
    <t>AMV tipo TR57, abertura 1:8, bitola métrica</t>
  </si>
  <si>
    <t>AMV tipo TR57, abertura 1:10, bitola métrica</t>
  </si>
  <si>
    <t>AMV tipo TR57, abertura 1:12, bitola métrica</t>
  </si>
  <si>
    <t>AMV tipo TR57, abertura 1:14, bitola métrica</t>
  </si>
  <si>
    <t>AMV tipo TR57, abertura 1:20, bitola métrica</t>
  </si>
  <si>
    <t>AMV tipo TR68, abertura 1:10, bitola métrica</t>
  </si>
  <si>
    <t>AMV tipo TR68, abertura 1:12, bitola métrica</t>
  </si>
  <si>
    <t>AMV tipo TR68, abertura 1:14, bitola métrica</t>
  </si>
  <si>
    <t>AMV tipo UIC60, abertura 1:10, bitola métrica</t>
  </si>
  <si>
    <t>AMV tipo TR68, abertura 1:20, bitola métrica</t>
  </si>
  <si>
    <t>AMV tipo TR45, abertura 1:8, bitola larga</t>
  </si>
  <si>
    <t>AMV tipo TR45, abertura 1:10, bitola larga</t>
  </si>
  <si>
    <t>AMV tipo TR45, abertura 1:12, bitola larga</t>
  </si>
  <si>
    <t>AMV tipo TR45, abertura 1:14, bitola larga</t>
  </si>
  <si>
    <t>AMV tipo TR57, abertura 1:8, bitola larga</t>
  </si>
  <si>
    <t>AMV tipo TR57, abertura 1:10, bitola larga</t>
  </si>
  <si>
    <t>AMV tipo TR57, abertura 1:12, bitola larga</t>
  </si>
  <si>
    <t>AMV tipo TR57, abertura 1:14, bitola larga</t>
  </si>
  <si>
    <t>AMV tipo TR57, abertura 1:20, bitola larga</t>
  </si>
  <si>
    <t>AMV tipo TR68, abertura 1:10, bitola larga</t>
  </si>
  <si>
    <t>AMV tipo TR68, abertura 1:12, bitola larga</t>
  </si>
  <si>
    <t>AMV tipo TR68, abertura 1:14, bitola larga</t>
  </si>
  <si>
    <t>AMV tipo UIC60, abertura 1:10, bitola larga</t>
  </si>
  <si>
    <t>AMV tipo TR68, abertura 1:20, bitola larga</t>
  </si>
  <si>
    <t>AMV tipo TR45, abertura 1:8, bitola mista</t>
  </si>
  <si>
    <t>AMV tipo TR45, abertura 1:10, bitola mista</t>
  </si>
  <si>
    <t>AMV tipo TR45, abertura 1:12, bitola mista</t>
  </si>
  <si>
    <t>AMV tipo TR45, abertura 1:14, bitola mista</t>
  </si>
  <si>
    <t>AMV tipo TR57, abertura 1:8, bitola mista</t>
  </si>
  <si>
    <t>AMV tipo TR57, abertura 1:10, bitola mista</t>
  </si>
  <si>
    <t>AMV tipo TR57, abertura 1:12, bitola mista</t>
  </si>
  <si>
    <t>AMV tipo TR57, abertura 1:14, bitola mista</t>
  </si>
  <si>
    <t>AMV tipo TR57, abertura 1:20, bitola mista</t>
  </si>
  <si>
    <t>AMV tipo TR68, abertura 1:10, bitola mista</t>
  </si>
  <si>
    <t>AMV tipo TR68, abertura 1:12, bitola mista</t>
  </si>
  <si>
    <t>AMV tipo TR68, abertura 1:14, bitola mista</t>
  </si>
  <si>
    <t>Revestimento com conector linha AW</t>
  </si>
  <si>
    <t>AMV tipo TR68, abertura 1:20, bitola mista</t>
  </si>
  <si>
    <t>Dormente de madeira bitola larga - C = 280 cm, L = 24 cm e H = 17 cm</t>
  </si>
  <si>
    <t>Dormente de madeira bitola métrica - C = 200 cm, L = 22 cm e H = 16 cm</t>
  </si>
  <si>
    <t>Revestimento com conector linha HW</t>
  </si>
  <si>
    <t>Revestimento com conector linha NW</t>
  </si>
  <si>
    <t>AMV tipo UIC60, abertura 1:12, bitola métrica</t>
  </si>
  <si>
    <t>AMV tipo UIC60, abertura 1:14, bitola métrica</t>
  </si>
  <si>
    <t>AMV tipo UIC60, abertura 1:20, bitola métrica</t>
  </si>
  <si>
    <t>AMV tipo UIC60, abertura 1:10, bitola mista</t>
  </si>
  <si>
    <t>AMV tipo UIC60, abertura 1:12, bitola mista</t>
  </si>
  <si>
    <t>AMV tipo UIC60, abertura 1:14, bitola mista</t>
  </si>
  <si>
    <t>AMV tipo UIC60, abertura 1:20, bitola mista</t>
  </si>
  <si>
    <t>Sapata de widia linha NW</t>
  </si>
  <si>
    <t>Broca de arraste com três asas linha NW</t>
  </si>
  <si>
    <t>Dormente de madeira para pontes - C = 300 cm, L = 25 cm e H = 20 cm</t>
  </si>
  <si>
    <t>AMV tipo UIC60, abertura 1:12, bitola larga</t>
  </si>
  <si>
    <t>AMV tipo UIC60, abertura 1:14, bitola larga</t>
  </si>
  <si>
    <t>AMV tipo UIC60, abertura 1:20, bitola larga</t>
  </si>
  <si>
    <t>Tubo de revestimento em aço-carbono schedule 40 para estaca raiz - ponteira schedule 80, D = 141,3 mm, peso 24 kg/m</t>
  </si>
  <si>
    <t>Tubo de revestimento em aço-carbono schedule 40 para estaca raiz - ponteira schedule 80, D = 168,3 mm, peso 31 kg/m</t>
  </si>
  <si>
    <t>Tubo de revestimento em aço-carbono schedule 40 para estaca raiz - ponteira schedule 80, D = 219,1 mm, peso 47 kg/m</t>
  </si>
  <si>
    <t>Tubo de revestimento em aço-carbono schedule 40 para estaca raiz - ponteira schedule 80, D = 273,0 mm, peso 67 kg/m</t>
  </si>
  <si>
    <t>Tubo de revestimento em aço-carbono schedule 40 para estaca raiz - ponteira schedule 80, D = 323,8 mm, peso 90 kg/m</t>
  </si>
  <si>
    <t>Tubo de revestimento em aço-carbono schedule 40 para estaca raiz - ponteira schedule 80, D = 406,0 mm, peso 143 kg/m</t>
  </si>
  <si>
    <t>Coroa de widia linha BWG</t>
  </si>
  <si>
    <t>Conjunto para solda aluminotérmica de TR45 - porção, fôrmas, acendedor, pasta de vedação e cadinho descartável</t>
  </si>
  <si>
    <t>Conjunto para solda aluminotérmica de TR57 - porção, fôrmas, acendedor, pasta de vedação e cadinho descartável</t>
  </si>
  <si>
    <t>Conjunto para solda aluminotérmica de TR68 - porção, fôrmas, acendedor, pasta de vedação e cadinho descartável</t>
  </si>
  <si>
    <t>Conjunto para solda aluminotérmica de UIC60 - porção, fôrmas, acendedor, pasta de vedação e cadinho descartável</t>
  </si>
  <si>
    <t>Brita padrão para lastro ferroviário</t>
  </si>
  <si>
    <t>Palmilha de borracha para dormente de concreto</t>
  </si>
  <si>
    <t>Broca para furar trilho - D = 29 mm (1 1/8")</t>
  </si>
  <si>
    <t>Disco de corte abrasivo para máquina para serrar trilho - D = 350 mm</t>
  </si>
  <si>
    <t>Dormentes de madeira para AMV</t>
  </si>
  <si>
    <t>Coroa de diamante linha BWG</t>
  </si>
  <si>
    <t>Revestimento com conector linha BW</t>
  </si>
  <si>
    <t>Corda de poliamida - D = 12,0 mm e capacidade de carga de 2.200 kg</t>
  </si>
  <si>
    <t>Broca de widia - D = 16 mm e C = 150 mm</t>
  </si>
  <si>
    <t>Broca de widia - D = 19 mm e C = 160 mm</t>
  </si>
  <si>
    <t>Parafuso de cabeça abaulada em aço inox com porca e arruela - D = 6 mm (M6) e C = 30 mm</t>
  </si>
  <si>
    <t>Parafuso de cabeça abaulada em aço inox com porca e arruela - D = 8 mm (M8) e C = 50 mm</t>
  </si>
  <si>
    <t>Mangueira cristal trançada de PVC com pressão de trabalho de 1,50 MPa (250 psi) - D = 9,5 mm (3/8")</t>
  </si>
  <si>
    <t>Fôrma plástica para nicho de protensão de cordoalha - D = 15,2 mm</t>
  </si>
  <si>
    <t>Fôrma plástica para nicho de protensão de cordoalha - D = 12,7 mm</t>
  </si>
  <si>
    <t>Cordoalha engraxada tipo CP 190 RB - D = 15,2 mm</t>
  </si>
  <si>
    <t>Cordoalha engraxada tipo CP 190 RB - D = 12,7 mm</t>
  </si>
  <si>
    <t>Bainha metálica para protensão - D = 35 mm</t>
  </si>
  <si>
    <t>Bainha metálica para protensão - D = 30 mm</t>
  </si>
  <si>
    <t>Ancoragem passiva aderente para 8 cordoalhas - D = 15,2 mm</t>
  </si>
  <si>
    <t>Ancoragem passiva aderente para 31 cordoalhas - D = 15,2 mm</t>
  </si>
  <si>
    <t>Ancoragem ativa para cordoalha engraxada - D = 12,7 mm</t>
  </si>
  <si>
    <t>Ancoragem ativa para cordoalha engraxada - D = 15,2 mm</t>
  </si>
  <si>
    <t>Ancoragem passiva aderente para 10 cordoalhas - D = 12,7 mm</t>
  </si>
  <si>
    <t>Ancoragem passiva aderente para 12 cordoalhas - D = 12,7 mm</t>
  </si>
  <si>
    <t>Ancoragem passiva aderente para 12 cordoalhas - D = 15,2 mm</t>
  </si>
  <si>
    <t>Ancoragem passiva aderente para 15 cordoalhas - D = 12,7 mm</t>
  </si>
  <si>
    <t>Ancoragem passiva aderente para 15 cordoalhas - D = 15,2 mm</t>
  </si>
  <si>
    <t>Ancoragem passiva aderente para 19 cordoalhas - D = 12,7 mm</t>
  </si>
  <si>
    <t>Ancoragem passiva aderente para 19 cordoalhas - D = 15,2 mm</t>
  </si>
  <si>
    <t>Ancoragem passiva aderente para 22 cordoalhas - D = 12,7 mm</t>
  </si>
  <si>
    <t>Ancoragem passiva aderente para 22 cordoalhas - D = 15,2 mm</t>
  </si>
  <si>
    <t>Ancoragem passiva aderente para 27 cordoalhas - D = 12,7 mm</t>
  </si>
  <si>
    <t>Ancoragem passiva aderente para 27 cordoalhas - D = 15,2 mm</t>
  </si>
  <si>
    <t>Ancoragem passiva aderente para 31 cordoalhas - D = 12,7 mm</t>
  </si>
  <si>
    <t>Ancoragem passiva aderente para 4 cordoalhas - D = 12,7 mm</t>
  </si>
  <si>
    <t>Ancoragem passiva aderente para 4 cordoalhas - D = 15,2 mm</t>
  </si>
  <si>
    <t>Ancoragem passiva aderente para 6 cordoalhas - D = 12,7 mm</t>
  </si>
  <si>
    <t>Ancoragem passiva aderente para 6 cordoalhas - D = 15,2 mm</t>
  </si>
  <si>
    <t>Ancoragem passiva aderente para 7 cordoalhas - D = 12,7 mm</t>
  </si>
  <si>
    <t>Ancoragem passiva aderente para 7 cordoalhas - D = 15,2 mm</t>
  </si>
  <si>
    <t>Ancoragem passiva aderente para 8 cordoalhas - D = 12,7 mm</t>
  </si>
  <si>
    <t>Ancoragem passiva aderente para 9 cordoalhas - D = 12,7 mm</t>
  </si>
  <si>
    <t>Ancoragem passiva aderente para 9 cordoalhas - D = 15,2 mm</t>
  </si>
  <si>
    <t>Ancoragem passiva aderente para lajes para 1 cordoalha - D = 12,7 mm</t>
  </si>
  <si>
    <t>Ancoragem passiva aderente para lajes para 1 cordoalha - D = 15,2 mm</t>
  </si>
  <si>
    <t>Ancoragem passiva aderente para lajes para 2 cordoalhas - D = 12,7 mm</t>
  </si>
  <si>
    <t>Ancoragem passiva aderente para lajes para 2 cordoalhas - D = 15,2 mm</t>
  </si>
  <si>
    <t>Ancoragem passiva aderente para lajes para 3 cordoalhas - D = 12,7 mm</t>
  </si>
  <si>
    <t>Ancoragem passiva aderente para lajes para 3 cordoalhas - D = 15,2 mm</t>
  </si>
  <si>
    <t>Ancoragem passiva aderente para lajes para 4 cordoalhas - D = 12,7 mm</t>
  </si>
  <si>
    <t>Ancoragem passiva aderente para lajes para 4 cordoalhas - D = 15,2 mm</t>
  </si>
  <si>
    <t>Mangueira cristal trançada de PVC com pressão de trabalho de 1,50 MPa (250 psi) - D = 19,0 mm (3/4")</t>
  </si>
  <si>
    <t>Bainha metálica para protensão - D = 40 mm</t>
  </si>
  <si>
    <t>Bainha metálica para protensão - D = 45 mm</t>
  </si>
  <si>
    <t>Bainha metálica para protensão - D = 50 mm</t>
  </si>
  <si>
    <t>Bainha metálica para protensão - D = 55 mm</t>
  </si>
  <si>
    <t>Bainha metálica para protensão - D = 60 mm</t>
  </si>
  <si>
    <t>Bainha metálica para protensão - D = 65 mm</t>
  </si>
  <si>
    <t>Bainha metálica para protensão - D = 70 mm</t>
  </si>
  <si>
    <t>Bainha metálica para protensão - D = 75 mm</t>
  </si>
  <si>
    <t>Bainha metálica para protensão - D = 80 mm</t>
  </si>
  <si>
    <t>Bainha metálica para protensão - D = 85 mm</t>
  </si>
  <si>
    <t>Bainha metálica para protensão - D = 90 mm</t>
  </si>
  <si>
    <t>Bainha metálica para protensão - D = 95 mm</t>
  </si>
  <si>
    <t>Bainha metálica para protensão - D = 100 mm</t>
  </si>
  <si>
    <t>Bainha metálica para protensão - D = 110 mm</t>
  </si>
  <si>
    <t>Bainha metálica para protensão - D = 120 mm</t>
  </si>
  <si>
    <t>Bainha metálica para protensão - D = 130 mm</t>
  </si>
  <si>
    <t>Bainha metálica ovalizada para protensão - seção de 19 x 36 mm</t>
  </si>
  <si>
    <t>Bainha metálica ovalizada para protensão - seção de 19 x 48 mm</t>
  </si>
  <si>
    <t>Bainha metálica ovalizada para protensão - seção de 19 x 62 mm</t>
  </si>
  <si>
    <t>Bainha metálica ovalizada para protensão - seção de 22 x 32 mm</t>
  </si>
  <si>
    <t>Bainha metálica ovalizada para protensão - seção de 22 x 55 mm</t>
  </si>
  <si>
    <t>Bainha metálica ovalizada para protensão - seção de 22 x 73 mm</t>
  </si>
  <si>
    <t>Espaçador plástico tipo centralizador carambola para grampo de barra de aço - D ≤ 25,4 mm</t>
  </si>
  <si>
    <t>Cinta para elevação de cargas tipo Grab com 1 ramal, anel de suspensão e gancho - C = 3 m a 5 m, capacidade de carga de 5.000 kg, F. S. = 4:1</t>
  </si>
  <si>
    <t>Cinta para elevação de cargas tipo Grab com 2 ramais, anel de suspensão e ganchos - C = 3 m a 5 m, capacidade de carga de 5.000 kg, F. S. = 4:1</t>
  </si>
  <si>
    <t>Chapa metálica corrugada galvanizada para tunnel liner - E = 2,2 mm e D = 1,2 m</t>
  </si>
  <si>
    <t>Chapa metálica corrugada galvanizada para tunnel liner - E = 2,2 mm e D = 1,4 m</t>
  </si>
  <si>
    <t>Chapa metálica corrugada galvanizada para tunnel liner - E = 2,2 mm e D = 1,6 m</t>
  </si>
  <si>
    <t>Chapa metálica corrugada galvanizada para tunnel liner - E = 2,2 mm e D = 1,8 m</t>
  </si>
  <si>
    <t>Chapa metálica corrugada galvanizada para tunnel liner - E = 2,2 mm e D = 2,0 m</t>
  </si>
  <si>
    <t>Chapa metálica corrugada galvanizada para tunnel liner - E = 2,2 mm e D = 2,2 m</t>
  </si>
  <si>
    <t>Chapa metálica corrugada galvanizada para tunnel liner - E = 2,2 mm e D = 2,4 m</t>
  </si>
  <si>
    <t>Chapa metálica corrugada galvanizada para tunnel liner - E = 2,2 mm e D = 2,6 m</t>
  </si>
  <si>
    <t>Chapa metálica corrugada galvanizada para tunnel liner - E = 2,2 mm e D = 2,8 m</t>
  </si>
  <si>
    <t>Chapa metálica corrugada galvanizada para tunnel liner - E = 2,2 mm e D = 3,0 m</t>
  </si>
  <si>
    <t>Chapa metálica corrugada galvanizada para tunnel liner - E = 2,7 mm e D = 3,2 m</t>
  </si>
  <si>
    <t>Chapa metálica corrugada galvanizada para tunnel liner - E = 2,7 mm e D = 3,4 m</t>
  </si>
  <si>
    <t>Chapa metálica corrugada galvanizada para tunnel liner - E = 2,7 mm e D = 3,6 m</t>
  </si>
  <si>
    <t>Chapa metálica corrugada galvanizada para tunnel liner - E = 2,7 mm e D = 3,8 m</t>
  </si>
  <si>
    <t>Chapa metálica corrugada galvanizada para tunnel liner - E = 2,7 mm e D = 4,0 m</t>
  </si>
  <si>
    <t>Chapa metálica corrugada galvanizada para tunnel liner - E = 3,4 mm e D = 4,2 m</t>
  </si>
  <si>
    <t>Chapa metálica corrugada galvanizada para tunnel liner - E = 3,4 mm e D = 4,4 m</t>
  </si>
  <si>
    <t>Chapa metálica corrugada galvanizada para tunnel liner - E = 3,4 mm e D = 4,6 m</t>
  </si>
  <si>
    <t>Chapa metálica corrugada galvanizada para tunnel liner - E = 3,9 mm e D = 4,8 m</t>
  </si>
  <si>
    <t>Chapa metálica corrugada galvanizada para tunnel liner - E = 3,9 mm e D = 5,0 m</t>
  </si>
  <si>
    <t>Chapa metálica corrugada galvanizada revestida com epóxi para tunnel liner - E = 2,2 mm e D = 1,2 m</t>
  </si>
  <si>
    <t>Chapa metálica corrugada galvanizada revestida com epóxi para tunnel liner - E = 2,2 mm e D = 1,4 m</t>
  </si>
  <si>
    <t>Chapa metálica corrugada galvanizada revestida com epóxi para tunnel liner - E = 2,2 mm e D = 1,6 m</t>
  </si>
  <si>
    <t>Chapa metálica corrugada galvanizada revestida com epóxi para tunnel liner - E = 2,2 mm e D = 1,8 m</t>
  </si>
  <si>
    <t>Chapa metálica corrugada galvanizada revestida com epóxi para tunnel liner - E = 2,2 mm e D = 2,0 m</t>
  </si>
  <si>
    <t>Chapa metálica corrugada galvanizada revestida com epóxi para tunnel liner - E = 2,2 mm e D = 2,2 m</t>
  </si>
  <si>
    <t>Chapa metálica corrugada galvanizada revestida com epóxi para tunnel liner - E = 2,2 mm e D = 2,4 m</t>
  </si>
  <si>
    <t>Chapa metálica corrugada galvanizada revestida com epóxi para tunnel liner - E = 2,2 mm e D = 2,6 m</t>
  </si>
  <si>
    <t>Chapa metálica corrugada galvanizada revestida com epóxi para tunnel liner - E = 2,2 mm e D = 2,8 m</t>
  </si>
  <si>
    <t>Chapa metálica corrugada galvanizada revestida com epóxi para tunnel liner - E = 2,2 mm e D = 3,0 m</t>
  </si>
  <si>
    <t>Chapa metálica corrugada galvanizada revestida com epóxi para tunnel liner - E = 2,7 mm e D = 3,2 m</t>
  </si>
  <si>
    <t>Chapa múltipla metálica corrugada galvanizada tipo MP 100 ou similar - E = 1,60 mm e D = 0,60 m</t>
  </si>
  <si>
    <t>Chapa múltipla metálica corrugada galvanizada tipo MP 100 ou similar - E = 1,60 mm e D = 0,70 m</t>
  </si>
  <si>
    <t>Chapa múltipla metálica corrugada galvanizada tipo MP 100 ou similar - E = 1,60 mm e D = 0,80 m</t>
  </si>
  <si>
    <t>Chapa múltipla metálica corrugada galvanizada tipo MP 100 ou similar - E = 1,60 mm e D = 0,90 m</t>
  </si>
  <si>
    <t>Chapa múltipla metálica corrugada galvanizada tipo MP 100 ou similar - E = 1,60 mm e D = 1,00 m</t>
  </si>
  <si>
    <t>Chapa múltipla metálica corrugada galvanizada tipo MP 100 ou similar - E = 1,60 mm e D = 1,10 m</t>
  </si>
  <si>
    <t>Chapa múltipla metálica corrugada galvanizada tipo MP 100 ou similar - E = 1,60 mm e D = 1,20 m</t>
  </si>
  <si>
    <t>Chapa múltipla metálica corrugada galvanizada tipo MP 100 ou similar - E = 1,60 mm e D = 1,30 m</t>
  </si>
  <si>
    <t>Chapa múltipla metálica corrugada galvanizada tipo MP 100 ou similar - E = 1,60 mm e D = 1,40 m</t>
  </si>
  <si>
    <t>Chapa múltipla metálica corrugada galvanizada tipo MP 100 ou similar - E = 1,60 mm e D = 1,50 m</t>
  </si>
  <si>
    <t>Chapa múltipla metálica corrugada galvanizada tipo MP 100 ou similar - E = 1,60 mm e D = 1,60 m</t>
  </si>
  <si>
    <t>Chapa múltipla metálica corrugada galvanizada tipo MP 100 ou similar - E = 1,60 mm e D = 1,70 m</t>
  </si>
  <si>
    <t>Chapa múltipla metálica corrugada galvanizada tipo MP 100 ou similar - E = 1,60 mm e D = 1,80 m</t>
  </si>
  <si>
    <t>Chapa múltipla metálica corrugada galvanizada tipo MP 100 ou similar - E = 2,00 mm e D = 1,90 m</t>
  </si>
  <si>
    <t>Chapa múltipla metálica corrugada galvanizada tipo MP 100 ou similar - E = 2,00 mm e D = 2,00 m</t>
  </si>
  <si>
    <t>Chapa múltipla metálica corrugada galvanizada tipo MP 100 ou similar - E = 2,00 mm e D = 2,10 m</t>
  </si>
  <si>
    <t>Chapa múltipla metálica corrugada galvanizada tipo MP 100 ou similar - E = 2,00 mm e D = 2,20 m</t>
  </si>
  <si>
    <t>Chapa múltipla metálica corrugada galvanizada tipo MP 100 ou similar - E = 2,00 mm e D = 2,30 m</t>
  </si>
  <si>
    <t>Chapa múltipla metálica corrugada galvanizada tipo MP 100 ou similar - E = 2,70 mm e D = 2,40 m</t>
  </si>
  <si>
    <t>Chapa múltipla metálica corrugada galvanizada tipo MP 100 ou similar - E = 3,40 mm e D = 2,50 m</t>
  </si>
  <si>
    <t>Chapa múltipla metálica corrugada galvanizada tipo MP 100 ou similar - E = 3,40 mm e D = 2,60 m</t>
  </si>
  <si>
    <t>Chapa múltipla metálica corrugada galvanizada tipo MP 100 ou similar - E = 3,40 mm e D = 2,70 m</t>
  </si>
  <si>
    <t>Chapa múltipla metálica corrugada galvanizada tipo MP 100 ou similar - E = 3,40 mm e D = 2,80 m</t>
  </si>
  <si>
    <t>Chapa múltipla metálica corrugada galvanizada tipo MP 152 ou similar - E = 2,70 mm e D = 1,50 m</t>
  </si>
  <si>
    <t>Chapa múltipla metálica corrugada galvanizada tipo MP 152 ou similar - E = 2,70 mm e D = 1,80 m</t>
  </si>
  <si>
    <t>Chapa múltipla metálica corrugada galvanizada tipo MP 152 ou similar - E = 2,70 mm e D = 1,90 m</t>
  </si>
  <si>
    <t>Chapa múltipla metálica corrugada galvanizada tipo MP 152 ou similar - E = 2,70 mm e D = 2,15 m</t>
  </si>
  <si>
    <t>Chapa múltipla metálica corrugada galvanizada tipo MP 152 ou similar - E = 2,70 mm e D = 2,30 m</t>
  </si>
  <si>
    <t>Chapa múltipla metálica corrugada galvanizada tipo MP 152 ou similar - E = 2,70 mm e D = 2,65 m</t>
  </si>
  <si>
    <t>Chapa múltipla metálica corrugada galvanizada tipo MP 152 ou similar - E = 2,70 mm e D = 3,05 m</t>
  </si>
  <si>
    <t>Chapa múltipla metálica corrugada galvanizada tipo MP 152 ou similar - E = 2,70 mm e D = 3,20 m</t>
  </si>
  <si>
    <t>Chapa múltipla metálica corrugada galvanizada tipo MP 152 ou similar - E = 2,70 mm e D = 3,40 m</t>
  </si>
  <si>
    <t>Chapa múltipla metálica corrugada galvanizada tipo MP 152 ou similar - E = 2,70 mm e D = 3,65 m</t>
  </si>
  <si>
    <t>Chapa múltipla metálica corrugada galvanizada tipo MP 152 ou similar - E = 2,70 mm e D = 3,80 m</t>
  </si>
  <si>
    <t>Chapa múltipla metálica corrugada galvanizada tipo MP 152 ou similar - E = 2,70 mm e D = 4,20 m</t>
  </si>
  <si>
    <t>Chapa múltipla metálica corrugada galvanizada tipo MP 152 ou similar - E = 2,70 mm e D = 4,60 m</t>
  </si>
  <si>
    <t>Chapa múltipla metálica corrugada galvanizada tipo MP 152 ou similar - E = 3,40 mm e D = 4,80 m</t>
  </si>
  <si>
    <t>Chapa múltipla metálica corrugada galvanizada tipo MP 152 ou similar - E = 3,40 mm e D = 5,00 m</t>
  </si>
  <si>
    <t>Chapa múltipla metálica corrugada galvanizada tipo MP 152 ou similar - E = 3,90 mm e D = 5,35 m</t>
  </si>
  <si>
    <t>Chapa múltipla metálica corrugada galvanizada tipo MP 152 ou similar - E = 3,90 mm e D = 5,70 m</t>
  </si>
  <si>
    <t>Chapa múltipla metálica corrugada galvanizada tipo MP 152 ou similar - E = 4,70 mm e D = 6,10 m</t>
  </si>
  <si>
    <t>Chapa múltipla metálica corrugada galvanizada tipo MP 152 ou similar - E = 6,40 mm e D = 6,50 m</t>
  </si>
  <si>
    <t>Chapa múltipla metálica corrugada galvanizada tipo MP 152 ou similar - E = 6,40 mm e D = 6,85 m</t>
  </si>
  <si>
    <t>Chapa múltipla metálica corrugada galvanizada tipo MP 152 ou similar - E = 6,40 mm e D = 7,25 m</t>
  </si>
  <si>
    <t>Parafuso de cabeça sextavada em aço galvanizado com porca e arruela de pressão - D = 7,938 mm (5/16")</t>
  </si>
  <si>
    <t>Concreto usinado - fck = 40 MPa (comercial)</t>
  </si>
  <si>
    <t>Concreto usinado - fck = 45 MPa (comercial)</t>
  </si>
  <si>
    <t>Concreto usinado - fck = 50 MPa (comercial)</t>
  </si>
  <si>
    <t>Aparelho de apoio metálico esférico fixo com 4 chumbadores e capacidade de 1.000 kN</t>
  </si>
  <si>
    <t>Aparelho de apoio metálico esférico unidirecional com 4 chumbadores e capacidade de 1.500 kN</t>
  </si>
  <si>
    <t>Aparelho de apoio metálico esférico fixo com 4 chumbadores e capacidade de 1.500 kN</t>
  </si>
  <si>
    <t>Aparelho de apoio metálico esférico fixo com 4 chumbadores e capacidade de 2.000 kN</t>
  </si>
  <si>
    <t>Aparelho de apoio metálico esférico fixo com 4 chumbadores e capacidade de 2.500 kN</t>
  </si>
  <si>
    <t>Aparelho de apoio metálico esférico fixo com 4 chumbadores e capacidade de 3.000 kN</t>
  </si>
  <si>
    <t>Aparelho de apoio metálico esférico fixo com 4 chumbadores e capacidade de 3.500 kN</t>
  </si>
  <si>
    <t>Aparelho de apoio metálico esférico fixo com 4 chumbadores e capacidade de 4.000 kN</t>
  </si>
  <si>
    <t>Aparelho de apoio metálico esférico unidirecional com 4 chumbadores e capacidade de 1.000 kN</t>
  </si>
  <si>
    <t>Aparelho de apoio metálico esférico unidirecional com 4 chumbadores e capacidade de 2.000 kN</t>
  </si>
  <si>
    <t>Aparelho de apoio metálico esférico unidirecional com 4 chumbadores e capacidade de 2.500 kN</t>
  </si>
  <si>
    <t>Aparelho de apoio metálico esférico unidirecional com 4 chumbadores e capacidade de 3.000 kN</t>
  </si>
  <si>
    <t>Aparelho de apoio metálico esférico unidirecional com 4 chumbadores e capacidade de 3.500 kN</t>
  </si>
  <si>
    <t>Aparelho de apoio metálico esférico unidirecional com 4 chumbadores e capacidade de 4.000 kN</t>
  </si>
  <si>
    <t>Aparelho de apoio metálico esférico fixo com 4 chumbadores e capacidade de 4.500 kN</t>
  </si>
  <si>
    <t>Aparelho de apoio metálico esférico fixo com 4 chumbadores e capacidade de 5.000 kN</t>
  </si>
  <si>
    <t>Aparelho de apoio metálico esférico fixo com 4 chumbadores e capacidade de 5.500 kN</t>
  </si>
  <si>
    <t>Aparelho de apoio metálico esférico fixo com 4 chumbadores e capacidade de 6.000 kN</t>
  </si>
  <si>
    <t>Aparelho de apoio metálico esférico fixo com 4 chumbadores e capacidade de 6.500 kN</t>
  </si>
  <si>
    <t>Aparelho de apoio metálico esférico fixo com 4 chumbadores e capacidade de 7.000 kN</t>
  </si>
  <si>
    <t>Aparelho de apoio metálico esférico fixo com 4 chumbadores e capacidade de 7.500 kN</t>
  </si>
  <si>
    <t>Aparelho de apoio metálico esférico fixo com 4 chumbadores e capacidade de 8.000 kN</t>
  </si>
  <si>
    <t>Grelha metálica para boca de lobo com capacidade de até 300 kN - C = 0,90 m e L = 0,30 m</t>
  </si>
  <si>
    <t>Grelha de piso em PVC para passagem de pedestres - C = 50 cm e L = 13 cm</t>
  </si>
  <si>
    <t>Marco em PVC para grelha de piso - L = 2,50 m</t>
  </si>
  <si>
    <t>Grelha de piso em PVC para passagem de veículos de até 3 t - C = 50 cm e L = 13 cm</t>
  </si>
  <si>
    <t>Grelha de piso em PVC para passagem de veículos de até 10 t - C = 50 cm e L = 13 cm</t>
  </si>
  <si>
    <t>Grelha de piso em PVC para passagem de pedestres - C = 50 cm e L = 20 cm</t>
  </si>
  <si>
    <t>Grelha de piso em PVC para passagem de veículos de até 3 t - C = 50 cm e L = 20 cm</t>
  </si>
  <si>
    <t>Grelha metálica para canaletas - C = 1,00 m e L = 0,10 m</t>
  </si>
  <si>
    <t>Grelha metálica para canaletas - C = 1,00 m e L = 0,15 m</t>
  </si>
  <si>
    <t>Porta-grelha metálica - C = 1,00 m e L = 0,15 m</t>
  </si>
  <si>
    <t>Grelha metálica para canaletas - C = 1,00 m e L = 0,20 m</t>
  </si>
  <si>
    <t>Porta-grelha metálica - C = 1,00 m e L = 0,20 m</t>
  </si>
  <si>
    <t>Porta-grelha metálica - C = 1,00 m e L = 0,10 m</t>
  </si>
  <si>
    <t>Aparelho de apoio metálico esférico fixo com 4 chumbadores e capacidade de 8.500 kN</t>
  </si>
  <si>
    <t>Aparelho de apoio metálico esférico fixo com 4 chumbadores e capacidade de 9.000 kN</t>
  </si>
  <si>
    <t>Aparelho de apoio metálico esférico fixo com 4 chumbadores e capacidade de 9.500 kN</t>
  </si>
  <si>
    <t>Aparelho de apoio metálico esférico fixo com 4 chumbadores e capacidade de 10.000 kN</t>
  </si>
  <si>
    <t>Aparelho de apoio metálico esférico unidirecional com 4 chumbadores e capacidade de 4.500 kN</t>
  </si>
  <si>
    <t>Aparelho de apoio metálico esférico unidirecional com 4 chumbadores e capacidade de 5.000 kN</t>
  </si>
  <si>
    <t>Aparelho de apoio metálico esférico unidirecional com 4 chumbadores e capacidade de 5.500 kN</t>
  </si>
  <si>
    <t>Aparelho de apoio metálico esférico unidirecional com 4 chumbadores e capacidade de 6.000 kN</t>
  </si>
  <si>
    <t>Aparelho de apoio metálico esférico unidirecional com 4 chumbadores e capacidade de 6.500 kN</t>
  </si>
  <si>
    <t>Aparelho de apoio metálico esférico unidirecional com 4 chumbadores e capacidade de 7.000 kN</t>
  </si>
  <si>
    <t>Aparelho de apoio metálico esférico unidirecional com 4 chumbadores e capacidade de 7.500 kN</t>
  </si>
  <si>
    <t>Fincapino de ação direta e pino com furo - D = 6,35 mm (1/4")</t>
  </si>
  <si>
    <t>Aparelho de apoio metálico esférico unidirecional com 4 chumbadores e capacidade de 8.000 kN</t>
  </si>
  <si>
    <t>Aparelho de apoio metálico esférico unidirecional com 4 chumbadores e capacidade de 8.500 kN</t>
  </si>
  <si>
    <t>Chapa múltipla metálica corrugada revestida em epóxi tipo MP 100 ou similar - E = 1,60 mm e D = 0,60 m</t>
  </si>
  <si>
    <t>Chapa múltipla metálica corrugada revestida em epóxi tipo MP 100 ou similar - E = 1,60 mm e D = 0,70 m</t>
  </si>
  <si>
    <t>Chapa múltipla metálica corrugada revestida em epóxi tipo MP 100 ou similar - E = 1,60 mm e D = 0,80 m</t>
  </si>
  <si>
    <t>Chapa múltipla metálica corrugada revestida em epóxi tipo MP 100 ou similar - E = 1,60 mm e D = 0,90 m</t>
  </si>
  <si>
    <t>Chapa múltipla metálica corrugada revestida em epóxi tipo MP 100 ou similar - E = 1,60 mm e D = 1,00 m</t>
  </si>
  <si>
    <t>Chapa múltipla metálica corrugada revestida em epóxi tipo MP 100 ou similar - E = 1,60 mm e D = 1,10 m</t>
  </si>
  <si>
    <t>Chapa múltipla metálica corrugada revestida em epóxi tipo MP 100 ou similar - E = 1,60 mm e D = 1,20 m</t>
  </si>
  <si>
    <t>Chapa múltipla metálica corrugada revestida em epóxi tipo MP 100 ou similar - E = 1,60 mm e D = 1,30 m</t>
  </si>
  <si>
    <t>Chapa múltipla metálica corrugada revestida em epóxi tipo MP 100 ou similar - E = 1,60 mm e D = 1,40 m</t>
  </si>
  <si>
    <t>Chapa múltipla metálica corrugada revestida em epóxi tipo MP 100 ou similar - E = 1,60 mm e D = 1,50 m</t>
  </si>
  <si>
    <t>Chapa múltipla metálica corrugada revestida em epóxi tipo MP 100 ou similar - E = 1,60 mm e D = 1,60 m</t>
  </si>
  <si>
    <t>Chapa múltipla metálica corrugada revestida em epóxi tipo MP 100 ou similar - E = 1,60 mm e D = 1,70 m</t>
  </si>
  <si>
    <t>Chapa múltipla metálica corrugada revestida em epóxi tipo MP 100 ou similar - E = 1,60 mm e D = 1,80 m</t>
  </si>
  <si>
    <t>Chapa múltipla metálica corrugada revestida em epóxi tipo MP 100 ou similar - E = 2,00 mm e D = 1,90 m</t>
  </si>
  <si>
    <t>Chapa múltipla metálica corrugada revestida em epóxi tipo MP 100 ou similar - E = 2,00 mm e D = 2,00 m</t>
  </si>
  <si>
    <t>Chapa múltipla metálica corrugada revestida em epóxi tipo MP 100 ou similar - E = 2,00 mm e D = 2,10 m</t>
  </si>
  <si>
    <t>Chapa múltipla metálica corrugada revestida em epóxi tipo MP 100 ou similar - E = 2,00 mm e D = 2,20 m</t>
  </si>
  <si>
    <t>Chapa múltipla metálica corrugada revestida em epóxi tipo MP 100 ou similar - E = 2,00 mm e D = 2,30 m</t>
  </si>
  <si>
    <t>Chapa múltipla metálica corrugada revestida em epóxi tipo MP 100 ou similar - E = 2,70 mm e D = 2,40 m</t>
  </si>
  <si>
    <t>Chapa múltipla metálica corrugada revestida em epóxi tipo MP 100 ou similar - E = 3,40 mm e D = 2,50 m</t>
  </si>
  <si>
    <t>Chapa múltipla metálica corrugada revestida em epóxi tipo MP 100 ou similar - E = 3,40 mm e D = 2,60 m</t>
  </si>
  <si>
    <t>Chapa múltipla metálica corrugada revestida em epóxi tipo MP 100 ou similar - E = 3,40 mm e D = 2,70 m</t>
  </si>
  <si>
    <t>Chapa múltipla metálica corrugada revestida em epóxi tipo MP 100 ou similar - E = 3,40 mm e D = 2,80 m</t>
  </si>
  <si>
    <t>Chapa múltipla metálica corrugada revestida em epóxi tipo MP 152 ou similar - E = 2,70 mm e D = 1,50 m</t>
  </si>
  <si>
    <t>Chapa múltipla metálica corrugada revestida em epóxi tipo MP 152 ou similar - E = 2,70 mm e D = 1,80 m</t>
  </si>
  <si>
    <t>Chapa múltipla metálica corrugada revestida em epóxi tipo MP 152 ou similar - E = 2,70 mm e D = 1,90 m</t>
  </si>
  <si>
    <t>Chapa múltipla metálica corrugada revestida em epóxi tipo MP 152 ou similar - E = 2,70 mm e D = 2,15 m</t>
  </si>
  <si>
    <t>Chapa múltipla metálica corrugada revestida em epóxi tipo MP 152 ou similar - E = 2,70 mm e D = 2,30 m</t>
  </si>
  <si>
    <t>Chapa múltipla metálica corrugada revestida em epóxi tipo MP 152 ou similar - E = 2,70 mm e D = 2,65 m</t>
  </si>
  <si>
    <t>Chapa múltipla metálica corrugada revestida em epóxi tipo MP 152 ou similar - E = 2,70 mm e D = 3,05 m</t>
  </si>
  <si>
    <t>Chapa múltipla metálica corrugada revestida em epóxi tipo MP 152 ou similar - E = 2,70 mm e D = 3,20 m</t>
  </si>
  <si>
    <t>Chapa múltipla metálica corrugada revestida em epóxi tipo MP 152 ou similar - E = 2,70 mm e D = 3,40 m</t>
  </si>
  <si>
    <t>Chapa múltipla metálica corrugada revestida em epóxi tipo MP 152 ou similar - E = 2,70 mm e D = 3,65 m</t>
  </si>
  <si>
    <t>Chapa múltipla metálica corrugada revestida em epóxi tipo MP 152 ou similar - E = 2,70 mm e D = 3,80 m</t>
  </si>
  <si>
    <t>Chapa múltipla metálica corrugada revestida em epóxi tipo MP 152 ou similar - E = 2,70 mm e D = 4,20 m</t>
  </si>
  <si>
    <t>Chapa múltipla metálica corrugada revestida em epóxi tipo MP 152 ou similar - E = 2,70 mm e D = 4,60 m</t>
  </si>
  <si>
    <t>Chapa múltipla metálica corrugada revestida em epóxi tipo MP 152 ou similar - E = 3,40 mm e D = 4,80 m</t>
  </si>
  <si>
    <t>Chapa múltipla metálica corrugada revestida em epóxi tipo MP 152 ou similar - E = 3,40 mm e D = 5,00 m</t>
  </si>
  <si>
    <t>Chapa múltipla metálica corrugada revestida em epóxi tipo MP 152 ou similar - E = 3,90 mm e D = 5,35 m</t>
  </si>
  <si>
    <t>Chapa múltipla metálica corrugada revestida em epóxi tipo MP 152 ou similar - E = 3,90 mm e D = 5,70 m</t>
  </si>
  <si>
    <t>Chapa múltipla metálica corrugada revestida em epóxi tipo MP 152 ou similar - E = 4,70 mm e D = 6,10 m</t>
  </si>
  <si>
    <t>Chapa múltipla metálica corrugada revestida em epóxi tipo MP 152 ou similar - E = 6,40 mm e D = 6,50 m</t>
  </si>
  <si>
    <t>Chapa múltipla metálica corrugada revestida em epóxi tipo MP 152 ou similar - E = 6,40 mm e D = 6,85 m</t>
  </si>
  <si>
    <t>Chapa múltipla metálica corrugada revestida em epóxi tipo MP 152 ou similar - E = 6,40 mm e D = 7,25 m</t>
  </si>
  <si>
    <t>Aparelho de apoio metálico esférico unidirecional com 4 chumbadores e capacidade de 9.000 kN</t>
  </si>
  <si>
    <t>Aparelho de apoio metálico esférico unidirecional com 4 chumbadores e capacidade de 9.500 kN</t>
  </si>
  <si>
    <t>Aparelho de apoio metálico esférico unidirecional com 4 chumbadores e capacidade de 10.000 kN</t>
  </si>
  <si>
    <t>Fincapino de ação indireta e pino liso - D = 6,35 mm (1/4")</t>
  </si>
  <si>
    <t>Corpo de BSCC pré-moldado comercial - seção de 1,5 m x 1,5 m - tipo I</t>
  </si>
  <si>
    <t>Corpo de BSCC pré-moldado comercial - seção de 1,5 m x 1,5 m - tipo II</t>
  </si>
  <si>
    <t>Corpo de BSCC pré-moldado comercial - seção de 1,5 m x 1,5 m - tipo III</t>
  </si>
  <si>
    <t>Corpo de BSCC pré-moldado comercial - seção de 1,5 m x 1,5 m - tipo IV</t>
  </si>
  <si>
    <t>Corpo de BSCC pré-moldado comercial - seção de 1,5 m x 1,5 m - tipo V</t>
  </si>
  <si>
    <t>Corpo de BSCC pré-moldado comercial - seção de 1,5 m x 1,5 m - tipo VI</t>
  </si>
  <si>
    <t>Corpo de BSCC pré-moldado comercial - seção de 1,5 m x 1,5 m - tipo VII</t>
  </si>
  <si>
    <t>Corpo de BSCC pré-moldado comercial - seção de 2,0 m x 2,0 m - tipo I</t>
  </si>
  <si>
    <t>Corpo de BSCC pré-moldado comercial - seção de 2,0 m x 2,0 m - tipo II</t>
  </si>
  <si>
    <t>Corpo de BSCC pré-moldado comercial - seção de 2,0 m x 2,0 m - tipo III</t>
  </si>
  <si>
    <t>Corpo de BSCC pré-moldado comercial - seção de 2,0 m x 2,0 m - tipo IV</t>
  </si>
  <si>
    <t>Corpo de BSCC pré-moldado comercial - seção de 2,0 m x 2,0 m - tipo V</t>
  </si>
  <si>
    <t>Corpo de BSCC pré-moldado comercial - seção de 2,0 m x 2,0 m - tipo VI</t>
  </si>
  <si>
    <t>Corpo de BSCC pré-moldado comercial - seção de 2,0 m x 2,0 m - tipo VII</t>
  </si>
  <si>
    <t>Corpo de BSCC pré-moldado comercial - seção de 2,5 m x 2,5 m - tipo I</t>
  </si>
  <si>
    <t>Corpo de BSCC pré-moldado comercial - seção de 2,5 m x 2,5 m - tipo II</t>
  </si>
  <si>
    <t>Corpo de BSCC pré-moldado comercial - seção de 2,5 m x 2,5 m - tipo III</t>
  </si>
  <si>
    <t>Corpo de BSCC pré-moldado comercial - seção de 2,5 m x 2,5 m - tipo IV</t>
  </si>
  <si>
    <t>Corpo de BSCC pré-moldado comercial - seção de 2,5 m x 2,5 m - tipo V</t>
  </si>
  <si>
    <t>Corpo de BSCC pré-moldado comercial - seção de 2,5 m x 2,5 m - tipo VI</t>
  </si>
  <si>
    <t>Corpo de BSCC pré-moldado comercial - seção de 2,5 m x 2,5 m - tipo VII</t>
  </si>
  <si>
    <t>Corpo de BSCC pré-moldado comercial - seção de 3,0 m x 3,0 m - tipo I</t>
  </si>
  <si>
    <t>Corpo de BSCC pré-moldado comercial - seção de 3,0 m x 3,0 m - tipo II</t>
  </si>
  <si>
    <t>Corpo de BSCC pré-moldado comercial - seção de 3,0 m x 3,0 m - tipo III</t>
  </si>
  <si>
    <t>Corpo de BSCC pré-moldado comercial - seção de 3,0 m x 3,0 m - tipo IV</t>
  </si>
  <si>
    <t>Corpo de BSCC pré-moldado comercial - seção de 3,0 m x 3,0 m - tipo V</t>
  </si>
  <si>
    <t>Corpo de BSCC pré-moldado comercial - seção de 3,0 m x 3,0 m - tipo VI</t>
  </si>
  <si>
    <t>Corpo de BSCC pré-moldado comercial - seção de 3,0 m x 3,0 m - tipo VII</t>
  </si>
  <si>
    <t>Corpo de BSCC pré-moldado comercial - seção canal de 1,5 m x 1,5 m</t>
  </si>
  <si>
    <t>Corpo de BSCC pré-moldado comercial - seção canal de 2,0 m x 1,5 m</t>
  </si>
  <si>
    <t>Corpo de BSCC pré-moldado comercial - seção canal de 2,0 m x 2,0 m - tipo I</t>
  </si>
  <si>
    <t>Corpo de BSCC pré-moldado comercial - seção canal de 2,0 m x 2,0 m - tipo II</t>
  </si>
  <si>
    <t>Corpo de BSCC pré-moldado comercial - seção canal de 2,5 m x 1,5 m</t>
  </si>
  <si>
    <t>Corpo de BSCC pré-moldado comercial - seção canal de 2,5 m x 2,0 m - tipo I</t>
  </si>
  <si>
    <t>Corpo de BSCC pré-moldado comercial - seção canal de 2,5 m x 2,0 m - tipo II</t>
  </si>
  <si>
    <t>Corpo de BSCC pré-moldado comercial - seção canal de 3,0 m x 1,5 m</t>
  </si>
  <si>
    <t>Corpo de BSCC pré-moldado comercial - seção canal de 3,0 m x 2,0 m - tipo I</t>
  </si>
  <si>
    <t>Corpo de BSCC pré-moldado comercial - seção canal de 3,0 m x 2,0 m - tipo II</t>
  </si>
  <si>
    <t>Aparelho de apoio metálico esférico multidirecional com 4 chumbadores e capacidade de 1.000 kN</t>
  </si>
  <si>
    <t>Aparelho de apoio metálico esférico multidirecional com 4 chumbadores e capacidade de 1.500 kN</t>
  </si>
  <si>
    <t>Aparelho de apoio metálico esférico multidirecional com 4 chumbadores e capacidade de 2.000 kN</t>
  </si>
  <si>
    <t>Aparelho de apoio metálico esférico multidirecional com 4 chumbadores e capacidade de 2.500 kN</t>
  </si>
  <si>
    <t>Aparelho de apoio metálico esférico multidirecional com 4 chumbadores e capacidade de 3.000 kN</t>
  </si>
  <si>
    <t>Aparelho de apoio metálico esférico multidirecional com 4 chumbadores e capacidade de 3.500 kN</t>
  </si>
  <si>
    <t>Aparelho de apoio metálico esférico multidirecional com 4 chumbadores e capacidade de 4.000 kN</t>
  </si>
  <si>
    <t>Aparelho de apoio metálico esférico multidirecional com 4 chumbadores e capacidade de 4.500 kN</t>
  </si>
  <si>
    <t>Aparelho de apoio metálico esférico multidirecional com 4 chumbadores e capacidade de 5.000 kN</t>
  </si>
  <si>
    <t>Aparelho de apoio metálico esférico multidirecional com 4 chumbadores e capacidade de 5.500 kN</t>
  </si>
  <si>
    <t>Aparelho de apoio metálico esférico multidirecional com 4 chumbadores e capacidade de 6.000 kN</t>
  </si>
  <si>
    <t>Aparelho de apoio metálico esférico multidirecional com 4 chumbadores e capacidade de 6.500 kN</t>
  </si>
  <si>
    <t>Aparelho de apoio metálico esférico multidirecional com 4 chumbadores e capacidade de 7.000 kN</t>
  </si>
  <si>
    <t>Aparelho de apoio metálico esférico multidirecional com 4 chumbadores e capacidade de 7.500 kN</t>
  </si>
  <si>
    <t>Aparelho de apoio metálico esférico multidirecional com 4 chumbadores e capacidade de 8.000 kN</t>
  </si>
  <si>
    <t>Aparelho de apoio metálico esférico multidirecional com 4 chumbadores e capacidade de 8.500 kN</t>
  </si>
  <si>
    <t>Aparelho de apoio metálico esférico multidirecional com 4 chumbadores e capacidade de 9.000 kN</t>
  </si>
  <si>
    <t>Aparelho de apoio metálico esférico multidirecional com 4 chumbadores e capacidade de 9.500 kN</t>
  </si>
  <si>
    <t>Aparelho de apoio metálico esférico multidirecional com 4 chumbadores e capacidade de 10.000 kN</t>
  </si>
  <si>
    <t>Aparelho de apoio metálico elastomérico fixo com 4 chumbadores e capacidade de 700 kN</t>
  </si>
  <si>
    <t>Aparelho de apoio metálico elastomérico fixo com 4 chumbadores e capacidade de 1.500 kN</t>
  </si>
  <si>
    <t>Aparelho de apoio metálico elastomérico fixo com 4 chumbadores e capacidade de 2.500 kN</t>
  </si>
  <si>
    <t>Aparelho de apoio metálico elastomérico fixo com 4 chumbadores e capacidade de 4.000 kN</t>
  </si>
  <si>
    <t>Aparelho de apoio metálico elastomérico fixo com 4 chumbadores e capacidade de 5.500 kN</t>
  </si>
  <si>
    <t>Aparelho de apoio metálico elastomérico fixo com 4 chumbadores e capacidade de 7.500 kN</t>
  </si>
  <si>
    <t>Aparelho de apoio metálico elastomérico fixo com 4 chumbadores e capacidade de 10.000 kN</t>
  </si>
  <si>
    <t>Aparelho de apoio metálico elastomérico unidirecional com 4 chumbadores e capacidade de 700 kN</t>
  </si>
  <si>
    <t>Aparelho de apoio metálico elastomérico unidirecional com 4 chumbadores e capacidade de 1.500 kN</t>
  </si>
  <si>
    <t>Aparelho de apoio metálico elastomérico unidirecional com 4 chumbadores e capacidade de 2.500 kN</t>
  </si>
  <si>
    <t>Aparelho de apoio metálico elastomérico unidirecional com 4 chumbadores e capacidade de 4.000 kN</t>
  </si>
  <si>
    <t>Aparelho de apoio metálico elastomérico unidirecional com 4 chumbadores e capacidade de 5.500 kN</t>
  </si>
  <si>
    <t>Aparelho de apoio metálico elastomérico unidirecional com 4 chumbadores e capacidade de 7.500 kN</t>
  </si>
  <si>
    <t>Aparelho de apoio metálico elastomérico unidirecional com 4 chumbadores e capacidade de 10.000 kN</t>
  </si>
  <si>
    <t>Aparelho de apoio metálico elastomérico multidirecional com 4 chumbadores e capacidade de 700 kN</t>
  </si>
  <si>
    <t>Aparelho de apoio metálico elastomérico multidirecional com 4 chumbadores e capacidade de 1.500 kN</t>
  </si>
  <si>
    <t>Aparelho de apoio metálico elastomérico multidirecional com 4 chumbadores e capacidade de 2.500 kN</t>
  </si>
  <si>
    <t>Aparelho de apoio metálico elastomérico multidirecional com 4 chumbadores e capacidade de 4.000 kN</t>
  </si>
  <si>
    <t>Aparelho de apoio metálico elastomérico multidirecional com 4 chumbadores e capacidade de 5.500 kN</t>
  </si>
  <si>
    <t>Aparelho de apoio metálico elastomérico multidirecional com 4 chumbadores e capacidade de 7.500 kN</t>
  </si>
  <si>
    <t>Aparelho de apoio metálico elastomérico multidirecional com 4 chumbadores e capacidade de 10.000 kN</t>
  </si>
  <si>
    <t>Chapa metálica corrugada galvanizada para tunnel liner - E = 2,7 mm e D = 1,2 m</t>
  </si>
  <si>
    <t>Chapa metálica corrugada galvanizada para tunnel liner - E = 2,7 mm e D = 1,4 m</t>
  </si>
  <si>
    <t>Chapa metálica corrugada galvanizada para tunnel liner - E = 2,7 mm e D = 1,6 m</t>
  </si>
  <si>
    <t>Chapa metálica corrugada galvanizada para tunnel liner - E = 2,7 mm e D = 1,8 m</t>
  </si>
  <si>
    <t>Chapa metálica corrugada galvanizada para tunnel liner - E = 2,7 mm e D = 2,0 m</t>
  </si>
  <si>
    <t>Chapa metálica corrugada galvanizada para tunnel liner - E = 3,4 mm e D = 2,2 m</t>
  </si>
  <si>
    <t>Chapa metálica corrugada galvanizada para tunnel liner - E = 3,4 mm e D = 2,4 m</t>
  </si>
  <si>
    <t>Chapa metálica corrugada galvanizada para tunnel liner - E = 3,4 mm e D = 2,6 m</t>
  </si>
  <si>
    <t>Chapa metálica corrugada galvanizada para tunnel liner - E = 3,4 mm e D = 2,8 m</t>
  </si>
  <si>
    <t>Chapa metálica corrugada galvanizada para tunnel liner - E = 3,4 mm e D = 3,0 m</t>
  </si>
  <si>
    <t>Chapa metálica corrugada galvanizada para tunnel liner - E = 3,4 mm e D = 3,2 m</t>
  </si>
  <si>
    <t>Chapa metálica corrugada galvanizada para tunnel liner - E = 3,9 mm e D = 3,4 m</t>
  </si>
  <si>
    <t>Chapa metálica corrugada galvanizada para tunnel liner - E = 3,9 mm e D = 3,6 m</t>
  </si>
  <si>
    <t>Chapa metálica corrugada galvanizada para tunnel liner - E = 3,9 mm e D = 3,8 m</t>
  </si>
  <si>
    <t>Chapa metálica corrugada galvanizada para tunnel liner - E = 3,9 mm e D = 4,0 m</t>
  </si>
  <si>
    <t>Chapa metálica corrugada galvanizada para tunnel liner - E = 3,9 mm e D = 4,2 m</t>
  </si>
  <si>
    <t>Chapa metálica corrugada galvanizada para tunnel liner - E = 3,9 mm e D = 4,4 m</t>
  </si>
  <si>
    <t>Chapa metálica corrugada galvanizada para tunnel liner - E = 3,9 mm e D = 4,6 m</t>
  </si>
  <si>
    <t>Chapa metálica corrugada galvanizada para tunnel liner - E = 4,7 mm e D = 4,8 m</t>
  </si>
  <si>
    <t>Chapa metálica corrugada galvanizada para tunnel liner - E = 4,7 mm e D = 5,0 m</t>
  </si>
  <si>
    <t>Chapa metálica corrugada galvanizada revestida com epóxi para tunnel liner - E = 2,7 mm e D = 1,2 m</t>
  </si>
  <si>
    <t>Chapa metálica corrugada galvanizada revestida com epóxi para tunnel liner - E = 2,7 mm e D = 1,4 m</t>
  </si>
  <si>
    <t>Chapa metálica corrugada galvanizada revestida com epóxi para tunnel liner - E = 2,7 mm e D = 1,6 m</t>
  </si>
  <si>
    <t>Chapa metálica corrugada galvanizada revestida com epóxi para tunnel liner - E = 2,7 mm e D = 1,8 m</t>
  </si>
  <si>
    <t>Chapa metálica corrugada galvanizada revestida com epóxi para tunnel liner - E = 2,7 mm e D = 2,0 m</t>
  </si>
  <si>
    <t>Chapa metálica corrugada galvanizada revestida com epóxi para tunnel liner - E = 3,4 mm e D = 2,2 m</t>
  </si>
  <si>
    <t>Chapa metálica corrugada galvanizada revestida com epóxi para tunnel liner - E = 3,4 mm e D = 2,4 m</t>
  </si>
  <si>
    <t>Chapa metálica corrugada galvanizada revestida com epóxi para tunnel liner - E = 3,4 mm e D = 2,6 m</t>
  </si>
  <si>
    <t>Chapa metálica corrugada galvanizada revestida com epóxi para tunnel liner - E = 3,4 mm e D = 2,8 m</t>
  </si>
  <si>
    <t>Chapa metálica corrugada galvanizada revestida com epóxi para tunnel liner - E = 3,4 mm e D = 3,0 m</t>
  </si>
  <si>
    <t>Chapa metálica corrugada galvanizada revestida com epóxi para tunnel liner - E = 3,4 mm e D = 3,2 m</t>
  </si>
  <si>
    <t>Chapa múltipla metálica corrugada galvanizada tipo MP 152 lenticular ou similar - E = 2,70 mm, H = 1,40 m e vão = 1,95 m</t>
  </si>
  <si>
    <t>Chapa múltipla metálica corrugada galvanizada tipo MP 152 lenticular ou similar - E = 2,70 mm, H = 1,50 m e vão = 2,15 m</t>
  </si>
  <si>
    <t>Chapa múltipla metálica corrugada galvanizada tipo MP 152 lenticular ou similar - E = 2,70 mm, H = 1,60 m e vão = 2,30 m</t>
  </si>
  <si>
    <t>Chapa múltipla metálica corrugada galvanizada tipo MP 152 lenticular ou similar - E = 2,70 mm, H = 1,65 m e vão = 2,55 m</t>
  </si>
  <si>
    <t>Chapa múltipla metálica corrugada galvanizada tipo MP 152 lenticular ou similar - E = 2,70 mm, H = 1,85 m e vão = 2,70 m</t>
  </si>
  <si>
    <t>Chapa múltipla metálica corrugada galvanizada tipo MP 152 lenticular ou similar - E = 2,70 mm, H = 1,90 m e vão = 2,75 m</t>
  </si>
  <si>
    <t>Chapa múltipla metálica corrugada galvanizada tipo MP 152 lenticular ou similar - E = 2,70 mm, H = 2,00 m e vão = 3,00 m</t>
  </si>
  <si>
    <t>Chapa múltipla metálica corrugada galvanizada tipo MP 152 lenticular ou similar - E = 2,70 mm, H = 2,10 m e vão = 3,20 m</t>
  </si>
  <si>
    <t>Chapa múltipla metálica corrugada galvanizada tipo MP 152 lenticular ou similar - E = 2,70 mm, H = 2,15 m e vão = 3,35 m</t>
  </si>
  <si>
    <t>Chapa múltipla metálica corrugada galvanizada tipo MP 152 lenticular ou similar - E = 2,70 mm, H = 2,25 m e vão = 3,55 m</t>
  </si>
  <si>
    <t>Chapa múltipla metálica corrugada galvanizada tipo MP 152 lenticular ou similar - E = 2,70 mm, H = 2,35 m e vão = 3,70 m</t>
  </si>
  <si>
    <t>Chapa múltipla metálica corrugada galvanizada tipo MP 152 lenticular ou similar - E = 2,70 mm, H = 2,45 m e vão = 3,90 m</t>
  </si>
  <si>
    <t>Chapa múltipla metálica corrugada galvanizada tipo MP 152 lenticular ou similar - E = 2,70 mm, H = 2,55 m e vão = 4,00 m</t>
  </si>
  <si>
    <t>Chapa múltipla metálica corrugada galvanizada tipo MP 152 lenticular ou similar - E = 2,70 mm, H = 2,80 m e vão = 4,15 m</t>
  </si>
  <si>
    <t>Chapa múltipla metálica corrugada galvanizada tipo MP 152 lenticular ou similar - E = 2,70 mm, H = 2,90 m e vão = 4,40 m</t>
  </si>
  <si>
    <t>Chapa múltipla metálica corrugada galvanizada tipo MP 152 lenticular ou similar - E = 2,70 mm, H = 3,00 m e vão = 4,60 m</t>
  </si>
  <si>
    <t>Chapa múltipla metálica corrugada galvanizada tipo MP 152 lenticular ou similar - E = 3,40 mm, H = 3,05 m e vão = 4,80 m</t>
  </si>
  <si>
    <t>Chapa múltipla metálica corrugada galvanizada tipo MP 152 lenticular ou similar - E = 3,40 mm, H = 3,15 m e vão = 5,05 m</t>
  </si>
  <si>
    <t>Chapa múltipla metálica corrugada galvanizada tipo MP 152 lenticular ou similar - E = 3,40 mm, H = 3,25 m e vão = 5,25 m</t>
  </si>
  <si>
    <t>Chapa múltipla metálica corrugada galvanizada tipo MP 152 lenticular ou similar - E = 3,90 mm, H = 3,35 m e vão = 5,45 m</t>
  </si>
  <si>
    <t>Chapa múltipla metálica corrugada galvanizada tipo MP 152 lenticular ou similar - E = 3,90 mm, H = 3,40 m e vão = 5,60 m</t>
  </si>
  <si>
    <t>Chapa múltipla metálica corrugada galvanizada tipo MP 152 lenticular ou similar - E = 4,70 mm, H = 3,50 m e vão = 5,80 m</t>
  </si>
  <si>
    <t>Chapa múltipla metálica corrugada galvanizada tipo MP 152 lenticular ou similar - E = 4,70 mm, H = 3,55 m e vão = 5,90 m</t>
  </si>
  <si>
    <t>Chapa múltipla metálica corrugada galvanizada tipo MP 152 lenticular ou similar - E = 4,70 mm, H = 3,65 m e vão = 6,10 m</t>
  </si>
  <si>
    <t>Chapa múltipla metálica corrugada galvanizada tipo MP 152 lenticular ou similar - E = 4,70 mm, H = 3,65 m e vão = 6,25 m</t>
  </si>
  <si>
    <t>Chapa múltipla metálica corrugada galvanizada tipo MP 152 lenticular ou similar - E = 6,40 mm, H = 3,75 m e vão = 6,40 m</t>
  </si>
  <si>
    <t>Chapa múltipla metálica corrugada galvanizada tipo MP 152 lenticular ou similar - E = 6,40 mm, H = 3,85 m e vão = 6,60 m</t>
  </si>
  <si>
    <t>Chapa múltipla metálica corrugada galvanizada tipo MP 152 ou similar para passagem de gado - E = 2,70 mm, H = 2,25 m e vão = 2,20 m</t>
  </si>
  <si>
    <t>Chapa múltipla metálica corrugada galvanizada tipo MP 152 ou similar para passagem de gado - E = 2,70 mm, H = 3,10 m e vão = 2,90 m</t>
  </si>
  <si>
    <t>Chapa múltipla metálica corrugada galvanizada tipo MP 152 ou similar para passagem inferior - E = 2,70 mm, H = 3,50 m e vão = 3,70 m</t>
  </si>
  <si>
    <t>Chapa múltipla metálica corrugada galvanizada tipo MP 152 ou similar para passagem inferior - E = 2,70 mm, H = 3,60 m e vão = 3,90 m</t>
  </si>
  <si>
    <t>Chapa múltipla metálica corrugada galvanizada tipo MP 152 ou similar para passagem inferior - E = 2,70 mm, H = 3,75 m e vão = 4,00 m</t>
  </si>
  <si>
    <t>Chapa múltipla metálica corrugada galvanizada tipo MP 152 ou similar para passagem inferior - E = 2,70 mm, H = 3,90 m e vão = 4,20 m</t>
  </si>
  <si>
    <t>Chapa múltipla metálica corrugada galvanizada tipo MP 152 ou similar para passagem inferior - E = 2,70 mm, H = 4,10 m e vão = 4,25 m</t>
  </si>
  <si>
    <t>Chapa múltipla metálica corrugada galvanizada tipo MP 152 ou similar para passagem inferior - E = 2,70 mm, H = 4,25 m e vão = 4,40 m</t>
  </si>
  <si>
    <t>Chapa múltipla metálica corrugada galvanizada tipo MP 152 ou similar para passagem inferior - E = 2,70 mm, H = 4,40 m e vão = 4,50 m</t>
  </si>
  <si>
    <t>Chapa múltipla metálica corrugada galvanizada tipo MP 152 ou similar para passagem inferior - E = 3,40 mm, H = 4,50 m e vão = 4,70 m</t>
  </si>
  <si>
    <t>Chapa múltipla metálica corrugada galvanizada tipo MP 152 ou similar para passagem inferior - E = 3,40 mm, H = 4,75 m e vão = 4,80 m</t>
  </si>
  <si>
    <t>Chapa múltipla metálica corrugada galvanizada tipo MP 152 ou similar para passagem inferior - E = 3,40 mm, H = 4,85 m e vão = 5,00 m</t>
  </si>
  <si>
    <t>Chapa múltipla metálica corrugada galvanizada tipo MP 152 ou similar para passagem inferior - E = 3,40 mm, H = 4,90 m e vão = 5,15 m</t>
  </si>
  <si>
    <t>Chapa múltipla metálica corrugada galvanizada tipo MP 152 ou similar para passagem inferior - E = 3,40 mm, H = 5,00 m e vão = 5,25 m</t>
  </si>
  <si>
    <t>Chapa múltipla metálica corrugada galvanizada tipo MP 152 ou similar para passagem inferior - E = 3,40 mm, H = 5,30 m e vão = 5,30 m</t>
  </si>
  <si>
    <t>Chapa múltipla metálica corrugada galvanizada tipo MP 152 ou similar para passagem inferior - E = 3,90 mm, H = 5,25 m e vão = 5,65 m</t>
  </si>
  <si>
    <t>Chapa múltipla metálica corrugada galvanizada tipo MP 152 ou similar para passagem inferior - E = 4,70 mm, H = 5,30 m e vão = 5,85 m</t>
  </si>
  <si>
    <t>Chapa múltipla metálica corrugada galvanizada tipo MP 152 ou similar para passagem inferior - E = 4,70 mm, H = 5,45 m e vão = 6,00 m</t>
  </si>
  <si>
    <t>Chapa múltipla metálica corrugada galvanizada tipo MP 152 ou similar para passagem inferior - E = 4,70 mm, H = 5,50 m e vão = 6,25 m</t>
  </si>
  <si>
    <t>Chapa múltipla metálica corrugada galvanizada de arco alto tipo MP 152S ou similar - E = 4,70 mm, H = 2,77 m e vão = 6,12 m</t>
  </si>
  <si>
    <t>Chapa múltipla metálica corrugada galvanizada de arco alto tipo MP 152S ou similar - E = 4,70 mm, H = 3,68 m e vão = 6,30 m</t>
  </si>
  <si>
    <t>Chapa múltipla metálica corrugada galvanizada de arco alto tipo MP 152S ou similar - E = 4,70 mm, H = 3,56 m e vão = 6,55 m</t>
  </si>
  <si>
    <t>Chapa múltipla metálica corrugada galvanizada de arco alto tipo MP 152S ou similar - E = 4,70 mm, H = 4,42 m e vão = 6,96 m</t>
  </si>
  <si>
    <t>Chapa múltipla metálica corrugada galvanizada de arco alto tipo MP 152S ou similar - E = 4,70 mm, H = 3,61 m e vão = 6,78 m</t>
  </si>
  <si>
    <t>Chapa múltipla metálica corrugada galvanizada de arco alto tipo MP 152S ou similar - E = 4,70 mm, H = 4,27 m e vão = 6,99 m</t>
  </si>
  <si>
    <t>Chapa múltipla metálica corrugada galvanizada de arco alto tipo MP 152S ou similar - E = 4,70 mm, H = 3,63 m e vão = 7,01 m</t>
  </si>
  <si>
    <t>Chapa múltipla metálica corrugada galvanizada de arco alto tipo MP 152S ou similar - E = 4,70 mm, H = 4,52 m e vão = 7,42 m</t>
  </si>
  <si>
    <t>Chapa múltipla metálica corrugada galvanizada de arco alto tipo MP 152S ou similar - E = 4,70 mm, H = 3,68 m e vão = 7,24 m</t>
  </si>
  <si>
    <t>Chapa múltipla metálica corrugada galvanizada de arco alto tipo MP 152S ou similar - E = 4,70 mm, H = 4,19 m e vão = 7,47 m</t>
  </si>
  <si>
    <t>Chapa múltipla metálica corrugada galvanizada de arco alto tipo MP 152S ou similar - E = 4,70 mm, H = 4,60 m e vão = 7,85 m</t>
  </si>
  <si>
    <t>Chapa múltipla metálica corrugada galvanizada de arco alto tipo MP 152S ou similar - E = 4,70 mm, H = 3,99 m e vão = 7,67 m</t>
  </si>
  <si>
    <t>Chapa múltipla metálica corrugada galvanizada de arco alto tipo MP 152S ou similar - E = 4,70 mm, H = 4,65 m e vão = 8,08 m</t>
  </si>
  <si>
    <t>Chapa múltipla metálica corrugada galvanizada de arco alto tipo MP 152S ou similar - E = 4,70 mm, H = 4,04 m e vão = 7,90 m</t>
  </si>
  <si>
    <t>Chapa múltipla metálica corrugada galvanizada de arco alto tipo MP 152S ou similar - E = 4,70 mm, H = 4,70 m e vão = 8,31 m</t>
  </si>
  <si>
    <t>Chapa múltipla metálica corrugada galvanizada de arco alto tipo MP 152S ou similar - E = 4,70 mm, H = 4,11 m e vão = 8,36 m</t>
  </si>
  <si>
    <t>Chapa múltipla metálica corrugada galvanizada de arco alto tipo MP 152S ou similar - E = 4,70 mm, H = 5,00 m e vão = 8,97 m</t>
  </si>
  <si>
    <t>Chapa múltipla metálica corrugada galvanizada de arco alto tipo MP 152S ou similar - E = 4,70 mm, H = 4,39 m e vão = 8,59 m</t>
  </si>
  <si>
    <t>Chapa múltipla metálica corrugada galvanizada de arco alto tipo MP 152S ou similar - E = 4,70 mm, H = 5,49 m e vão = 9,17 m</t>
  </si>
  <si>
    <t>Chapa múltipla metálica corrugada galvanizada de arco alto tipo MP 152S ou similar - E = 4,70 mm, H = 4,70 m e vão = 9,22 m</t>
  </si>
  <si>
    <t>Chapa múltipla metálica corrugada galvanizada de arco alto tipo MP 152S ou similar - E = 4,70 mm, H = 5,59 m e vão = 9,63 m</t>
  </si>
  <si>
    <t>Chapa múltipla metálica corrugada galvanizada de arco alto tipo MP 152S ou similar - E = 4,70 mm, H = 4,75 m e vão = 9,45 m</t>
  </si>
  <si>
    <t>Chapa múltipla metálica corrugada galvanizada de arco alto tipo MP 152S ou similar - E = 4,70 mm, H = 5,41 m e vão = 9,65 m</t>
  </si>
  <si>
    <t>Chapa múltipla metálica corrugada galvanizada de arco alto tipo MP 152S ou similar - E = 4,70 mm, H = 6,07 m e vão = 9,86 m</t>
  </si>
  <si>
    <t>Chapa múltipla metálica corrugada galvanizada de arco alto tipo MP 152S ou similar - E = 4,70 mm, H = 5,23 m e vão = 9,68 m</t>
  </si>
  <si>
    <t>Chapa múltipla metálica corrugada galvanizada de arco alto tipo MP 152S ou similar - E = 4,70 mm, H = 6,12 m e vão = 10,08 m</t>
  </si>
  <si>
    <t>Chapa múltipla metálica corrugada galvanizada de arco alto tipo MP 152S ou similar - E = 4,70 mm, H = 5,28 m e vão = 9,91 m</t>
  </si>
  <si>
    <t>Chapa múltipla metálica corrugada galvanizada de arco alto tipo MP 152S ou similar - E = 4,70 mm, H = 6,17 m e vão = 10,31 m</t>
  </si>
  <si>
    <t>Chapa múltipla metálica corrugada galvanizada de arco alto tipo MP 152S ou similar - E = 4,70 mm, H = 5,38 m e vão = 10,36 m</t>
  </si>
  <si>
    <t>Chapa múltipla metálica corrugada galvanizada de arco alto tipo MP 152S ou similar - E = 4,70 mm, H = 6,05 m e vão = 10,54 m</t>
  </si>
  <si>
    <t>Chapa múltipla metálica corrugada galvanizada de arco alto tipo MP 152S ou similar - E = 4,70 mm, H = 6,48 m e vão = 10,74 m</t>
  </si>
  <si>
    <t>Chapa múltipla metálica corrugada galvanizada de arco alto tipo MP 152S ou similar - E = 4,70 mm, H = 7,12 m e vão = 11,35 m</t>
  </si>
  <si>
    <t>Chapa múltipla metálica corrugada galvanizada de arco alto tipo MP 152S ou similar - E = 6,40 mm, H = 5,41 m e vão = 10,57 m</t>
  </si>
  <si>
    <t>Chapa múltipla metálica corrugada galvanizada de arco alto tipo MP 152S ou similar - E = 6,40 mm, H = 6,10 m e vão = 10,77 m</t>
  </si>
  <si>
    <t>Chapa múltipla metálica corrugada galvanizada de arco alto tipo MP 152S ou similar - E = 6,40 mm, H = 6,53 m e vão = 10,97 m</t>
  </si>
  <si>
    <t>Chapa múltipla metálica corrugada galvanizada de arco alto tipo MP 152S ou similar - E = 6,40 mm, H = 7,16 m e vão = 11,58 m</t>
  </si>
  <si>
    <t>Chapa múltipla metálica corrugada galvanizada tipo MP 152S ovoide ou similar - E = 4,70 mm, H = 7,82 m e vão = 7,21 m</t>
  </si>
  <si>
    <t>Chapa múltipla metálica corrugada galvanizada tipo MP 152S ovoide ou similar - E = 4,70 mm, H = 7,87 m e vão = 7,31 m</t>
  </si>
  <si>
    <t>Chapa múltipla metálica corrugada galvanizada tipo MP 152S ovoide ou similar - E = 4,70 mm, H = 7,90 m e vão = 7,77 m</t>
  </si>
  <si>
    <t>Chapa múltipla metálica corrugada galvanizada tipo MP 152S ovoide ou similar - E = 4,70 mm, H = 8,44 m e vão = 7,57 m</t>
  </si>
  <si>
    <t>Chapa múltipla metálica corrugada galvanizada tipo MP 152S ovoide ou similar - E = 4,70 mm, H = 8,23 m e vão = 8,36 m</t>
  </si>
  <si>
    <t>Chapa múltipla metálica corrugada galvanizada tipo MP 152S ovoide ou similar - E = 4,70 mm, H = 8,01 m e vão = 8,13 m</t>
  </si>
  <si>
    <t>Chapa múltipla metálica corrugada galvanizada tipo MP 152S ovoide ou similar - E = 4,70 mm, H = 8,48 m e vão = 8,56 m</t>
  </si>
  <si>
    <t>Chapa múltipla metálica corrugada galvanizada tipo MP 152S ovoide ou similar - E = 4,70 mm, H = 9,32 m e vão = 8,71 m</t>
  </si>
  <si>
    <t>Chapa múltipla metálica corrugada galvanizada tipo MP 152S ovoide ou similar - E = 4,70 mm, H = 9,04 m e vão = 9,15 m</t>
  </si>
  <si>
    <t>Chapa múltipla metálica corrugada galvanizada tipo MP 152S ovoide ou similar - E = 4,70 mm, H = 9,50 m e vão = 9,15 m</t>
  </si>
  <si>
    <t>Terminal absorvedor de energia de abertura com nível de contenção TL3 para defensa metálica</t>
  </si>
  <si>
    <t>Chumbador em aço CA 25</t>
  </si>
  <si>
    <t>Arame liso em aço galvanizado - D = 1,24 mm (18 BWG)</t>
  </si>
  <si>
    <t>Tela de poliamida - malha de 60 fios/cm</t>
  </si>
  <si>
    <t>Válvula manchete - D = 20 mm</t>
  </si>
  <si>
    <t>Barra chata em aço galvanizado</t>
  </si>
  <si>
    <t>Luva para bainha metálica - D = 30 mm</t>
  </si>
  <si>
    <t>Luva para bainha metálica - D = 35 mm</t>
  </si>
  <si>
    <t>Luva para bainha metálica - D = 40 mm</t>
  </si>
  <si>
    <t>Luva para bainha metálica - D = 45 mm</t>
  </si>
  <si>
    <t>Luva para bainha metálica - D = 50 mm</t>
  </si>
  <si>
    <t>Luva para bainha metálica - D = 55 mm</t>
  </si>
  <si>
    <t>Luva para bainha metálica - D = 60 mm</t>
  </si>
  <si>
    <t>Luva para bainha metálica - D = 65 mm</t>
  </si>
  <si>
    <t>Luva para bainha metálica - D = 70 mm</t>
  </si>
  <si>
    <t>Luva para bainha metálica - D = 75 mm</t>
  </si>
  <si>
    <t>Luva para bainha metálica - D = 80 mm</t>
  </si>
  <si>
    <t>Luva para bainha metálica - D = 85 mm</t>
  </si>
  <si>
    <t>Luva para bainha metálica - D = 90 mm</t>
  </si>
  <si>
    <t>Luva para bainha metálica - D = 95 mm</t>
  </si>
  <si>
    <t>Luva para bainha metálica - D = 100 mm</t>
  </si>
  <si>
    <t>Luva para bainha metálica - D = 110 mm</t>
  </si>
  <si>
    <t>Luva para bainha metálica - D = 120 mm</t>
  </si>
  <si>
    <t>Luva para bainha metálica - D = 130 mm</t>
  </si>
  <si>
    <t>Luva para bainha metálica ovalizada de 19 x 36 mm</t>
  </si>
  <si>
    <t>Luva para bainha metálica ovalizada de 19 x 48 mm</t>
  </si>
  <si>
    <t>Luva para bainha metálica ovalizada de 19 x 62 mm</t>
  </si>
  <si>
    <t>Luva para bainha metálica ovalizada de 22 x 32 mm</t>
  </si>
  <si>
    <t>Luva para bainha metálica ovalizada de 22 x 55 mm</t>
  </si>
  <si>
    <t>Luva para bainha metálica ovalizada de 22 x 73 mm</t>
  </si>
  <si>
    <t>Tinta em pó à base de resina poliéster</t>
  </si>
  <si>
    <t>Apoio de neoprene não fretado - C = 100 mm, L = 100 mm e E = 20 mm</t>
  </si>
  <si>
    <t>Porca sextavada em aço galvanizado para parafuso - D = 9,525 mm (3/8")</t>
  </si>
  <si>
    <t>Porca sextavada em aço galvanizado para parafuso - D = 12 mm (M12)</t>
  </si>
  <si>
    <t>Parafuso de cabeça sextavada em aço galvanizado, classe 8.8 - D = 12 mm (M12) e C = 30 mm</t>
  </si>
  <si>
    <t>Ligação tipo barra chata em aço galvanizado para contenção - L = 45 mm e E = 4 mm</t>
  </si>
  <si>
    <t>Fita metálica SAE 1010/1020 para solo reforçado - L = 50 mm e E = 4 mm</t>
  </si>
  <si>
    <t>Material para aterro reforçado com fitas metálicas</t>
  </si>
  <si>
    <t>Tubo PEAD PE 100 PN 5 para estais - D = 140 mm</t>
  </si>
  <si>
    <t>Tubo PEAD PE 100 PN 5 para estais - D = 160 mm</t>
  </si>
  <si>
    <t>Tubo PEAD PE 100 PN 5 para estais - D = 180 mm</t>
  </si>
  <si>
    <t>Tubo PEAD PE 100 PN 5 para estais - D = 200 mm</t>
  </si>
  <si>
    <t>Tubo PEAD PE 100 PN 5 para estais - D = 225 mm</t>
  </si>
  <si>
    <t>Tubo PEAD PE 100 PN 5 para estais - D = 250 mm</t>
  </si>
  <si>
    <t>Tubo PEAD PE 100 PN 5 para estais - D = 280 mm</t>
  </si>
  <si>
    <t>Tubo PEAD PE 100 PN 5 para estais - D = 315 mm</t>
  </si>
  <si>
    <t>Tubo antivandalismo em aço galvanizado para estais de 12 cordoalhas - D = 15,7 mm</t>
  </si>
  <si>
    <t>Tubo antivandalismo em aço galvanizado para estais de 19 cordoalhas - D = 15,7 mm</t>
  </si>
  <si>
    <t>Tubo antivandalismo em aço galvanizado para estais de 22 cordoalhas - D = 15,7 mm</t>
  </si>
  <si>
    <t>Tubo antivandalismo em aço galvanizado para estais de 31 cordoalhas - D = 15,7 mm</t>
  </si>
  <si>
    <t>Tubo antivandalismo em aço galvanizado para estais de 37 cordoalhas - D = 15,7 mm</t>
  </si>
  <si>
    <t>Tubo antivandalismo em aço galvanizado para estais de 43 cordoalhas - D = 15,7 mm</t>
  </si>
  <si>
    <t>Tubo antivandalismo em aço galvanizado para estais de 55 cordoalhas - D = 15,7 mm</t>
  </si>
  <si>
    <t>Tubo antivandalismo em aço galvanizado para estais de 61 cordoalhas - D = 15,7 mm</t>
  </si>
  <si>
    <t>Tubo antivandalismo em aço galvanizado para estais de 73 cordoalhas - D = 15,7 mm</t>
  </si>
  <si>
    <t>Tubo antivandalismo em aço galvanizado para estais de 85 cordoalhas - D = 15,7 mm</t>
  </si>
  <si>
    <t>Tubo antivandalismo em aço galvanizado para estais de 91 cordoalhas - D = 15,7 mm</t>
  </si>
  <si>
    <t>Tubo fôrma lado fixo em aço galvanizado para estais de 12 cordoalhas - D = 15,7 mm</t>
  </si>
  <si>
    <t>Tubo fôrma lado fixo em aço galvanizado para estais de 19 cordoalhas - D = 15,7 mm</t>
  </si>
  <si>
    <t>Tubo fôrma lado fixo em aço galvanizado para estais de 22 cordoalhas - D = 15,7 mm</t>
  </si>
  <si>
    <t>Tubo fôrma lado fixo em aço galvanizado para estais de 31 cordoalhas - D = 15,7 mm</t>
  </si>
  <si>
    <t>Tubo fôrma lado fixo em aço galvanizado para estais de 37 cordoalhas - D = 15,7 mm</t>
  </si>
  <si>
    <t>Tubo fôrma lado fixo em aço galvanizado para estais de 43 cordoalhas - D = 15,7 mm</t>
  </si>
  <si>
    <t>Tubo fôrma lado fixo em aço galvanizado para estais de 55 cordoalhas - D = 15,7 mm</t>
  </si>
  <si>
    <t>Tubo fôrma lado fixo em aço galvanizado para estais de 61 cordoalhas - D = 15,7 mm</t>
  </si>
  <si>
    <t>Tubo fôrma lado fixo em aço galvanizado para estais de 73 cordoalhas - D = 15,7 mm</t>
  </si>
  <si>
    <t>Tubo fôrma lado fixo em aço galvanizado para estais de 85 cordoalhas - D = 15,7 mm</t>
  </si>
  <si>
    <t>Tubo fôrma lado fixo em aço galvanizado para estais de 91 cordoalhas - D = 15,7 mm</t>
  </si>
  <si>
    <t>Tubo fôrma lado regulável em aço galvanizado para estais de 12 cordoalhas - D = 15,7 mm</t>
  </si>
  <si>
    <t>Tubo fôrma lado regulável em aço galvanizado para estais de 19 cordoalhas - D = 15,7 mm</t>
  </si>
  <si>
    <t>Tubo fôrma lado regulável em aço galvanizado para estais de 22 cordoalhas - D = 15,7 mm</t>
  </si>
  <si>
    <t>Tubo fôrma lado regulável em aço galvanizado para estais de 31 cordoalhas - D = 15,7 mm</t>
  </si>
  <si>
    <t>Tubo fôrma lado regulável em aço galvanizado para estais de 37 cordoalhas - D = 15,7 mm</t>
  </si>
  <si>
    <t>Tubo fôrma lado regulável em aço galvanizado para estais de 43 cordoalhas - D = 15,7 mm</t>
  </si>
  <si>
    <t>Tubo fôrma lado regulável em aço galvanizado para estais de 55 cordoalhas - D = 15,7 mm</t>
  </si>
  <si>
    <t>Tubo fôrma lado regulável em aço galvanizado para estais de 61 cordoalhas - D = 15,7 mm</t>
  </si>
  <si>
    <t>Tubo fôrma lado regulável em aço galvanizado para estais de 73 cordoalhas - D = 15,7 mm</t>
  </si>
  <si>
    <t>Tubo fôrma lado regulável em aço galvanizado para estais de 85 cordoalhas - D = 15,7 mm</t>
  </si>
  <si>
    <t>Tubo fôrma lado regulável em aço galvanizado para estais de 91 cordoalhas - D = 15,7 mm</t>
  </si>
  <si>
    <t>Coroa de botões esféricos - Ring bit - D = 104 mm (4 3/32")</t>
  </si>
  <si>
    <t>M3225</t>
  </si>
  <si>
    <t>Película retrorrefletiva tipo III + SI (sinal impresso com película de sobreposição tipo V)</t>
  </si>
  <si>
    <t>Tubo de revestimento em aço-carbono schedule 40 - DN = 101,6 mm (4")</t>
  </si>
  <si>
    <t>Cimento asfáltico de petróleo com borracha - CAP 50/70 com 15% de borracha de pneu</t>
  </si>
  <si>
    <t>Película retrorrefletiva tipo I + SI (sinal impresso com película de sobreposição tipo V)</t>
  </si>
  <si>
    <t>Chapa de poliéster reforçada com fibra de vidro - E = 2,0 mm</t>
  </si>
  <si>
    <t>Chapa de alumínio composto (ACM) - E = 3,0 mm</t>
  </si>
  <si>
    <t>M3232</t>
  </si>
  <si>
    <t>Película retrorrefletiva tipo X + SI (sinal impresso com película de sobreposição tipo V)</t>
  </si>
  <si>
    <t>Fita adesiva estrutural dupla-face - E = 2 mm e L = 25 mm</t>
  </si>
  <si>
    <t>Película retrorrefletiva tipo I</t>
  </si>
  <si>
    <t>Película retrorrefletiva tipo III + SI</t>
  </si>
  <si>
    <t>Película retrorrefletiva tipo III</t>
  </si>
  <si>
    <t>Película não retrorrefletiva tipo IV</t>
  </si>
  <si>
    <t>Película retrorrefletiva tipo X</t>
  </si>
  <si>
    <t>Duto flexível de ventilação de poliéster aluminizado sem isolamento - D = 200 mm</t>
  </si>
  <si>
    <t>Cabo de cobre flexível antichama isolado em HEPR - tensão de 0,6/1,0 kV e seção de 2 x 6 mm²</t>
  </si>
  <si>
    <t>Cabo de cobre flexível antichama isolado em HEPR - tensão de 0,6/1,0 kV e seção de 4 x 6 mm²</t>
  </si>
  <si>
    <t>Tinta plástica à base de resina metacrílica aplicada a frio por aspersão (spray)</t>
  </si>
  <si>
    <t>Ancoragem fixa para estais de 12 cordoalhas - D = 15,7 mm</t>
  </si>
  <si>
    <t>Ancoragem fixa para estais de 22 cordoalhas - D = 15,7 mm</t>
  </si>
  <si>
    <t>Ancoragem fixa para estais de 43 cordoalhas - D = 15,7 mm</t>
  </si>
  <si>
    <t>Ancoragem fixa para estais de 85 cordoalhas - D = 15,7 mm</t>
  </si>
  <si>
    <t>Ancoragem regulável para estais de 12 cordoalhas - D = 15,7 mm</t>
  </si>
  <si>
    <t>Ancoragem regulável para estais de 22 cordoalhas - D = 15,7 mm</t>
  </si>
  <si>
    <t>Ancoragem regulável para estais de 43 cordoalhas - D = 15,7 mm</t>
  </si>
  <si>
    <t>Ancoragem regulável para estais de 85 cordoalhas - D = 15,7 mm</t>
  </si>
  <si>
    <t>Tubo PEAD PE 100 PN 5 para estais - D = 110 mm</t>
  </si>
  <si>
    <t>Arruela lisa em aço zincado branco para parafuso - D = 9,525 mm (3/8")</t>
  </si>
  <si>
    <t>Viga de madeira - E = 5 cm e L = 11 cm</t>
  </si>
  <si>
    <t>Purgador plástico</t>
  </si>
  <si>
    <t>Chumbador de expansão controlada por torque em aço zincado para concreto - D = 8,0 mm</t>
  </si>
  <si>
    <t>Corrente de elo soldado em aço SAE 1010/1020 com acabamento polido - E = 25,00 mm (1")</t>
  </si>
  <si>
    <t>Corrente de elo soldado em aço SAE 1010/1020 com acabamento polido - E = 12,50 mm (1/2")</t>
  </si>
  <si>
    <t>Corrente de elo soldado em aço SAE 1010/1020 com acabamento polido - E = 19,00 mm (3/4")</t>
  </si>
  <si>
    <t>Lanterna de sinalização náutica com acessórios de fixação - alcance 2 mn</t>
  </si>
  <si>
    <t>Lanterna de sinalização náutica com acessórios de fixação - alcance 3 mn</t>
  </si>
  <si>
    <t>Lanterna de sinalização náutica com acessórios de fixação - alcance 4 mn</t>
  </si>
  <si>
    <t>Lanterna de sinalização náutica com acessórios de fixação - alcance 6 mn</t>
  </si>
  <si>
    <t>Lanterna de sinalização náutica com acessórios de fixação - alcance 8 mn</t>
  </si>
  <si>
    <t>Manilha âncora em aço forjado com porca e cupilha - DN = 16,0 mm (5/8")</t>
  </si>
  <si>
    <t>Manilha reta em aço forjado com porca e cupilha - DN = 38,1 mm (1 1/2")</t>
  </si>
  <si>
    <t>Manilha reta em aço forjado com porca e cupilha - DN = 25,4 mm (1")</t>
  </si>
  <si>
    <t>Suporte polimérico ecológico maciço colapsível para placa de sinalização - seção de 10 x 10 cm</t>
  </si>
  <si>
    <t>Placa de ancoragem para tirante de barra de aço - E = 12,7 mm e seção de 160 x 160 mm</t>
  </si>
  <si>
    <t>Mistura betuminosa</t>
  </si>
  <si>
    <t>Material de base</t>
  </si>
  <si>
    <t>Concreto</t>
  </si>
  <si>
    <t>Material demolido - concreto simples</t>
  </si>
  <si>
    <t>Material demolido - madeira</t>
  </si>
  <si>
    <t>Revestimento asfáltico</t>
  </si>
  <si>
    <t>Camada granular (base ou sub-base)</t>
  </si>
  <si>
    <t>Material demolido - remendo profundo</t>
  </si>
  <si>
    <t>Material demolido - alvenaria</t>
  </si>
  <si>
    <t>Acessórios e materiais metálicos</t>
  </si>
  <si>
    <t>Material demolido - concreto armado</t>
  </si>
  <si>
    <t>Material de 3ª categoria</t>
  </si>
  <si>
    <t>Solo</t>
  </si>
  <si>
    <t>Grãos, agregados e solos derramados na pista</t>
  </si>
  <si>
    <t>Veículos de pequeno porte incendiados em rodovia</t>
  </si>
  <si>
    <t>Tinta à base de resina epóxi bicomponente</t>
  </si>
  <si>
    <t>Tinta à base de resina epóxi poliamida bicomponente para fundo preparador de pintura</t>
  </si>
  <si>
    <t>Tinta anticorrosiva à base de resina epóxi poliamida bicomponente</t>
  </si>
  <si>
    <t>Guincho manual com capacidade de tração de 100 kN com cabo de aço</t>
  </si>
  <si>
    <t>Guincho manual com capacidade de tração de 200 kN com cabo de aço</t>
  </si>
  <si>
    <t>Pneu reaproveitado</t>
  </si>
  <si>
    <t>Sapatilha em aço inox - D = 13 mm (1/2")</t>
  </si>
  <si>
    <t>Molinete manual com capacidade de tração de 70 kN</t>
  </si>
  <si>
    <t>Ânodo de sacrifício em liga de zinco - peso = 20 kg</t>
  </si>
  <si>
    <t>Cabo de aço - D = 42,00 mm (1 5/8")</t>
  </si>
  <si>
    <t>Terminal soquete fechado em aço galvanizado compatível com cabo de aço de D = 42 mm</t>
  </si>
  <si>
    <t>Manilha reta em aço forjado com porca e cupilha - D = 57,2 mm (2 1/4")</t>
  </si>
  <si>
    <t>Tubo mecânico em aço-carbono</t>
  </si>
  <si>
    <t>Material combustível removido</t>
  </si>
  <si>
    <t>Blocos de rocha ou matacões</t>
  </si>
  <si>
    <t>Material asfáltico removido</t>
  </si>
  <si>
    <t>Estrutura de pórtico metálico removida</t>
  </si>
  <si>
    <t>Estrutura de semipórtico duplo metálico removida</t>
  </si>
  <si>
    <t>Estrutura de semipórtico metálico removida</t>
  </si>
  <si>
    <t>Mangueira para hidrojateamento com pressão de trabalho de até 17,5 MPa (2.538 psi) - D = 25 mm (1")</t>
  </si>
  <si>
    <t>Mangueira para sistema de sucção a vácuo com vazão de entrada de até 3,6 m³/h (60 l/min) - D = 72,5 mm (3")</t>
  </si>
  <si>
    <t>Detritos removidos de bueiros</t>
  </si>
  <si>
    <t>Material triturado - galhos e troncos</t>
  </si>
  <si>
    <t>Canal monobloco com corpo e grelha em concreto polímero com efeito autolimpante - carga de controle de 400 kN - C = 100,0 cm, L = 15,0 cm e H = 23,0 cm</t>
  </si>
  <si>
    <t>Canal monobloco com corpo e grelha em concreto polímero com efeito autolimpante - carga de controle de 400 kN - C = 100,0 cm, L = 25,0 cm e H = 32,0 cm</t>
  </si>
  <si>
    <t>Canal monobloco com corpo e grelha em concreto polímero com efeito autolimpante - carga de controle de 900 kN - C = 100,0 cm, L = 16,0 cm e H = 26,5 cm</t>
  </si>
  <si>
    <t>Canal monobloco com corpo e grelha em concreto polímero com efeito autolimpante - carga de controle de 900 kN - C = 100,0 cm, L = 21,0 cm e H = 28,0 cm</t>
  </si>
  <si>
    <t>Canal monobloco com corpo e grelha em concreto polímero com efeito autolimpante - carga de controle de 900 kN - C = 100,0 cm, L = 21,0 cm e H = 38,0 cm</t>
  </si>
  <si>
    <t>Canal monobloco com corpo e grelha em concreto polímero com efeito autolimpante - carga de controle de 900 kN - C = 100,0 cm, L = 21,0 cm e H = 48,0 cm</t>
  </si>
  <si>
    <t>Canal monobloco com corpo e grelha em concreto polímero com efeito autolimpante - carga de controle de 900 kN - C = 100,0 cm, L = 26,0 cm e H = 33,0 cm</t>
  </si>
  <si>
    <t>Canal monobloco com corpo e grelha em concreto polímero com efeito autolimpante - carga de controle de 900 kN - C = 100,0 cm, L = 26,0 cm e H = 53,0 cm</t>
  </si>
  <si>
    <t>Canal monobloco com corpo e grelha em concreto polímero com efeito autolimpante - carga de controle de 900 kN - C = 200,0 cm, L = 40,0 cm e H = 59,5 cm</t>
  </si>
  <si>
    <t>Canal em polietileno e polipropileno com efeito autolimpante e grelha de encaixe em poliamida reforçada - carga de controle de 250 kN - C = 100,0 cm, L = 16,0 cm e H = 12,2 cm</t>
  </si>
  <si>
    <t>Canal em polietileno e polipropileno com efeito autolimpante e grelha de encaixe em poliamida reforçada - carga de controle de 250 kN - C = 100,0 cm, L = 16,0 cm e H = 17,2 cm</t>
  </si>
  <si>
    <t>Canal em polietileno e polipropileno com efeito autolimpante e grelha de encaixe em poliamida reforçada - carga de controle de 250 kN - C = 100,0 cm, L = 16,0 cm e H = 5,5 cm</t>
  </si>
  <si>
    <t>Canal em polietileno e polipropileno com efeito autolimpante e grelha de encaixe em ferro fundido dúctil - carga de controle de 400 kN - C = 100,0 cm, L = 14,7 cm e H = 15,7 cm</t>
  </si>
  <si>
    <t>Canal em polietileno e polipropileno com efeito autolimpante e grelha de encaixe em ferro fundido dúctil - carga de controle de 400 kN - C = 100,0 cm, L = 24,7 cm e H = 20,8 cm</t>
  </si>
  <si>
    <t>Canal em polietileno e polipropileno com efeito autolimpante e grelha de encaixe em ferro fundido dúctil - carga de controle de 400 kN - C = 100,0 cm, L = 34,9 cm e H = 25,8 cm</t>
  </si>
  <si>
    <t>Canal em polietileno e polipropileno com efeito autolimpante e grelha de encaixe em ferro fundido dúctil - carga de controle de 600 kN - C = 100,0 cm, L = 16,0 cm e H = 12,2 cm</t>
  </si>
  <si>
    <t>Canal em polietileno e polipropileno com efeito autolimpante e grelha de encaixe em ferro fundido dúctil - carga de controle de 600 kN - C = 100,0 cm, L = 21,2 cm e H = 18,0 cm</t>
  </si>
  <si>
    <t>Canal em polietileno e polipropileno com efeito autolimpante e grelha de encaixe em ferro fundido dúctil - carga de controle de 600 kN - C = 100,0 cm, L = 26,2 cm e H = 17,2 cm</t>
  </si>
  <si>
    <t>Canal em polietileno e polipropileno com efeito autolimpante e abertura de captação em ferro fundido dúctil - carga de controle de 900 kN - C = 100,0 cm, L = 21,0 cm e H = 57,9 cm</t>
  </si>
  <si>
    <t>Canal em polietileno e polipropileno com efeito autolimpante e abertura de captação em ferro fundido dúctil - carga de controle de 900 kN - C = 100,0 cm, L = 25,2 cm e H = 57,8 cm</t>
  </si>
  <si>
    <t>Canal em polietileno e polipropileno com efeito autolimpante e abertura de captação em ferro fundido dúctil - carga de controle de 900 kN - C = 100,0 cm, L = 42,0 cm e H = 95,0 cm</t>
  </si>
  <si>
    <t>Canal em polietileno e polipropileno com efeito autolimpante e abertura de captação em ferro fundido dúctil - carga de controle de 900 kN - C = 114,2 cm, L = 78,0 cm e H = 106,0 cm</t>
  </si>
  <si>
    <t>Animais de grande porte mortos em rodovia</t>
  </si>
  <si>
    <t>Animais de pequeno porte mortos em rodovia</t>
  </si>
  <si>
    <t>Emborrachados de pneus espalhados em rodovia</t>
  </si>
  <si>
    <t>Espécimes arbóreos de até 20 m tombados na pista</t>
  </si>
  <si>
    <t>Espécimes arbóreos de 20 a 40 m tombados na pista</t>
  </si>
  <si>
    <t>Sucatas derramadas em rodovia</t>
  </si>
  <si>
    <t>Veículos de grande porte incendiados em rodovia</t>
  </si>
  <si>
    <t>Veículos de médio porte incendiados em rodovia</t>
  </si>
  <si>
    <t>Veículos de grande porte tombados em rodovia</t>
  </si>
  <si>
    <t>Veículos de médio porte tombados em rodovia</t>
  </si>
  <si>
    <t>Veículos de pequeno porte tombados em rodovia</t>
  </si>
  <si>
    <t>Vidros, caixas e engradados derramados na pista</t>
  </si>
  <si>
    <t>Tacha refletiva em plástico injetado bidirecional com um pino - tipo I</t>
  </si>
  <si>
    <t>Tacha refletiva em plástico injetado bidirecional com um pino - tipo II</t>
  </si>
  <si>
    <t>Tacha refletiva em plástico injetado bidirecional com um pino - tipo III</t>
  </si>
  <si>
    <t>Tacha refletiva em plástico injetado bidirecional com um pino - tipo IV</t>
  </si>
  <si>
    <t>Tacha refletiva em plástico injetado bidirecional sem pino - tipo I</t>
  </si>
  <si>
    <t>Tacha refletiva em plástico injetado bidirecional sem pino - tipo II</t>
  </si>
  <si>
    <t>Tacha refletiva em plástico injetado bidirecional sem pino - tipo III</t>
  </si>
  <si>
    <t>Tacha refletiva em plástico injetado bidirecional sem pino - tipo IV</t>
  </si>
  <si>
    <t>Tacha refletiva em plástico injetado monodirecional com um pino - tipo I</t>
  </si>
  <si>
    <t>Tacha refletiva em plástico injetado monodirecional com um pino - tipo II</t>
  </si>
  <si>
    <t>Tacha refletiva em plástico injetado monodirecional com um pino - tipo III</t>
  </si>
  <si>
    <t>Tacha refletiva em plástico injetado monodirecional com um pino - tipo IV</t>
  </si>
  <si>
    <t>Tacha refletiva em plástico injetado monodirecional sem pino - tipo I</t>
  </si>
  <si>
    <t>Tacha refletiva em plástico injetado monodirecional sem pino - tipo II</t>
  </si>
  <si>
    <t>Tacha refletiva em plástico injetado monodirecional sem pino - tipo III</t>
  </si>
  <si>
    <t>Tacha refletiva em plástico injetado monodirecional sem pino - tipo IV</t>
  </si>
  <si>
    <t>Tacha refletiva em resina sintética bidirecional com um pino - tipo I</t>
  </si>
  <si>
    <t>Tacha refletiva em resina sintética bidirecional com um pino - tipo II</t>
  </si>
  <si>
    <t>Tacha refletiva em resina sintética bidirecional com um pino - tipo III</t>
  </si>
  <si>
    <t>Tacha refletiva em resina sintética bidirecional com um pino - tipo IV</t>
  </si>
  <si>
    <t>Tacha refletiva em resina sintética bidirecional sem pino - tipo I</t>
  </si>
  <si>
    <t>Tacha refletiva em resina sintética bidirecional sem pino - tipo II</t>
  </si>
  <si>
    <t>Tacha refletiva em resina sintética bidirecional sem pino - tipo III</t>
  </si>
  <si>
    <t>Tacha refletiva em resina sintética bidirecional sem pino - tipo IV</t>
  </si>
  <si>
    <t>Tacha refletiva em resina sintética monodirecional com um pino - tipo I</t>
  </si>
  <si>
    <t>Tacha refletiva em resina sintética monodirecional com um pino - tipo II</t>
  </si>
  <si>
    <t>Tacha refletiva em resina sintética monodirecional com um pino - tipo III</t>
  </si>
  <si>
    <t>Tacha refletiva em resina sintética monodirecional com um pino - tipo IV</t>
  </si>
  <si>
    <t>Tacha refletiva em resina sintética monodirecional sem pino - tipo I</t>
  </si>
  <si>
    <t>Tacha refletiva em resina sintética monodirecional sem pino - tipo II</t>
  </si>
  <si>
    <t>Tacha refletiva em resina sintética monodirecional sem pino - tipo III</t>
  </si>
  <si>
    <t>Tacha refletiva em resina sintética monodirecional sem pino - tipo IV</t>
  </si>
  <si>
    <t>Tacha refletiva metálica bidirecional com dois pinos - tipo II</t>
  </si>
  <si>
    <t>Tacha refletiva metálica bidirecional com dois pinos - tipo III</t>
  </si>
  <si>
    <t>Tacha refletiva metálica bidirecional com dois pinos - tipo IV</t>
  </si>
  <si>
    <t>Tacha refletiva metálica bidirecional com um pino - tipo II</t>
  </si>
  <si>
    <t>Tacha refletiva metálica bidirecional com um pino - tipo III</t>
  </si>
  <si>
    <t>Tacha refletiva metálica bidirecional com um pino - tipo IV</t>
  </si>
  <si>
    <t>Tacha refletiva metálica monodirecional com dois pinos - tipo II</t>
  </si>
  <si>
    <t>Tacha refletiva metálica monodirecional com dois pinos - tipo III</t>
  </si>
  <si>
    <t>Tacha refletiva metálica monodirecional com dois pinos - tipo IV</t>
  </si>
  <si>
    <t>Tacha refletiva metálica monodirecional com um pino - tipo II</t>
  </si>
  <si>
    <t>Tacha refletiva metálica monodirecional com um pino - tipo III</t>
  </si>
  <si>
    <t>Tacha refletiva metálica monodirecional com um pino - tipo IV</t>
  </si>
  <si>
    <t>Tachão refletivo em plástico injetado bidirecional</t>
  </si>
  <si>
    <t>Tachão refletivo em plástico injetado monodirecional</t>
  </si>
  <si>
    <t>Tachão refletivo em resina sintética bidirecional</t>
  </si>
  <si>
    <t>Tachão refletivo em resina sintética monodirecional</t>
  </si>
  <si>
    <t>Emulsão asfáltica com polímero - RR-1C-E</t>
  </si>
  <si>
    <t>Reservatório metálico tipo taça - capacidade de 5.000 l</t>
  </si>
  <si>
    <t>Reservatório metálico tipo taça - capacidade de 10.000 l</t>
  </si>
  <si>
    <t>Reservatório metálico tipo taça - capacidade de 20.000 l</t>
  </si>
  <si>
    <t>Reservatório metálico tipo taça - capacidade de 30.000 l</t>
  </si>
  <si>
    <t>AMV tipo TR37, abertura 1:8, bitola métrica</t>
  </si>
  <si>
    <t>AMV tipo TR37, abertura 1:10, bitola métrica</t>
  </si>
  <si>
    <t>AMV tipo TR37, abertura 1:12, bitola métrica</t>
  </si>
  <si>
    <t>AMV tipo TR37, abertura 1:14, bitola métrica</t>
  </si>
  <si>
    <t>Bico para corte a plasma manual - 65A</t>
  </si>
  <si>
    <t>Bico para corte a plasma manual - 45A</t>
  </si>
  <si>
    <t>Bocal para corte a plasma manual - 45A/65A</t>
  </si>
  <si>
    <t>Capa de retenção para corte a plasma manual - 45A/65A</t>
  </si>
  <si>
    <t>Eletrodo para corte a plasma manual - 45A/65A</t>
  </si>
  <si>
    <t>Distribuidor de gás para corte a plasma manual - 45A/65A</t>
  </si>
  <si>
    <t>Parafuso de cabeça sextavada em aço inox - D = 12,7 mm (1/2") e C = 38,1 mm (1.1/2")</t>
  </si>
  <si>
    <t>Porca sextavada em aço inox para parafuso - D = 12,7 mm (1/2")</t>
  </si>
  <si>
    <t>Arruela lisa em aço inox - D = 12,7 mm (1/2")</t>
  </si>
  <si>
    <t>Disco de corte com 80 dentes multimaterial - D = 250 mm</t>
  </si>
  <si>
    <t>Lixa d'água Nº 360</t>
  </si>
  <si>
    <t>Diluente para tinta epóxi bicomponente ou tricomponente</t>
  </si>
  <si>
    <t>Tinta à base de resina epóxi óxido de ferro</t>
  </si>
  <si>
    <t>Diluente para esmalte poliuretano de dois componentes</t>
  </si>
  <si>
    <t>Tinta esmalte poliuretano bicomponente</t>
  </si>
  <si>
    <t>Catalisador para tinta fosfatizante</t>
  </si>
  <si>
    <t>Tinta fosfatizante para fundo preparador de pintura</t>
  </si>
  <si>
    <t>Luva em aço galvanizado com rosca BSP classe leve - D = 12,5 mm (1/2")</t>
  </si>
  <si>
    <t>Plug tipo bujão em aço galvanizado com rosca BSP - D = 15 mm (1/2")</t>
  </si>
  <si>
    <t>Tubo em aço-carbono - E = 3,35 mm e D = 80 mm (3")</t>
  </si>
  <si>
    <t>Tubo em aço-carbono - E = 3,00 mm e D = 150 mm (6")</t>
  </si>
  <si>
    <t>Cantoneira em alumínio de abas iguais - L = 38,1 mm e E = 4,76 mm</t>
  </si>
  <si>
    <t>Parafuso de cabeça sextavada em aço inox - D = 8 mm (M8) e C = 20 mm</t>
  </si>
  <si>
    <t>Porca sextavada em aço inox para parafuso - D = 8 mm (M8)</t>
  </si>
  <si>
    <t>Arruela lisa em aço inox para parafuso - D = 8,4 mm (M8)</t>
  </si>
  <si>
    <t>Arruela de pressão em aço inox para parafuso - D = 8,1 mm (M8)</t>
  </si>
  <si>
    <t>Parafuso de cabeça sextavada em aço inox - D = 12,7 mm (1/2") e C = 19,05 mm (3/4")</t>
  </si>
  <si>
    <t>Barra redonda em aço SAE 1020 - D = 25,4 mm (1")</t>
  </si>
  <si>
    <t>Tubo em aço - E = 3,00 mm e seção de 40 x 40 mm</t>
  </si>
  <si>
    <t>Desmoldante para fôrmas metálicas</t>
  </si>
  <si>
    <t>Arame E70S6 para solda MIG/MAG - D = 0,9 mm</t>
  </si>
  <si>
    <t>PLANILHA ORÇAMENTÁRIA</t>
  </si>
  <si>
    <t>CRONOGRAMA FÍSICO-FINANCEIRO</t>
  </si>
  <si>
    <t>INSTALAÇÃO DO CANTEIRO DE OBRAS</t>
  </si>
  <si>
    <t>MOBILIZAÇÃO E DESMOBILIZAÇÃO DE EQUIPAMENTOS</t>
  </si>
  <si>
    <t>Custo Total de Mobilização (R$)</t>
  </si>
  <si>
    <t>LN</t>
  </si>
  <si>
    <t>RP</t>
  </si>
  <si>
    <t>PAV</t>
  </si>
  <si>
    <t>Total</t>
  </si>
  <si>
    <t>BDI SERVIÇO:</t>
  </si>
  <si>
    <t>BDI DIFERENCIADO:</t>
  </si>
  <si>
    <t>Sistema de Sino aberto (sinete) para mergulho até 50 m - 33,50 kW</t>
  </si>
  <si>
    <t>Item</t>
  </si>
  <si>
    <t>Descrição do Serviço</t>
  </si>
  <si>
    <t>Preço Unitário (R$)</t>
  </si>
  <si>
    <t>Preço Total (R$)</t>
  </si>
  <si>
    <t>Discriminação</t>
  </si>
  <si>
    <t>Valor (R$)</t>
  </si>
  <si>
    <t>TOTAL PARCIAL (R$)</t>
  </si>
  <si>
    <t>TOTAL ACUMULADO (R$)</t>
  </si>
  <si>
    <t>Execução</t>
  </si>
  <si>
    <t>Custo Unitário (R$)</t>
  </si>
  <si>
    <t>BDI SERVIÇOS:</t>
  </si>
  <si>
    <t>E9753</t>
  </si>
  <si>
    <t>E9754</t>
  </si>
  <si>
    <t>E9764</t>
  </si>
  <si>
    <t>E9765</t>
  </si>
  <si>
    <t>Balança plataforma digital à bateria, com mesa de 75 x 75 cm e capacidade de 500 kg</t>
  </si>
  <si>
    <t>Grupo gerador - 14 kVA</t>
  </si>
  <si>
    <t>Grupo gerador - 3,2 kVA</t>
  </si>
  <si>
    <t>Grupo gerador - 23 kVA</t>
  </si>
  <si>
    <t>Grupo gerador - 68 kVA</t>
  </si>
  <si>
    <t>Grupo gerador - 40 kVA</t>
  </si>
  <si>
    <t>Grupo gerador - 7,2 kVA</t>
  </si>
  <si>
    <t>Grupo gerador - 569 kVA</t>
  </si>
  <si>
    <t>Grupo gerador - 174 kVA</t>
  </si>
  <si>
    <t>Grupo gerador - 338 kVA</t>
  </si>
  <si>
    <t>Grupo gerador - 113 kVA</t>
  </si>
  <si>
    <t>ORIGEM:</t>
  </si>
  <si>
    <t>DESTINO:</t>
  </si>
  <si>
    <t>Descrição do Equipamento</t>
  </si>
  <si>
    <t>Transportador</t>
  </si>
  <si>
    <t>Tempo de Descanso (h)</t>
  </si>
  <si>
    <t>Referência</t>
  </si>
  <si>
    <t>IC</t>
  </si>
  <si>
    <t>MOB</t>
  </si>
  <si>
    <t>Contêineres</t>
  </si>
  <si>
    <t>Laboratório</t>
  </si>
  <si>
    <t>PAVIMENTAÇÃO</t>
  </si>
  <si>
    <t>Oficina</t>
  </si>
  <si>
    <t>COMPOSIÇÃO DE CUSTO DA EQUIPE DAS FRENTES DE SERVIÇO</t>
  </si>
  <si>
    <t>Equipe de Frente de Serviço</t>
  </si>
  <si>
    <t>Total da Equipe de Acompanhamento das Frentes de Serviço</t>
  </si>
  <si>
    <t>Produção Horária (und/h)</t>
  </si>
  <si>
    <t>Efs</t>
  </si>
  <si>
    <t>Frentes de Serviço para Pavimentação</t>
  </si>
  <si>
    <t>Total de Equipes para Pavimentação</t>
  </si>
  <si>
    <t>Frentes de Serviço para Drenagem</t>
  </si>
  <si>
    <t>Efsdu</t>
  </si>
  <si>
    <t>Total de Equipes para Drenagem</t>
  </si>
  <si>
    <t>4.2</t>
  </si>
  <si>
    <t>Frentes de Serviço para Obra de Arte Correntes</t>
  </si>
  <si>
    <t>Total de Equipes para Obra de Arte Correntes</t>
  </si>
  <si>
    <t>5.1</t>
  </si>
  <si>
    <t>5.2</t>
  </si>
  <si>
    <t>Total das Equipes de Acompanhamento das Frentes de Serviço</t>
  </si>
  <si>
    <t>Número de Funcionários para Frentes de Serviço</t>
  </si>
  <si>
    <t>3.3</t>
  </si>
  <si>
    <t>3.4</t>
  </si>
  <si>
    <t>3.5</t>
  </si>
  <si>
    <t>3.6</t>
  </si>
  <si>
    <t>3.7</t>
  </si>
  <si>
    <t>4.3</t>
  </si>
  <si>
    <t>4.4</t>
  </si>
  <si>
    <t>COTAÇÃO</t>
  </si>
  <si>
    <t>3.8</t>
  </si>
  <si>
    <t>1º Mês</t>
  </si>
  <si>
    <t>2º Mês</t>
  </si>
  <si>
    <t>3º Mês</t>
  </si>
  <si>
    <t>4º Mês</t>
  </si>
  <si>
    <t>5º Mês</t>
  </si>
  <si>
    <t>6º Mês</t>
  </si>
  <si>
    <t>Coroa de botões esféricos - D = 120 mm (4 3/4")</t>
  </si>
  <si>
    <t xml:space="preserve">Retroescavadeira de pneus - capacidade da caçamba da pá-carregadeira de 0,76 m³ e da retroescavadeira de 0,29 m³ - 58 kW </t>
  </si>
  <si>
    <t>Preço Unitário + BDI (R$)</t>
  </si>
  <si>
    <t>TRANSPORTES</t>
  </si>
  <si>
    <t>3.9</t>
  </si>
  <si>
    <t>3.10</t>
  </si>
  <si>
    <t>3.11</t>
  </si>
  <si>
    <t>3.12</t>
  </si>
  <si>
    <t>DBR4915703</t>
  </si>
  <si>
    <t>PN-01</t>
  </si>
  <si>
    <t>DAER</t>
  </si>
  <si>
    <t>Extensão (km)</t>
  </si>
  <si>
    <t>SERVIÇOS DE CONSERVA</t>
  </si>
  <si>
    <t>tkm</t>
  </si>
  <si>
    <t>DMT (km)</t>
  </si>
  <si>
    <t>1.4</t>
  </si>
  <si>
    <t>1.5</t>
  </si>
  <si>
    <t>1.6</t>
  </si>
  <si>
    <t>DBR4011276</t>
  </si>
  <si>
    <t>PN-02</t>
  </si>
  <si>
    <t>Instalação da usina de asfalto a quente capacidade de 120 t/h</t>
  </si>
  <si>
    <t>5914389</t>
  </si>
  <si>
    <t>MATERIAIS ASFÁLTICOS</t>
  </si>
  <si>
    <t>ANP</t>
  </si>
  <si>
    <t>Emulsão asfáltica RR-1C</t>
  </si>
  <si>
    <t>TM1943</t>
  </si>
  <si>
    <t>FORNECIMENTO DE MATERIAIS ASFÁLTICOS</t>
  </si>
  <si>
    <t>Locação convencional de obra, utilizando gabarito de tábuas corridas pontaletadas a cada 2,00 m - 2 utilizações</t>
  </si>
  <si>
    <t>Plantio de muda de arbusto com altura até 0,50 m em cova de 0,40 x 0,40 x 0,40 m</t>
  </si>
  <si>
    <t>Sistema separador água e óleo, inclusive demolição</t>
  </si>
  <si>
    <t>Posto de combustível - com reaproveitamento de 2 vezes do tanque/bomba/cobertura - inclusive demolição</t>
  </si>
  <si>
    <t>Depósito de óleo para oficina - inclusive demolição</t>
  </si>
  <si>
    <t>Dente de corte para fresadora de 455 kW</t>
  </si>
  <si>
    <t>M2490</t>
  </si>
  <si>
    <t>Cinta para elevação de cargas tipo sling com 1 ramal - C = 2 m a 3 m, capacidade de carga de 1.000 kg, F. S. = 7:1</t>
  </si>
  <si>
    <t>Fresadora a frio - 455 kW</t>
  </si>
  <si>
    <t>Minicarregadeira de pneus com vassoura de 1,68 m - 45,50 kW</t>
  </si>
  <si>
    <t>CANTEIRO PARA USINA DE ASFALTO A QUENTE</t>
  </si>
  <si>
    <t>Fator do Padrão de Construção (k1)</t>
  </si>
  <si>
    <t>Padrão provisório</t>
  </si>
  <si>
    <t>Fator de Mobiliário e Aprelhagem (k2)</t>
  </si>
  <si>
    <t>Conservação rodoviária</t>
  </si>
  <si>
    <t>Fator de Distância do Canteiro aos Centros Fornecedores (k3)</t>
  </si>
  <si>
    <t>Custo Médio da Construção Civil (CMCC)</t>
  </si>
  <si>
    <t>Áreas da usina  de asfalto em padrão provisório de construção</t>
  </si>
  <si>
    <t>Instalações</t>
  </si>
  <si>
    <t>Áreas de Referência</t>
  </si>
  <si>
    <t>FEAC</t>
  </si>
  <si>
    <t>Áreas Equivalentes</t>
  </si>
  <si>
    <t>Laboratórios</t>
  </si>
  <si>
    <t>Refeitório e vestiário</t>
  </si>
  <si>
    <t>Áreas da usina de asfalto em contêineres</t>
  </si>
  <si>
    <t>Código Contêiner</t>
  </si>
  <si>
    <t>Quantidade Contêiner</t>
  </si>
  <si>
    <t>Escritório</t>
  </si>
  <si>
    <t>Guarita</t>
  </si>
  <si>
    <t>Construções em padrão provisório</t>
  </si>
  <si>
    <t>Custo total de áreas cobertas</t>
  </si>
  <si>
    <t>Quadro de serviços da usina de asfalto a quente de 120t/h</t>
  </si>
  <si>
    <t>Descrição dos Serviços</t>
  </si>
  <si>
    <t>Custo de Instalações Industriais</t>
  </si>
  <si>
    <t>Custo total da Usina de Asfalto a Quente</t>
  </si>
  <si>
    <t>MOB/DES</t>
  </si>
  <si>
    <t>MOBILIZAÇÃO E DESMOBILIZAÇÃO DA USINA DE ASFALTO</t>
  </si>
  <si>
    <t>Código Condutor</t>
  </si>
  <si>
    <t>CUSTO TOTAL PARA MOBILIZAÇÃO (R$)</t>
  </si>
  <si>
    <t>CUSTO TOTAL PARA MOBILIZAÇÃO + DESMOBILIZAÇÃO (R$)</t>
  </si>
  <si>
    <t>MOBILIZAÇÃO E DESMOBILIZAÇÃO COMPLEMENTAR DE EQUIPAMENTOS</t>
  </si>
  <si>
    <t>M0364</t>
  </si>
  <si>
    <t>Perfil cartola em aço carbono SAE 1010/1020 galvanizado - 50 x 70 x 3 mm - aba 20 mm</t>
  </si>
  <si>
    <t>7º Mês</t>
  </si>
  <si>
    <t>8º Mês</t>
  </si>
  <si>
    <t>9º Mês</t>
  </si>
  <si>
    <t>10º Mês</t>
  </si>
  <si>
    <t>11º Mês</t>
  </si>
  <si>
    <t>12º Mês</t>
  </si>
  <si>
    <t>DBR4915631</t>
  </si>
  <si>
    <t>PN-03</t>
  </si>
  <si>
    <t>ha</t>
  </si>
  <si>
    <t>DPR – Divisão de Programação Rodoviária</t>
  </si>
  <si>
    <t xml:space="preserve">DAER - Departamento Autônomo de Estradas de Rodagem </t>
  </si>
  <si>
    <t>Usina misturadora móvel de reciclagem a frio com sistema de espuma de asfalto - 129,40 kW</t>
  </si>
  <si>
    <t>E9231</t>
  </si>
  <si>
    <t>Maçarico lança-chamas a gás liquefeito de petróleo (GLP)</t>
  </si>
  <si>
    <t>Câmara hiperbárica com filtro, serpentina e reservatório de ar para mergulho raso - D = 1,80 m e H = 2,22 m</t>
  </si>
  <si>
    <t>E9259</t>
  </si>
  <si>
    <t>Ventilador centrífugo média pressão com capacidade de 38 m³/min - 2,21 kW</t>
  </si>
  <si>
    <t>E9260</t>
  </si>
  <si>
    <t>Detector de gases com bomba elétrica para espaço confinado</t>
  </si>
  <si>
    <t>E9261</t>
  </si>
  <si>
    <t>Equipamento de pintura com pistola airless - 0,90 kW</t>
  </si>
  <si>
    <t>E9262</t>
  </si>
  <si>
    <t>Escova rotativa com cerdas de aço para tratamento de superfície - 0,91 kW</t>
  </si>
  <si>
    <t>E9263</t>
  </si>
  <si>
    <t>Tripé com guincho para espaço confinado</t>
  </si>
  <si>
    <t>E9264</t>
  </si>
  <si>
    <t>Respirador purificador de ar motorizado</t>
  </si>
  <si>
    <t>E9265</t>
  </si>
  <si>
    <t>Respirador de adução de ar tipo linha de ar comprimido para jateamento</t>
  </si>
  <si>
    <t>E9267</t>
  </si>
  <si>
    <t>Exaustor centrífugo alta pressão com capacidade de 35 m³/min - 1,47 kW</t>
  </si>
  <si>
    <t>Compressor de ar respirável com capacidade de até 35 MPa e 3,58 l/s - 5,52 kW</t>
  </si>
  <si>
    <t>Vibroacabadora de asfalto sobre esteiras - 97 kW</t>
  </si>
  <si>
    <t>Vibroacabadora de asfalto sobre pneus - 97 kW</t>
  </si>
  <si>
    <t>Caminhão plataforma 8 x 4, PBT 29.000 kg e distância entre eixos 4,6 m - 210 kW - motorista de caminhão</t>
  </si>
  <si>
    <t>Caminhão basculante com caçamba estanque com capacidade de 14 m³ - 210 kW</t>
  </si>
  <si>
    <t>Caminhão basculante com capacidade de 10 m³ - 210 kW</t>
  </si>
  <si>
    <t>Caminhão basculante com capacidade de 14 m³ - 210 kW</t>
  </si>
  <si>
    <t>M0375</t>
  </si>
  <si>
    <t>Serra copo com suporte para furadeira para chapas de até 3 mm - D = 25 mm</t>
  </si>
  <si>
    <t>M0713</t>
  </si>
  <si>
    <t>Cinta com cerdas de aço</t>
  </si>
  <si>
    <t>M0714</t>
  </si>
  <si>
    <t>Tinta de acabamento poliuretano acrílico alifático brilhante bicomponente</t>
  </si>
  <si>
    <t>M0715</t>
  </si>
  <si>
    <t>Tinta selante epóxi vinílico bicomponente curada com poliamida</t>
  </si>
  <si>
    <t>M0716</t>
  </si>
  <si>
    <t>Tinta anti-incrustante livre de estanho</t>
  </si>
  <si>
    <t>M0785</t>
  </si>
  <si>
    <t>Massa asfáltica comercial</t>
  </si>
  <si>
    <t>M1728</t>
  </si>
  <si>
    <t>Punho linha R25 para martelete perfurador e rompedor - D = 25 mm (1")</t>
  </si>
  <si>
    <t>M1729</t>
  </si>
  <si>
    <t>Haste linha R25 para martelete perfurador e rompedor - D = 25 mm (1") e C = 1,00 m</t>
  </si>
  <si>
    <t>M1730</t>
  </si>
  <si>
    <t>Luva de acoplamento linha R25 para martelete perfurador e rompedor - D = 25 mm (1")</t>
  </si>
  <si>
    <t>M1894</t>
  </si>
  <si>
    <t>Cabo de aço - D = 16,00 mm (5/8")</t>
  </si>
  <si>
    <t>M1895</t>
  </si>
  <si>
    <t>Coroa de botões esféricos linha R25 - D = 48 mm (1 7/8")</t>
  </si>
  <si>
    <t>M1898</t>
  </si>
  <si>
    <t>Pasta lubrificante para tubo PEAD</t>
  </si>
  <si>
    <t>M1899</t>
  </si>
  <si>
    <t>Tela metálica de dupla torção em liga de zinco e alumínio com cabos de aço longitudinais - resistência longitudinal à tração de 121 kN/m - inclusive grampos e clipes de junção</t>
  </si>
  <si>
    <t>M1920</t>
  </si>
  <si>
    <t>Duto flexível de poliéster aluminizado sem isolamento para exaustão - D = 263 mm</t>
  </si>
  <si>
    <t>M1923</t>
  </si>
  <si>
    <t>Duto flexível de poliéster aluminizado sem isolamento para ventilação forçada - D = 161 mm</t>
  </si>
  <si>
    <t>Amortecedor retrátil tipo TAU II afunilado PCB ou similar para velocidade de projeto de 100 km/h e âncora traseira de 1.680 mm</t>
  </si>
  <si>
    <t>Porca em aço para ancoragem de tirantes - D = 38 mm e C = 55 mm</t>
  </si>
  <si>
    <t>Porca em aço para ancoragem de tirantes - D = 38 mm e C = 60 mm</t>
  </si>
  <si>
    <t>Porca em aço para ancoragem de tirantes - D = 48 mm e C = 65 mm</t>
  </si>
  <si>
    <t>Porca em aço para ancoragem de tirantes - D = 60 mm e C = 65 mm</t>
  </si>
  <si>
    <t>Porca em aço para ancoragem de tirantes - D = 73 mm e C = 80 mm</t>
  </si>
  <si>
    <t>Porca em aço para ancoragem de tirantes - D = 73 mm e C = 100 mm</t>
  </si>
  <si>
    <t>Porca em aço para ancoragem de tirantes - D = 82 mm e C = 100 mm</t>
  </si>
  <si>
    <t>Porca em aço para ancoragem de tirantes - D = 89 mm e C = 100 mm</t>
  </si>
  <si>
    <t>Porca em aço para ancoragem de tirantes - D = 97 mm e C = 110 mm</t>
  </si>
  <si>
    <t>Porca sextavada em aço para ancoragem de tirantes - D = 50 mm e C = 85 mm</t>
  </si>
  <si>
    <t>Porca em aço para ancoragem de tirantes - D = 73 mm e C = 60 mm</t>
  </si>
  <si>
    <t>Porca sextavada em aço para ancoragem de tirantes - D = 50 mm e C = 50 mm</t>
  </si>
  <si>
    <t>Porca em aço para ancoragem de tirantes - D = 49 mm e C = 60 mm</t>
  </si>
  <si>
    <t>Porca em aço para ancoragem de tirantes - D = 60 mm e C = 90 mm</t>
  </si>
  <si>
    <t>Porca em aço para ancoragem de tirantes - D = 60 mm e C = 110 mm</t>
  </si>
  <si>
    <t>Porca sextavada em aço para ancoragem de tirantes - D = 41 mm e C = 50 mm</t>
  </si>
  <si>
    <t>Anel de compensação angular para tirantes com diâmetro de 30 mm</t>
  </si>
  <si>
    <t>Anel de compensação angular para tirantes com diâmetro de 32 mm</t>
  </si>
  <si>
    <t>Anel de compensação angular para tirantes com diâmetro de 40 mm</t>
  </si>
  <si>
    <t>Anel de compensação angular para tirantes com diâmetro de 44 mm</t>
  </si>
  <si>
    <t>Anel de compensação angular para tirantes com diâmetro de 50 mm</t>
  </si>
  <si>
    <t>Anel de compensação angular para tirantes com diâmetro de 53 mm</t>
  </si>
  <si>
    <t>Anel de compensação angular para tirantes com diâmetro de 57 mm</t>
  </si>
  <si>
    <t>Anel de compensação angular para tirantes com diâmetro de 63 mm</t>
  </si>
  <si>
    <t>Anel de compensação angular para tirantes com diâmetro de 69 mm</t>
  </si>
  <si>
    <t>M2585</t>
  </si>
  <si>
    <t>Tirante de barra de aço - tensão de escoamento = 520 MPa, tensão de ruptura = 690 MPa e D = 25 mm</t>
  </si>
  <si>
    <t>M2586</t>
  </si>
  <si>
    <t>Tirante de barra de aço - tensão de escoamento = 700 MPa, tensão de ruptura = 800 MPa e D = 19 mm</t>
  </si>
  <si>
    <t>M2587</t>
  </si>
  <si>
    <t>Tirante de barra de aço - tensão de escoamento = 700 MPa, tensão de ruptura = 800 MPa e D = 22 mm</t>
  </si>
  <si>
    <t>M2588</t>
  </si>
  <si>
    <t>Tirante de barra de aço - tensão de escoamento = 700 MPa, tensão de ruptura = 800 MPa e D = 25 mm</t>
  </si>
  <si>
    <t>M2589</t>
  </si>
  <si>
    <t>Tirante de barra de aço - tensão de escoamento = 700 MPa, tensão de ruptura = 800 MPa e D = 32 mm</t>
  </si>
  <si>
    <t>M2590</t>
  </si>
  <si>
    <t>Tirante de barra de aço - tensão de escoamento = 700 MPa, tensão de ruptura = 800 MPa e D = 36 mm</t>
  </si>
  <si>
    <t>M2591</t>
  </si>
  <si>
    <t>Luva em aço para emenda de tirantes - D = 73 mm e C = 150 mm</t>
  </si>
  <si>
    <t>Porca sextavada em aço para ancoragem de tirantes - D = 38 mm e C = 55 mm</t>
  </si>
  <si>
    <t>Tirante de barra de aço - tensão de escoamento = 520 MPa, tensão de ruptura = 690 MPa e D = 32 mm</t>
  </si>
  <si>
    <t>Descrição dos equipamentos</t>
  </si>
  <si>
    <t/>
  </si>
  <si>
    <t>1,00</t>
  </si>
  <si>
    <t>2,00</t>
  </si>
  <si>
    <t>0,50</t>
  </si>
  <si>
    <t>0,33</t>
  </si>
  <si>
    <t>Retroescavadeira de pneus com capacidade de 0,76 m³ - 58 kW</t>
  </si>
  <si>
    <t>Minicarregadeira de pneus com vassoura de 1,8 m - 45,50 kW</t>
  </si>
  <si>
    <t>Plataforma autopropelida com alcance de 12 mcom capacidade de 700 kg - 24 kW</t>
  </si>
  <si>
    <t>C1</t>
  </si>
  <si>
    <t>Contêiner de 1/2 TEU</t>
  </si>
  <si>
    <t>C2</t>
  </si>
  <si>
    <t>Contêiner de 3/4 TEU</t>
  </si>
  <si>
    <t>C3</t>
  </si>
  <si>
    <t>Contêiner de 1 TEU</t>
  </si>
  <si>
    <t>C4</t>
  </si>
  <si>
    <t>Contêiner de 1 TEU duplo</t>
  </si>
  <si>
    <t>C5</t>
  </si>
  <si>
    <t>Contêiner de 2 TEU</t>
  </si>
  <si>
    <t>Código
SICRO</t>
  </si>
  <si>
    <t>Perfuratriz pneumática rotopercussiva montada em flutuante com pressão de 0,70 MPa e
capacidade de 2.500 gpm</t>
  </si>
  <si>
    <t>Sinalizador direcional móvel com sistema fotovoltaico de energia e montado em chassi sobre
pneus</t>
  </si>
  <si>
    <t>Painel de Mensagem Variável - PMV móvel, com sistema fotovoltaico de energia e montado em
chassi sobre pneus</t>
  </si>
  <si>
    <t>Martelete perfurador/rompedor a ar comprimido de 25 kg para rocha, com insalubridade, com
capacidade de 2.040 gpm</t>
  </si>
  <si>
    <t>Câmara hiperbárica com filtro, serpentina e reservatório de ar para mergulho raso - D = 1,80 m e
H = 2,22 m.</t>
  </si>
  <si>
    <t>Sistema de ar comprimido para mergulho até 50 m com pressão de trabalho de 1,7 MPa - 16,18
kW</t>
  </si>
  <si>
    <t>Ventilador axial para ventilação forçada com velocidade de saída de 32,8 m/s - D = 1.000 mm - 30 
kW</t>
  </si>
  <si>
    <t>Martelete perfurador/rompedor a ar comprimido de 25 kg para rocha com capacidade de 2.040
gpm</t>
  </si>
  <si>
    <t>Conjunto vibratório para meio tubo de concreto com encaixe PB e 3 jogos de fôrmas - D = 0,30 m
- 2,20 kW</t>
  </si>
  <si>
    <t>Compressor de ar respirável para recarga de cilindros de mergulho com capacidade de até
35 MPa e 3,58 l/s - 5,52 kW</t>
  </si>
  <si>
    <t>Conjunto vibratório para meio tubo de concreto com encaixe PB e 3 jogos de fôrmas - D = 0,40 m
- 2,20 kW</t>
  </si>
  <si>
    <t>Bomba de injeção de argamassa e nata com capacidade de 1,08 m³/h (18 l/min) e misturador com
tambor de 0,100 m³ - 6,20 kW</t>
  </si>
  <si>
    <t>Conjunto vibratório para tubos de concreto com encaixe PB e 3 jogos de fôrmas - D = 0,20 m -
2,20 kW</t>
  </si>
  <si>
    <t>Conjunto vibratório para tubos de concreto com encaixe PB e 3 jogos de fôrmas - D = 0,30 m -
2,20 kW</t>
  </si>
  <si>
    <t>Conjunto vibratório para tubos de concreto com encaixe PB e 3 jogos de fôrmas - D = 0,40 m -
2,20 kW</t>
  </si>
  <si>
    <t>Equipamento para pintura a ar comprimido de pistola com caneca com capacidade de 1.000 ml e
compressor de 1,50 kW</t>
  </si>
  <si>
    <t>Trituradora de galhos e troncos rebocável com capacidade de até 350 mm de diâmetro com
guincho - 96,94 kW</t>
  </si>
  <si>
    <t>Martelete perfurador/rompedor a ar comprimido de 28 kg para concreto com capacidade de 1.230
gpm</t>
  </si>
  <si>
    <t>Equipamento para pintura eletrostática com cabine simples de 5,50 kW e estufa de 2x120.000
kCal</t>
  </si>
  <si>
    <t>2.1.3</t>
  </si>
  <si>
    <t>4.5</t>
  </si>
  <si>
    <t xml:space="preserve"> </t>
  </si>
  <si>
    <t xml:space="preserve">Discriminação </t>
  </si>
  <si>
    <t xml:space="preserve">Unid. </t>
  </si>
  <si>
    <t>1.4.1</t>
  </si>
  <si>
    <t>Placa em aço - película III + III - fornecimento e implantação</t>
  </si>
  <si>
    <t>1.4.2</t>
  </si>
  <si>
    <t>Operação de sinalização por bandeirola de tecido ou com placa metálica</t>
  </si>
  <si>
    <t>1.4.3</t>
  </si>
  <si>
    <t>Cone plástico para canalização de trânsito - utilização de 150 ciclos - fornecimento, 01 implantação e 01 retirada diária</t>
  </si>
  <si>
    <t>un.dia</t>
  </si>
  <si>
    <t>1.4.4</t>
  </si>
  <si>
    <t>Balizador cônico refletivo em polietileno semiflexível de 114 x 11 x 40 cm - utilização de 150 ciclos - fornecimento, 01 implantação e 01 retirada diária</t>
  </si>
  <si>
    <t>RODOVIAS PAVIMENTADAS</t>
  </si>
  <si>
    <t>SERVIÇOS DE TERRAPLENAGEM</t>
  </si>
  <si>
    <t>Desmatamento, destocamento e limpeza de área com árvores de diâmetro até 0,15 m</t>
  </si>
  <si>
    <t>Destocamento de árvores com diâmetro de 0,15 a 0,30 m</t>
  </si>
  <si>
    <t>Destocamento de árvores com diâmetro maior que 0,30 m</t>
  </si>
  <si>
    <t>2.1.4</t>
  </si>
  <si>
    <t>Corte e remoção de árvores</t>
  </si>
  <si>
    <t>2.1.5</t>
  </si>
  <si>
    <t>Escavação e carga de material de jazida com trator de 127 kW e carregadeira de 3,4 m³</t>
  </si>
  <si>
    <t>2.1.6</t>
  </si>
  <si>
    <t>Escavação e carga de material de jazida com escavadeira hidráulica de 1,56 m³</t>
  </si>
  <si>
    <t>2.1.7</t>
  </si>
  <si>
    <t>Construção de corpo de aterro com material de 3ª categoria oriundo de corte</t>
  </si>
  <si>
    <t>2.1.8</t>
  </si>
  <si>
    <t>Compactação de aterros a 100% do Proctor normal</t>
  </si>
  <si>
    <t>2.1.9</t>
  </si>
  <si>
    <t>Escavação mecânica de vala em material de 1ª categoria</t>
  </si>
  <si>
    <t>SERVIÇOS DE PAVIMENTAÇÃO</t>
  </si>
  <si>
    <t>Remoção mecanizada de revestimento asfáltico</t>
  </si>
  <si>
    <t>2.2.2</t>
  </si>
  <si>
    <t>Regularização do subleito</t>
  </si>
  <si>
    <t>2.2.3</t>
  </si>
  <si>
    <t>Reciclagem simples com incorporação do revestimento asfáltico à base</t>
  </si>
  <si>
    <t>2.2.4</t>
  </si>
  <si>
    <t>Fresagem contínua de revestimento asfáltico - espessura de 3 cm (exclusive transporte)</t>
  </si>
  <si>
    <t>2.2.5</t>
  </si>
  <si>
    <t>Fresagem descontínua de revestimento asfáltico - espessura de 3 cm (exclusive transporte)</t>
  </si>
  <si>
    <t>2.2.6</t>
  </si>
  <si>
    <t>Fresagem contínua de revestimento asfáltico - espessura de 5 cm (exclusive transporte)</t>
  </si>
  <si>
    <t>2.2.7</t>
  </si>
  <si>
    <t>Fresagem descontínua de revestimento asfáltico - espessura de 5 cm (exclusive transporte)</t>
  </si>
  <si>
    <t>2.2.8</t>
  </si>
  <si>
    <t>Base ou sub-base de macadame seco com brita comercial</t>
  </si>
  <si>
    <t>2.2.9</t>
  </si>
  <si>
    <t>Execução de base ou sub-base de brita graduada</t>
  </si>
  <si>
    <t>2.2.10</t>
  </si>
  <si>
    <t>Fornecimento de brita graduada comercial</t>
  </si>
  <si>
    <t>2.2.11</t>
  </si>
  <si>
    <t>Imprimação com emulsão asfáltica  (EXCLUSIVE MATERIAL ASFÁLTICO)</t>
  </si>
  <si>
    <t>2.2.12</t>
  </si>
  <si>
    <t>Pintura de ligação  (EXCLUSIVE MATERIAL ASFÁLTICO)</t>
  </si>
  <si>
    <t>2.2.13</t>
  </si>
  <si>
    <t>4011464</t>
  </si>
  <si>
    <t>2.2.14</t>
  </si>
  <si>
    <t>Fornecimento concreto betuminoso usinado quente - massa comercial exclusive ligante e transporte</t>
  </si>
  <si>
    <t>2.2.15</t>
  </si>
  <si>
    <t>Correção de defeitos com mistura betuminosa (EXCLUSIVE MATERIAL ASFÁLTICO) (TAPA-BURACO COM ROLO COMPACTADOR)</t>
  </si>
  <si>
    <t>2.2.16</t>
  </si>
  <si>
    <t>Reparo localizado com pintura de ligação - demolição mecânica e corte com serra (EXCLUSIVE MATERIAL ASFÁLTICO) (REMENDO SUPERFICIAL DO DAER)</t>
  </si>
  <si>
    <t>2.2.17</t>
  </si>
  <si>
    <t>Remendo profundo com imprimação com emulsão asfáltica - demolição mecânica e corte com serra (EXCLUSIVE MATERIAL ASFÁLTICO)  (REMENDO SUB-SUPERFICIAL DO DAER)</t>
  </si>
  <si>
    <t>2.2.18</t>
  </si>
  <si>
    <t>Remendo Profundo do DAER</t>
  </si>
  <si>
    <t>2.2.19</t>
  </si>
  <si>
    <t xml:space="preserve">MATERIAL DE SUB-BASE RACHÃO PARA REMENDO PROFUNDO </t>
  </si>
  <si>
    <t>2.2.20</t>
  </si>
  <si>
    <t>Capa selante - pedrisco comercial (EXCLUSIVE MATERIAL ASFÁLTICO)</t>
  </si>
  <si>
    <t>2.2.21</t>
  </si>
  <si>
    <t>Selagem de trincas mecanizada em pavimento flexível com emulsão - areia comercial</t>
  </si>
  <si>
    <t>2.2.22</t>
  </si>
  <si>
    <t>Microrrevestimento a frio com emulsão modificada com polímero de 0,8 cm - faixa II - brita comercial (EXCLUSIVE MATERIAL ASFÁLTICO)</t>
  </si>
  <si>
    <t>2.2.23</t>
  </si>
  <si>
    <t>Tratamento superficial simples com emulsão - brita comercial (EXCLUSIVE MATERIAL ASFÁLTICO)</t>
  </si>
  <si>
    <t>2.2.24</t>
  </si>
  <si>
    <t>Tratamento superficial duplo com emulsão - brita comercial (EXCLUSIVE MATERIAL ASFÁLTICO)</t>
  </si>
  <si>
    <t>2.2.25</t>
  </si>
  <si>
    <t>Varredura da superfície para execução de revestimento asfáltico</t>
  </si>
  <si>
    <t>2.2.26</t>
  </si>
  <si>
    <t xml:space="preserve">Tapa buraco emergencial em CBUQ s/ fornecimento e transporte de massa asfáltica </t>
  </si>
  <si>
    <t>DRS0008084</t>
  </si>
  <si>
    <t>Reperfilagem em  CBUQ com motoniveladora exclusive materiais (massa comercial)</t>
  </si>
  <si>
    <t>2.3.1</t>
  </si>
  <si>
    <t>2.3.2</t>
  </si>
  <si>
    <t>2.3.3</t>
  </si>
  <si>
    <t>2.3.4</t>
  </si>
  <si>
    <t>Transporte com caminhão basculante de 10 m³ - rodovia pavimentada (BGS)</t>
  </si>
  <si>
    <t>2.3.5</t>
  </si>
  <si>
    <t>Transporte com caminhão basculante de 10 m³ - rodovia em revestimento primário (BGS)</t>
  </si>
  <si>
    <t>2.3.6</t>
  </si>
  <si>
    <t>Transporte com caminhão basculante de 10 m³ - rodovia em leito natural (BGS)</t>
  </si>
  <si>
    <t>Transporte com cavalo mecânico com semirreboque com capacidade de 22 t - rodovia em leito natural (Equipamentos)</t>
  </si>
  <si>
    <t>Transporte com cavalo mecânico com semirreboque com capacidade de 22 t - rodovia em revestimento primário  (Equipamentos)</t>
  </si>
  <si>
    <t>Transporte com cavalo mecânico com semirreboque com capacidade de 22 t - rodovia pavimentada  (Equipamentos)</t>
  </si>
  <si>
    <t>Transporte com caminhão basculante de 10 m³ - rodovia pavimentada (Bota-fora, material orgânico)</t>
  </si>
  <si>
    <t>Transporte com caminhão basculante de 10 m³ - rodovia em revestimento primário (Bota-fora, material orgânico)</t>
  </si>
  <si>
    <t>Transporte com caminhão basculante de 10 m³ - rodovia em leito natural (Bota-fora, material orgânico)</t>
  </si>
  <si>
    <t>2.3.16</t>
  </si>
  <si>
    <t>Transporte com caminhão basculante de 10 m³ - rodovia pavimentada (material fresado)</t>
  </si>
  <si>
    <t>2.3.17</t>
  </si>
  <si>
    <t>Transporte com caminhão basculante de 10 m³ - rodovia em revestimento primário (Solos)</t>
  </si>
  <si>
    <t>2.3.18</t>
  </si>
  <si>
    <t>Transporte com caminhão basculante de 10 m³ - rodovia pavimentada (Solos)</t>
  </si>
  <si>
    <t>2.3.19</t>
  </si>
  <si>
    <t>Transporte com caminhão basculante de 10 m³ - rodovia em leito natural (Solos)</t>
  </si>
  <si>
    <t>2.3.20</t>
  </si>
  <si>
    <t>2.3.21</t>
  </si>
  <si>
    <t>2.3.22</t>
  </si>
  <si>
    <t>2.3.23</t>
  </si>
  <si>
    <t>2.3.24</t>
  </si>
  <si>
    <t>2.3.25</t>
  </si>
  <si>
    <t>2.3.26</t>
  </si>
  <si>
    <t>Transporte com caminhão basculante de 10 m³ - rodovia pavimentada (Rachão)</t>
  </si>
  <si>
    <t>2.3.27</t>
  </si>
  <si>
    <t>Transporte com caminhão basculante de 10 m³ - rodovia em revestimento primário (Rachão)</t>
  </si>
  <si>
    <t>2.3.28</t>
  </si>
  <si>
    <t>Transporte com caminhão basculante de 10 m³ - rodovia em leito natural (Rachão)</t>
  </si>
  <si>
    <t>2.3.29</t>
  </si>
  <si>
    <t>2.3.30</t>
  </si>
  <si>
    <t>2.3.31</t>
  </si>
  <si>
    <t>2.3.32</t>
  </si>
  <si>
    <t>Transporte com caminhão basculante de 10 m³ - rodovia pavimentada (Brita 0 - TSS e TSD)</t>
  </si>
  <si>
    <t>2.3.33</t>
  </si>
  <si>
    <t>Transporte com caminhão basculante de 10 m³ - rodovia em revestimento primário (Brita 0 - TSS e TSD)</t>
  </si>
  <si>
    <t>2.3.34</t>
  </si>
  <si>
    <t>Transporte com caminhão basculante de 10 m³ - rodovia em leito natural  (Brita 0 - TSS e TSD))</t>
  </si>
  <si>
    <t>2.3.35</t>
  </si>
  <si>
    <t>Transporte com caminhão basculante de 10 m³ - rodovia pavimentada (Brita 1 - TSD)</t>
  </si>
  <si>
    <t>2.3.36</t>
  </si>
  <si>
    <t>Transporte com caminhão basculante de 10 m³ - rodovia em revestimento primário (Brita 1 - TSD)</t>
  </si>
  <si>
    <t>2.3.37</t>
  </si>
  <si>
    <t>Transporte com caminhão basculante de 10 m³ - rodovia em leito natural  (Brita 1 - TSD)</t>
  </si>
  <si>
    <t>Reconformação da plataforma</t>
  </si>
  <si>
    <t>2.4.2</t>
  </si>
  <si>
    <t>Roçada com roçadeira costal</t>
  </si>
  <si>
    <t>2.4.3</t>
  </si>
  <si>
    <t>Roçada manual</t>
  </si>
  <si>
    <t>2.4.4</t>
  </si>
  <si>
    <t>Roçada mecanizada com roçadeira articulada</t>
  </si>
  <si>
    <t>2.4.5</t>
  </si>
  <si>
    <t>Capina manual</t>
  </si>
  <si>
    <t>2.4.6</t>
  </si>
  <si>
    <t>Enleivamento</t>
  </si>
  <si>
    <t>2.4.7</t>
  </si>
  <si>
    <t>Desobstrução de bueiro</t>
  </si>
  <si>
    <t>2.4.8</t>
  </si>
  <si>
    <t>Limpeza de vala de drenagem</t>
  </si>
  <si>
    <t>2.4.9</t>
  </si>
  <si>
    <t>Escavação mecânica com retroescavadeira em material de 1ª categoria</t>
  </si>
  <si>
    <t>2.4.10</t>
  </si>
  <si>
    <t>Carga, manobra e descarga de agregados ou solos em caminhão basculante de 10 m³ - carga com carregadeira de 3,40 m³ (exclusa) e descarga livre</t>
  </si>
  <si>
    <t>2.4.11</t>
  </si>
  <si>
    <t>Limpeza de ponte</t>
  </si>
  <si>
    <t>2.4.12</t>
  </si>
  <si>
    <t>Caiação manual com fixador de cal</t>
  </si>
  <si>
    <t>2.4.13</t>
  </si>
  <si>
    <t>Limpeza de sarjeta e meio-fio</t>
  </si>
  <si>
    <t>2.4.14</t>
  </si>
  <si>
    <t>Remoção de defensa metálica</t>
  </si>
  <si>
    <t>2.4.15</t>
  </si>
  <si>
    <t>2.4.16</t>
  </si>
  <si>
    <t>2.4.17</t>
  </si>
  <si>
    <t>Enrocamento de pedra arrumada manualmente - pedra de mão comercial - fornecimento e assentamento</t>
  </si>
  <si>
    <t>2.4.18</t>
  </si>
  <si>
    <t>Enrocamento de pedra jogada - pedra de mão comercial - fornecimento e assentamento</t>
  </si>
  <si>
    <t>2.4.19</t>
  </si>
  <si>
    <t>Pedra argamassada com cimento e areia 1:3 - areia e pedra de mão comercial - fornecimento e assentamento</t>
  </si>
  <si>
    <t>2.4.20</t>
  </si>
  <si>
    <t>Concreto fck = 15 MPa - confecção em betoneira e lançamento manual - areia e brita comerciais</t>
  </si>
  <si>
    <t>2.4.21</t>
  </si>
  <si>
    <t xml:space="preserve">Fornecimento concreto de cimento Portland, usinado, FCK=30MP - comercial </t>
  </si>
  <si>
    <t>2.4.22</t>
  </si>
  <si>
    <t>Recomposição de guarda-corpo com agregados comerciais - instalação</t>
  </si>
  <si>
    <t>2.4.23</t>
  </si>
  <si>
    <t>Pintura de faixa com tinta acrílica emulsionada em água - espessura de 0,3 mm</t>
  </si>
  <si>
    <t>2.4.24</t>
  </si>
  <si>
    <t>Regularização de bota-fora com espalhamento e compactação</t>
  </si>
  <si>
    <t>2.4.25</t>
  </si>
  <si>
    <t>Regularização mecânica da faixa de domínio</t>
  </si>
  <si>
    <t>2.4.26</t>
  </si>
  <si>
    <t>Poda de árvores com 5,0 m a 7,5 m de altura</t>
  </si>
  <si>
    <t>2.4.27</t>
  </si>
  <si>
    <t>Poda de árvores com 7,5 m a 10 m de altura</t>
  </si>
  <si>
    <t>Poda de árvores com até 5 m de altura</t>
  </si>
  <si>
    <t>Poda de árvores com mais de 10 m de altura</t>
  </si>
  <si>
    <t>2.5</t>
  </si>
  <si>
    <t>DRENAGEM</t>
  </si>
  <si>
    <t>2.5.1</t>
  </si>
  <si>
    <t>2.5.2</t>
  </si>
  <si>
    <t>Escavação mecânica de vala em material de 2ª categoria</t>
  </si>
  <si>
    <t>2.5.3</t>
  </si>
  <si>
    <t>Escavação de vala em material de 3ª categoria</t>
  </si>
  <si>
    <t>2.5.4</t>
  </si>
  <si>
    <t>Reaterro e compactação com soquete vibratório</t>
  </si>
  <si>
    <t>2.5.5</t>
  </si>
  <si>
    <t>Sarjeta trapezoidal de concreto - SZC 90-30 - escavação mecânica - areia e brita comerciais</t>
  </si>
  <si>
    <t>2.5.6</t>
  </si>
  <si>
    <t>Meio-fio de concreto - MFC 05 - areia e brita comerciais - fôrma de madeira</t>
  </si>
  <si>
    <t>2.5.7</t>
  </si>
  <si>
    <t>Meio-fio de concreto - MFC 06 - areia e brita comerciais - fôrma de madeira</t>
  </si>
  <si>
    <t>2.5.8</t>
  </si>
  <si>
    <t>Reassentamento manual de meio-fio com material arrancado da pista</t>
  </si>
  <si>
    <t>2.5.9</t>
  </si>
  <si>
    <t>Demolição manual de concreto simples</t>
  </si>
  <si>
    <t>2.5.10</t>
  </si>
  <si>
    <t>Remoção de tubos de concreto com diâmetro de 0,40 m a 1,00 m em valas e bueiros</t>
  </si>
  <si>
    <t>2.5.11</t>
  </si>
  <si>
    <t>Corpo de BSTC D = 0,60 m PA2 - areia, brita e pedra de mão comerciais</t>
  </si>
  <si>
    <t>2.5.12</t>
  </si>
  <si>
    <t>Boca de BSTC D = 0,60 m - esconsidade 0° - areia e brita comerciais - alas retas</t>
  </si>
  <si>
    <t>2.5.13</t>
  </si>
  <si>
    <t>Corpo de BSTC D = 0,80 m PA2 - areia, brita e pedra de mão comerciais</t>
  </si>
  <si>
    <t>2.5.14</t>
  </si>
  <si>
    <t>Boca de BSTC D = 0,80 m - esconsidade 0° - areia e brita comerciais - alas retas</t>
  </si>
  <si>
    <t>2.5.15</t>
  </si>
  <si>
    <t>Corpo de BSTC D = 1,00 m PA2 - areia, brita e pedra de mão comerciais</t>
  </si>
  <si>
    <t>2.5.16</t>
  </si>
  <si>
    <t>Boca de BSTC D = 1,00 m - esconsidade 0° - areia e brita comerciais - alas retas</t>
  </si>
  <si>
    <t>2.5.17</t>
  </si>
  <si>
    <t>Corpo de BSTC D = 1,20 m PA2 - areia, brita e pedra de mão comerciais</t>
  </si>
  <si>
    <t>2.5.18</t>
  </si>
  <si>
    <t>Boca de BSTC D = 1,20 m - esconsidade 0° - areia e brita comerciais - alas retas</t>
  </si>
  <si>
    <t>CONSERVAÇÃO DE OAE</t>
  </si>
  <si>
    <t>Armação em aço CA-50 - fornecimento, preparo e colocação</t>
  </si>
  <si>
    <t>Fôrmas de compensado resinado 14 mm - uso geral - utilização de 3 vezes - confecção, instalação e retirada</t>
  </si>
  <si>
    <t>Guia de madeira de 2,5 x 8,0 cm - confecção e instalação</t>
  </si>
  <si>
    <t>Microconcreto para reparos e grauteamento - confecção em misturador e lançamento manual</t>
  </si>
  <si>
    <t>Argamassa de cimento e areia 1:3 - confecção em betoneira e lançamento manual - areia comercial</t>
  </si>
  <si>
    <t>Limpeza em superfície de concreto com jateamento d'água sob pressão</t>
  </si>
  <si>
    <t>Limpeza de aparelhos de apoio em obras de arte especiais - exclusa a plataforma</t>
  </si>
  <si>
    <t>Limpeza em junta de dilatação</t>
  </si>
  <si>
    <t>Tratamento de fissuras transversais com abertura maior que 1,0 mm em pavimentos de concreto</t>
  </si>
  <si>
    <t>Reparo no interior de placa de pavimento de concreto</t>
  </si>
  <si>
    <t>SERVIÇOS EMERGENCIAIS</t>
  </si>
  <si>
    <t>Remoção manual de barreira em rocha</t>
  </si>
  <si>
    <t>Remoção manual de barreira em solo</t>
  </si>
  <si>
    <t>Remoção mecanizada de barreira em rocha</t>
  </si>
  <si>
    <t>Remoção mecanizada de barreira em solo</t>
  </si>
  <si>
    <t>Gabião caixa 2 x 1 x 0,50 m - Zn/Al + PVC - D = 2,4 mm - pedra de mão comercial - fornecimento e assentamento</t>
  </si>
  <si>
    <t>5.1.1</t>
  </si>
  <si>
    <t>5.1.2</t>
  </si>
  <si>
    <t>5.1.3</t>
  </si>
  <si>
    <t>5.1.4</t>
  </si>
  <si>
    <t>5.1.5</t>
  </si>
  <si>
    <t>5.2.1</t>
  </si>
  <si>
    <t>5.2.2</t>
  </si>
  <si>
    <t>5.2.3</t>
  </si>
  <si>
    <t>5.2.4</t>
  </si>
  <si>
    <t>Emulsão asfáltica RR-2C</t>
  </si>
  <si>
    <t>5.2.5</t>
  </si>
  <si>
    <t>Emulsão asfáltica RC1C-E</t>
  </si>
  <si>
    <t>2.4.1</t>
  </si>
  <si>
    <t>TOTAL DA PLANILHA:</t>
  </si>
  <si>
    <t>SINALIZAÇÃO DE OBRAS</t>
  </si>
  <si>
    <t>AL</t>
  </si>
  <si>
    <t>Veículo tipo van furgão com capacidade de 1,38 t - 100 kW</t>
  </si>
  <si>
    <t>Caminhão tanque de asfalto com capacidade de 31.000 l - 368 kW</t>
  </si>
  <si>
    <t>Cavalo mecânico estradeiro 8 x 2, PBT 29.000 kg - 368 kW - condição de trabalho severa - motorista de veículo especial</t>
  </si>
  <si>
    <t>Cavalo mecânico com dolly intermediário e semirreboque de 4 eixos com capacidade de 52 t - 364 kW</t>
  </si>
  <si>
    <t>Cavalo mecânico estradeiro 6 x 4, PBT 23.000 kg - 364 kW - motorista de veículo especial</t>
  </si>
  <si>
    <t>Caminhão distribuidor de cimento e cal com capacidade de 15 m³ - 210 kW</t>
  </si>
  <si>
    <t>Caminhão plataforma 8 x 4, PBT 29.000 kg e distância entre eixos 4,6 m - 210 kW - motorista de veículo especial</t>
  </si>
  <si>
    <t>Distribuidor de cimento e cal montado sobre chassi com capacidade de 15 m³</t>
  </si>
  <si>
    <t>Plataforma de inspeção sob pontes montada em caminhão com capacidade de 500 kg e alcance de 15 m - 236 kW</t>
  </si>
  <si>
    <t>Caminhão plataforma 8 x 2, PBT 29.000 kg e distância entre eixos 4,8 m - 236 kW - condição de trabalho severa - motorista de veículo especial</t>
  </si>
  <si>
    <t>Caminhão guindauto com capacidade de elevação de 11,9 t e carroceria de 11,5 t - 188 kW</t>
  </si>
  <si>
    <t>Caminhão plataforma 6 x 2, PBT 23.000 kg e distância entre eixos 5,2 m - 188 kW - motorista de veículo especial</t>
  </si>
  <si>
    <t>Carroceria de madeira com capacidade de 11,5 t</t>
  </si>
  <si>
    <t>Guindaste articulado montado sobre chassi com capacidade máxima de elevação de 11,9 t</t>
  </si>
  <si>
    <t>Bate-estaca hidráulico para defensas montado em caminhão guindauto com capacidade de 6,2 t e carroceria de 5 t - 152 kW</t>
  </si>
  <si>
    <t>Caminhão plataforma 4 x 2, PBT 15.000 kg e distância entre eixos 4,8 m - 152 kW - motorista de veículo especial</t>
  </si>
  <si>
    <t>Guindaste articulado montado sobre chassi com capacidade máxima de elevação de 6,2 t</t>
  </si>
  <si>
    <t>Caminhão de resgate de veículos leves com plataforma com capacidade de 5 t - 129 kW</t>
  </si>
  <si>
    <t>Caminhão plataforma 4 x 2, PBT 10.800 kg e distância entre eixos 4,6 m - 129 kW - motorista de veículo especial</t>
  </si>
  <si>
    <t>Plataforma hidráulica para resgate de veículos montada sobre chassi com capacidade de 5 t</t>
  </si>
  <si>
    <t>Caminhão de resgate de veículos de porte médio com capacidade do guincho de 20 t - 236 kW</t>
  </si>
  <si>
    <t>Caminhão plataforma 4 x 2, PBT 16.000 kg e distância entre eixos 3,6 m - 236 kW - motorista de veículo especial</t>
  </si>
  <si>
    <t>Caminhão de resgate de veículos pesados com dois guinchos com capacidade de 35 t - 265 kW</t>
  </si>
  <si>
    <t>Caminhão plataforma 6 x 4, PBT 23.000 kg e distância entre eixos 4,8 m - 265 kW - motorista de veículo especial</t>
  </si>
  <si>
    <t>Cavalo mecânico sem reboque - 272 kW</t>
  </si>
  <si>
    <t>Cavalo mecânico 4 x 2, PBT 16.000 kg - 272 kW - motorista de veículo especial</t>
  </si>
  <si>
    <t>Caminhão basculante para concreto com capacidade de 10 m³ - 210 kW</t>
  </si>
  <si>
    <t>Caçamba basculante para concreto com capacidade de 10 m³</t>
  </si>
  <si>
    <t>Caminhão silo com capacidade de 30 m³ - 368 kW</t>
  </si>
  <si>
    <t>Cavalo mecânico com dolly pneumático de 4 eixos e mesas de giro com capacidade de 56 t - 364 kW</t>
  </si>
  <si>
    <t>Cavalo mecânico com dois dollys pneumáticos de 3 e 4 eixos e mesas de giro com capacidade de 77 t - 364 kW</t>
  </si>
  <si>
    <t>Cavalo mecânico estradeiro 6 x 4, CMT 150.000 kg - 364 kW - motorista de veículo especial</t>
  </si>
  <si>
    <t>Caminhão basculante para rocha com capacidade de 12 m³ - 210 kW com periculosidade</t>
  </si>
  <si>
    <t>Caminhão plataforma 8 x 4, PBT 29.000 kg e distância entre eixos 4,6 m - 210 kW - motorista de caminhão com periculosidade</t>
  </si>
  <si>
    <t>Plataforma pantográfica montada em caminhão com capacidade de carga de 600 kg - 120 kW com periculosidade</t>
  </si>
  <si>
    <t>Caminhão plataforma 4 x 2, PBT 8.300 kg e distância entre eixos 3,9 m - 120 kW - motorista de veículo especial com periculosidade</t>
  </si>
  <si>
    <t>Caminhão com caçamba térmica com capacidade de 6 m³ - 136 kW</t>
  </si>
  <si>
    <t>A9293</t>
  </si>
  <si>
    <t>Caminhão plataforma 6 x 2, PBT 23.000 kg e distância entre eixos 3,6 m - 210 kW - motorista de caminhão</t>
  </si>
  <si>
    <t>Caminhão plataforma 6 x 2, PBT 23.000 kg e distância entre eixos 5,2 m - 188 kW - motorista de caminhão</t>
  </si>
  <si>
    <t>Caminhão betoneira com capacidade de 8 m³ - 236 kW</t>
  </si>
  <si>
    <t>Caminhão plataforma 8 x 2, PBT 29.000 kg e distância entre eixos 4,8 m - 236 kW - motorista de veículo especial</t>
  </si>
  <si>
    <t>Caminhão demarcador de faixas com sistema de pintura a frio - 28 kW/129 kW</t>
  </si>
  <si>
    <t>Caminhão plataforma 4 x 2, PBT 9.200 kg e distância entre eixos 4,6 m - 129 kW - motorista de caminhão</t>
  </si>
  <si>
    <t>Cavalo mecânico com semirreboque com capacidade de 20 t - 276 kW</t>
  </si>
  <si>
    <t>Cavalo mecânico 4 x 2, PBT 16.000 kg - 276 kW - motorista de veículo especial</t>
  </si>
  <si>
    <t>Cavalo mecânico com semirreboque com capacidade de 32 t - 302 kW</t>
  </si>
  <si>
    <t>Cavalo mecânico estradeiro 6 x 2, PBT 23.000 kg - 302 kW - motorista de veículo especial</t>
  </si>
  <si>
    <t>Usina móvel de lama asfáltica ou microrrevestimento com cavalo mecânico com capacidade de 12 m³ - 95,6 kW/276 kW</t>
  </si>
  <si>
    <t>Cavalo mecânico 6 x 2, PBT 23.000 kg - 276 kW - condição de trabalho severa - motorista de veículo especial</t>
  </si>
  <si>
    <t>Caminhão basculante para rocha com capacidade de 12 m³ - 210 kW</t>
  </si>
  <si>
    <t>Caminhão guindauto com capacidade de elevação de 6,2 t e carroceria de 7 t - 136 kW</t>
  </si>
  <si>
    <t>Caminhão carroceria com capacidade de 5 t - 120 kW</t>
  </si>
  <si>
    <t>Caminhão plataforma 4 x 2, PBT 9.600 kg e distância entre eixos 3,9 m - 120 kW - motorista de caminhão</t>
  </si>
  <si>
    <t>Caminhão guindauto com cesto aéreo simples e capacidade de elevação de 5,7 t e carroceria de 8,5 t - 136 kW</t>
  </si>
  <si>
    <t>A9296</t>
  </si>
  <si>
    <t>Carroceria de madeira com capacidade de 8,5 t</t>
  </si>
  <si>
    <t>Guindaste articulado montado sobre chassi com capacidade máxima de elevação de 5,7 t</t>
  </si>
  <si>
    <t>Caminhão demarcador de faixas com sistema de pintura Spray - 129 kW</t>
  </si>
  <si>
    <t>Caminhão plataforma 4 x 2, PBT 10.800 kg e distância entre eixos 4,0 m - 129 kW - condição de trabalho severa - motorista de caminhão</t>
  </si>
  <si>
    <t>Plataforma pantográfica montada em caminhão com capacidade de carga de 600 kg - 120 kW</t>
  </si>
  <si>
    <t>Caminhão plataforma 4 x 2, PBT 8.300 kg e distância entre eixos 3,9 m - 120 kW - motorista de veículo especial</t>
  </si>
  <si>
    <t>Caminhão para hidrossemeadura com capacidade de 7.500 l - 77,2 kW/235 kW</t>
  </si>
  <si>
    <t>A9297</t>
  </si>
  <si>
    <t>Caminhão plataforma 6 x 4, PBT 23.000 kg e distância entre eixos 4,2 m - 235 kW - condição de trabalho severa - motorista de caminhão</t>
  </si>
  <si>
    <t>Tanque para hidrossemeadura com capacidade de 7.500 l - 77,2 kW</t>
  </si>
  <si>
    <t>Instalação da usina misturadora de solos com capacidade de 300 t/h</t>
  </si>
  <si>
    <t>6416040</t>
  </si>
  <si>
    <t>Usinagem de brita graduada com brita comercial em usina de 300 t/h</t>
  </si>
  <si>
    <t>Frentes de Serviço para Terraplenagem</t>
  </si>
  <si>
    <t>Total de Equipes para Terraplenagem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</si>
  <si>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</si>
  <si>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</si>
  <si>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</si>
  <si>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</si>
  <si>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</si>
  <si>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</si>
  <si>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</si>
  <si>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</si>
  <si>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</si>
  <si>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</si>
  <si>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</si>
  <si>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</si>
  <si>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</si>
  <si>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4.6</t>
  </si>
  <si>
    <t>4.7</t>
  </si>
  <si>
    <t>4.8</t>
  </si>
  <si>
    <t>Dispositivos de drenagem superficial</t>
  </si>
  <si>
    <t>Meio fio</t>
  </si>
  <si>
    <t>Sarjeta de concreto</t>
  </si>
  <si>
    <t>Valeta de concreto</t>
  </si>
  <si>
    <t>Sarjeta com ou sem revestimento vegetal</t>
  </si>
  <si>
    <t>Valeta com ou sem revestimento vegetal</t>
  </si>
  <si>
    <t>Diâmetro</t>
  </si>
  <si>
    <t>Corpo BSTC</t>
  </si>
  <si>
    <t>Corpo BDTC</t>
  </si>
  <si>
    <t>Corpo BTTC</t>
  </si>
  <si>
    <t>Boca BSTC</t>
  </si>
  <si>
    <t>Boca BDTC</t>
  </si>
  <si>
    <t>Boca BTTC</t>
  </si>
  <si>
    <t>PN-04</t>
  </si>
  <si>
    <t>Calculado</t>
  </si>
  <si>
    <t>TERRAPLENAGEM</t>
  </si>
  <si>
    <t>TRANSPORTES DE LIGANTES BETUMINOSOS</t>
  </si>
  <si>
    <t>1.7</t>
  </si>
  <si>
    <t>1.8</t>
  </si>
  <si>
    <t>1.9</t>
  </si>
  <si>
    <t>Licenças ambientais (sem BDI) da usina fornecedora do material betuminoso - PREVISÃO - LPrévia + Linstalação + LOperação</t>
  </si>
  <si>
    <t>DMT da fornecedora de CA até a média dos trechos</t>
  </si>
  <si>
    <t>DMTs entre a fornecedora de britas e a fornecedora de CA adotada no binômio</t>
  </si>
  <si>
    <t>10 km rodovia pavimentada</t>
  </si>
  <si>
    <t>Massa Específica ou Fator</t>
  </si>
  <si>
    <t>CAN-US</t>
  </si>
  <si>
    <t>COMPARATIVO ECONÔMICO DA BRITA GRADUADA</t>
  </si>
  <si>
    <t>Brita Graduada USINADA EM OBRA</t>
  </si>
  <si>
    <t>Brita Graduada COMERCIAL</t>
  </si>
  <si>
    <t>Canteiro para usina misturadora de solos com capacidade de 300 t/h - inclusive montagem e desmontagem da usina, construção, demolição de bases, rampas, depósitos de agregados e dique de contenção</t>
  </si>
  <si>
    <t>Mobilização e desmobilização da usina misturadora de solos</t>
  </si>
  <si>
    <t>Mobilização e desmobilização complementar de equipamentos para serviços de instalação do canteiro da usina misturadora de solos</t>
  </si>
  <si>
    <t>Transporte com caminhão basculante de 10 m³ - rodovia em leito natural - Usinagem de brita graduada</t>
  </si>
  <si>
    <t>Transporte com caminhão basculante de 10 m³ - rodovia em revestimento primário - Usinagem de brita graduada</t>
  </si>
  <si>
    <t>Transporte com caminhão basculante de 10 m³ - rodovia pavimentada - Usinagem de brita graduada</t>
  </si>
  <si>
    <t>Controle tecnológico para usina misturadora de solos - conforme cronograma para pavimentação</t>
  </si>
  <si>
    <t>CANTEIRO PARA USINA MISTURADORA DE SOLOS</t>
  </si>
  <si>
    <t>Áreas da usina misturadora de solos em contêineres</t>
  </si>
  <si>
    <t>Custo total de áreas cobertas em contêineres</t>
  </si>
  <si>
    <t>Quadro de serviços da usina misturadora de solos de 300 t/h</t>
  </si>
  <si>
    <t>Custo total da Usina de Misturadora de Solos</t>
  </si>
  <si>
    <t>Transporte com caminhão basculante de 10 m³ - rodovia pavimentada (Brita 4 - para macadame)</t>
  </si>
  <si>
    <t>Transporte com caminhão basculante de 10 m³ - rodovia em leito natural (Brita 4 - para macadame)</t>
  </si>
  <si>
    <t>Transporte com caminhão basculante de 10 m³ - rodovia em revestimento primário (Brita 4 - para macadame)</t>
  </si>
  <si>
    <t>TOTAL ITEM 1 - SERVIÇOS INICIAIS:</t>
  </si>
  <si>
    <t>TOTAL ITEM 5 - MATERIAIS ASFÁLTICOS:</t>
  </si>
  <si>
    <t>TOTAL DA PLANILHA COM MATERIAIS ASFÁLTICOS:</t>
  </si>
  <si>
    <t>Massa específica (t/m³)</t>
  </si>
  <si>
    <t>Trecho</t>
  </si>
  <si>
    <t>LEVANTAMENTO DMTS (COORDENADORIA REGIONAL - TRECHOS)</t>
  </si>
  <si>
    <t>DMT média</t>
  </si>
  <si>
    <t>99059*</t>
  </si>
  <si>
    <t>DBR4011408</t>
  </si>
  <si>
    <t>Transporte com caminhão basculante de 6 m³ - rodovia pavimentada (Areia média - selagem de trincas)</t>
  </si>
  <si>
    <t>Transporte com caminhão basculante de 6 m³ - rodovia em revestimento primário (Areia média - selagem de trincas)</t>
  </si>
  <si>
    <t>Transporte com caminhão basculante de 6 m³ - rodovia em leito natural (Areia média - selagem de trincas)</t>
  </si>
  <si>
    <t>Transporte com caminhão basculante de 10 m³ - rodovia pavimentada (Brita 0 - para microrrevestimento)</t>
  </si>
  <si>
    <t>Transporte com caminhão basculante de 10 m³ - rodovia em revestimento primário  (Brita 0 - para microrrevestimento)</t>
  </si>
  <si>
    <t>Transporte com caminhão basculante de 10 m³ - rodovia em leito natural   (Brita 0 - para microrrevestimento)</t>
  </si>
  <si>
    <t>Transporte com caminhão basculante de 10 m³ - rodovia pavimentada  (Pó de pedra - para microrrevestimento)</t>
  </si>
  <si>
    <t>Transporte com caminhão basculante de 10 m³ - rodovia em revestimento primário (Pó de pedra - para microrrevestimento)</t>
  </si>
  <si>
    <t>Transporte com caminhão basculante de 10 m³ - rodovia em leito natural (Pó de pedra - para microrrevestimento)</t>
  </si>
  <si>
    <t>2.3.38</t>
  </si>
  <si>
    <t>2.3.39</t>
  </si>
  <si>
    <t>2.3.40</t>
  </si>
  <si>
    <t>2.3.41</t>
  </si>
  <si>
    <t>2.3.42</t>
  </si>
  <si>
    <t>2.3.43</t>
  </si>
  <si>
    <t>Transporte com caminhão basculante de 10 m³ - rodovia pavimentada (Pó de pedra - para macadame)</t>
  </si>
  <si>
    <t>Transporte com caminhão basculante de 10 m³ - rodovia em revestimento primário (Pó de pedra - para macadame)</t>
  </si>
  <si>
    <t>Transporte com caminhão basculante de 10 m³ - rodovia em leito natural (Pó de pedra - para macadame)</t>
  </si>
  <si>
    <t>Transporte com caminhão basculante de 6 m³ - rodovia pavimentada (Pedrisco - capa selante)</t>
  </si>
  <si>
    <t>Transporte com caminhão basculante de 6 m³ - rodovia em revestimento primário (Pedrisco - capa selante)</t>
  </si>
  <si>
    <t>Transporte com caminhão basculante de 6 m³ - rodovia em leito natural (Pedrisco - capa selante)</t>
  </si>
  <si>
    <t>2.3.44</t>
  </si>
  <si>
    <t>2.3.45</t>
  </si>
  <si>
    <t>2.3.46</t>
  </si>
  <si>
    <t>2.3.47</t>
  </si>
  <si>
    <t>2.3.48</t>
  </si>
  <si>
    <t>2.3.49</t>
  </si>
  <si>
    <t>2.3.50</t>
  </si>
  <si>
    <t>2.3.51</t>
  </si>
  <si>
    <t>2.3.52</t>
  </si>
  <si>
    <t>*SINAPI - jul/25 sem desoneração</t>
  </si>
  <si>
    <t>jul/25 sem desoneração</t>
  </si>
  <si>
    <t>P9957</t>
  </si>
  <si>
    <t>Motorista de ônibus</t>
  </si>
  <si>
    <t>P9958</t>
  </si>
  <si>
    <t>Motorista de ônibus - mensalista</t>
  </si>
  <si>
    <t>P9959</t>
  </si>
  <si>
    <t>Motorista de veículo especial com periculosidade - mensalista</t>
  </si>
  <si>
    <t>E9239</t>
  </si>
  <si>
    <t>E9240</t>
  </si>
  <si>
    <t>E9759</t>
  </si>
  <si>
    <t>Guincho de alavanca com capacidade de 5,4 t</t>
  </si>
  <si>
    <t>E9557</t>
  </si>
  <si>
    <t>Caminhão comboio com capacidade de 5.000 l - 136 kW (sem motorista)</t>
  </si>
  <si>
    <t>A9294</t>
  </si>
  <si>
    <t>Caminhão plataforma 4 x 2, PBT 16.000 kg e distância entre eixos 4,8 m - 136 kW - condição de trabalho severa (sem motorista)</t>
  </si>
  <si>
    <t>A9298</t>
  </si>
  <si>
    <t>Tanque para distribuição de combustíveis e lubrificantes com capacidade de 5.000 l</t>
  </si>
  <si>
    <t>Concreto asfáltico - faixa C - massa comercial (EXCLUSIVE MATERIAL ASFÁLTICO)</t>
  </si>
  <si>
    <t>REDUÇÃO MASSA ASFÁLTICA</t>
  </si>
  <si>
    <t>Transporte com caminhão basculante de 10 m³ - rodovia pavimentada (Concreto asfáltico)</t>
  </si>
  <si>
    <t>Transporte com caminhão basculante de 10 m³ - rodovia em revestimento primário (Conncreto asfáltico)</t>
  </si>
  <si>
    <t>Transporte com caminhão basculante de 10 m³ - rodovia em leito natural (Concreto asfáltico)</t>
  </si>
  <si>
    <t>Quantidade Massa</t>
  </si>
  <si>
    <t>Consumo</t>
  </si>
  <si>
    <t>REDUÇÃO FRESAGEM</t>
  </si>
  <si>
    <t>Quantidade reduzida (m³)</t>
  </si>
  <si>
    <t>Quantidade Massa (t)</t>
  </si>
  <si>
    <t>NOVO TOTAL</t>
  </si>
  <si>
    <t>2.2.27</t>
  </si>
  <si>
    <t>FM1943</t>
  </si>
  <si>
    <t>FM1946</t>
  </si>
  <si>
    <t>TM1946</t>
  </si>
  <si>
    <t>FM2092</t>
  </si>
  <si>
    <t>FM2097</t>
  </si>
  <si>
    <t>FM1950</t>
  </si>
  <si>
    <t>TM2092</t>
  </si>
  <si>
    <t>TM2097</t>
  </si>
  <si>
    <t>TM1950</t>
  </si>
  <si>
    <t>Preço Unitário c/ BDI (R$)</t>
  </si>
  <si>
    <t>3.15</t>
  </si>
  <si>
    <t>3.16</t>
  </si>
  <si>
    <t>3.17</t>
  </si>
  <si>
    <t>3.18</t>
  </si>
  <si>
    <t>3.19</t>
  </si>
  <si>
    <t>SINALIZAÇÃO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</si>
  <si>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</si>
  <si>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</si>
  <si>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</si>
  <si>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</si>
  <si>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</si>
  <si>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</si>
  <si>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</si>
  <si>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</si>
  <si>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</si>
  <si>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</si>
  <si>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</si>
  <si>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</si>
  <si>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</si>
  <si>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</si>
  <si>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5.17</t>
  </si>
  <si>
    <t>5.18</t>
  </si>
  <si>
    <t>5.19</t>
  </si>
  <si>
    <t>5.20</t>
  </si>
  <si>
    <t>6.1</t>
  </si>
  <si>
    <t>SERVIÇOS DE CONSERVAÇÃO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</si>
  <si>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</si>
  <si>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</si>
  <si>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</si>
  <si>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</si>
  <si>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</si>
  <si>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</si>
  <si>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</si>
  <si>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</si>
  <si>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</si>
  <si>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</si>
  <si>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</si>
  <si>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8.1</t>
  </si>
  <si>
    <t>8.1.1</t>
  </si>
  <si>
    <t>8.1.2</t>
  </si>
  <si>
    <t>8.1.3</t>
  </si>
  <si>
    <t>8.1.4</t>
  </si>
  <si>
    <t>8.2</t>
  </si>
  <si>
    <t>8.2.1</t>
  </si>
  <si>
    <t>8.2.2</t>
  </si>
  <si>
    <t>8.2.3</t>
  </si>
  <si>
    <t>8.2.4</t>
  </si>
  <si>
    <t>Custo
 (R$)</t>
  </si>
  <si>
    <t>Almoxarife - mensalista</t>
  </si>
  <si>
    <t>Apontador - mensalista</t>
  </si>
  <si>
    <t>Auxiliar administrativo - mensalista</t>
  </si>
  <si>
    <t>Encarregado administrativo - mensalista</t>
  </si>
  <si>
    <t>Encarregado especializado - mensalista</t>
  </si>
  <si>
    <t>Engenheiro - mensalista</t>
  </si>
  <si>
    <t>P9813</t>
  </si>
  <si>
    <t>P9817</t>
  </si>
  <si>
    <t>P9818</t>
  </si>
  <si>
    <t>Engenheiro supervisor - mensalista</t>
  </si>
  <si>
    <t>P9820</t>
  </si>
  <si>
    <t>Vigia - mensalista</t>
  </si>
  <si>
    <t>P9828</t>
  </si>
  <si>
    <t>P9829</t>
  </si>
  <si>
    <t>P9831</t>
  </si>
  <si>
    <t>Auxiliar de laboratório - mensalista</t>
  </si>
  <si>
    <t>P9834</t>
  </si>
  <si>
    <t>Oceanógrafo - mensalista</t>
  </si>
  <si>
    <t>P9839</t>
  </si>
  <si>
    <t>Encarregado geral - mensalista</t>
  </si>
  <si>
    <t>Faxineiro - mensalista</t>
  </si>
  <si>
    <t>Desenhista - mensalista</t>
  </si>
  <si>
    <t>Condutor maquinista fluvial - mensalista</t>
  </si>
  <si>
    <t>Médico do trabalho - mensalista</t>
  </si>
  <si>
    <t>Marinheiro de máquinas - mensalista</t>
  </si>
  <si>
    <t>Laboratorista - mensalista</t>
  </si>
  <si>
    <t>P9862</t>
  </si>
  <si>
    <t>P9863</t>
  </si>
  <si>
    <t>Engenheiro de segurança do trabalho - mensalista</t>
  </si>
  <si>
    <t>P9868</t>
  </si>
  <si>
    <t>Encarregado de obras de artes especiais - mensalista</t>
  </si>
  <si>
    <t>P9872</t>
  </si>
  <si>
    <t>P9873</t>
  </si>
  <si>
    <t>P9874</t>
  </si>
  <si>
    <t>Encarregado de turma - mensalista</t>
  </si>
  <si>
    <t>Técnico de segurança do trabalho - mensalista</t>
  </si>
  <si>
    <t>P9877</t>
  </si>
  <si>
    <t>P9879</t>
  </si>
  <si>
    <t>Piloto fluvial - mensalista</t>
  </si>
  <si>
    <t>P9881</t>
  </si>
  <si>
    <t>Chefe do setor administrativo - mensalista</t>
  </si>
  <si>
    <t>Encarregado de terraplenagem - mensalista</t>
  </si>
  <si>
    <t>P9886</t>
  </si>
  <si>
    <t>P9887</t>
  </si>
  <si>
    <t>P9888</t>
  </si>
  <si>
    <t>Técnico da qualidade - mensalista</t>
  </si>
  <si>
    <t>P9890</t>
  </si>
  <si>
    <t>Encarregado de pavimentação - mensalista</t>
  </si>
  <si>
    <t>P9894</t>
  </si>
  <si>
    <t>P9895</t>
  </si>
  <si>
    <t>Porteiro - mensalista</t>
  </si>
  <si>
    <t>P9898</t>
  </si>
  <si>
    <t>P9899</t>
  </si>
  <si>
    <t>Encarregado de superestrutura ferroviária - mensalista</t>
  </si>
  <si>
    <t>P9902</t>
  </si>
  <si>
    <t>Auxiliar técnico - mensalista</t>
  </si>
  <si>
    <t>P9904</t>
  </si>
  <si>
    <t>P9905</t>
  </si>
  <si>
    <t>P9906</t>
  </si>
  <si>
    <t>Comandante de longo curso - mensalista</t>
  </si>
  <si>
    <t>Imediato - mensalista</t>
  </si>
  <si>
    <t>Oficial de náutica - mensalista</t>
  </si>
  <si>
    <t>Oficial de máquinas - mensalista</t>
  </si>
  <si>
    <t>Draguista - mensalista</t>
  </si>
  <si>
    <t>P9914</t>
  </si>
  <si>
    <t>Encarregado de conservação rodoviária - mensalista</t>
  </si>
  <si>
    <t>P9917</t>
  </si>
  <si>
    <t>P9918</t>
  </si>
  <si>
    <t>P9919</t>
  </si>
  <si>
    <t>Mestre fluvial - mensalista</t>
  </si>
  <si>
    <t>Supervisor de mergulho raso - mensalista</t>
  </si>
  <si>
    <t>P9935</t>
  </si>
  <si>
    <t>P9936</t>
  </si>
  <si>
    <t>P9937</t>
  </si>
  <si>
    <t>Engenheiro auxiliar - mensalista</t>
  </si>
  <si>
    <t>Técnico florestal - mensalista</t>
  </si>
  <si>
    <t>Topógrafo - mensalista</t>
  </si>
  <si>
    <t>Auxiliar de topografia - mensalista</t>
  </si>
  <si>
    <t>Médico de câmara hiperbárica - mensalista</t>
  </si>
  <si>
    <t>Engenheiro chefe - mensalista</t>
  </si>
  <si>
    <t>P9960</t>
  </si>
  <si>
    <t>P9963</t>
  </si>
  <si>
    <t>P9964</t>
  </si>
  <si>
    <t>P9965</t>
  </si>
  <si>
    <t>P9966</t>
  </si>
  <si>
    <t>P9967</t>
  </si>
  <si>
    <t>P9968</t>
  </si>
  <si>
    <t>Técnico de batimetria - mensalista</t>
  </si>
  <si>
    <t>P9981</t>
  </si>
  <si>
    <t>P9982</t>
  </si>
  <si>
    <t>Valor de Aquisição
 (R$)</t>
  </si>
  <si>
    <t>Depreciação
 (R$/h)</t>
  </si>
  <si>
    <t>Oportunidade de Capital
 (R$/h)</t>
  </si>
  <si>
    <t>Seguros e Impostos
 (R$/h)</t>
  </si>
  <si>
    <t>Manutenção
 (R$/h)</t>
  </si>
  <si>
    <t>Operação
 (R$/h)</t>
  </si>
  <si>
    <t>Mão de Obra de Operação
 (R$/h)</t>
  </si>
  <si>
    <t>Custo Produtivo
 (R$/h)</t>
  </si>
  <si>
    <t>Custo Improdutivo
 (R$/h)</t>
  </si>
  <si>
    <t>Lixadeira/esmerilhadeira elétrica manual angular - 2,2 kW</t>
  </si>
  <si>
    <t>Embarcação rebocadora multipropósito com guindaste hidráulico 155 kN.m - 2 x 186 kW</t>
  </si>
  <si>
    <t>E9128</t>
  </si>
  <si>
    <t>Veículo leve picape compacta 4 x 2 com cabine dupla com capacidade de 0,65 t - 72 kW</t>
  </si>
  <si>
    <t>E9129</t>
  </si>
  <si>
    <t>Veículo leve picape compacta 4 x 2 com cabine dupla com capacidade de 0,65 t - 72 kW (sem motorista)</t>
  </si>
  <si>
    <t>E9130</t>
  </si>
  <si>
    <t>Veículo leve picape média 4 x 4 com cabine dupla com capacidade de 1,10 t - 152,25 kW (sem motorista)</t>
  </si>
  <si>
    <t>E9131</t>
  </si>
  <si>
    <t>Veículo tipo van furgão com capacidade de 1,38 t - 100 kW (sem motorista)</t>
  </si>
  <si>
    <t>Miniônibus com capacidade para 30 passageiros - 120 kW</t>
  </si>
  <si>
    <t>Pórtico metálico rolante com talha com capacidade de 5 t - 5,6 kW</t>
  </si>
  <si>
    <t>E9172</t>
  </si>
  <si>
    <t>Equipamento distribuidor de fios para fábrica de dormentes - 2,50 kW</t>
  </si>
  <si>
    <t>E9173</t>
  </si>
  <si>
    <t>Bancos de ancoragem passiva e ativa para protensão de fios com capacidade de 200 tf</t>
  </si>
  <si>
    <t>E9174</t>
  </si>
  <si>
    <t>Aferidor para protensão de fios com capacidade de 3 a 6 t</t>
  </si>
  <si>
    <t>E9175</t>
  </si>
  <si>
    <t>Equipamento para concretagem de fôrmas de dormentes com silo de 1,5 m³ - 9 kW</t>
  </si>
  <si>
    <t>E9176</t>
  </si>
  <si>
    <t>Sistema de desprotensão com capacidade de 150 t - 3,72 kW</t>
  </si>
  <si>
    <t>E9177</t>
  </si>
  <si>
    <t>Pórtico metálico rolante com talha com capacidade de 5 t e pinça mecânica dupla para elevação de até 4 dormentes - 5,60 kW</t>
  </si>
  <si>
    <t>E9178</t>
  </si>
  <si>
    <t>Estação viradora de dormentes com esteira de 6 m - 7,70 kW</t>
  </si>
  <si>
    <t>E9179</t>
  </si>
  <si>
    <t>Pórtico metálico com talha e pinça para seleção de dormentes com capacidade de 1 t - 1,10 kW</t>
  </si>
  <si>
    <t>E9180</t>
  </si>
  <si>
    <t>Cesto para transporte aéreo de concreto com capacidade de 1,5 m³</t>
  </si>
  <si>
    <t>E9181</t>
  </si>
  <si>
    <t>Equipamento desbobinador de fios de protensão móvel</t>
  </si>
  <si>
    <t>E9182</t>
  </si>
  <si>
    <t>Central de concreto com capacidade de 20 m³/h - dosadora e misturadora</t>
  </si>
  <si>
    <t>E9183</t>
  </si>
  <si>
    <t>Vagonete para transporte de até 16 dormentes</t>
  </si>
  <si>
    <t>E9184</t>
  </si>
  <si>
    <t>Pista de apoio para fôrmas metálicas para dormentes de concreto - 4 cavidades - C = 127,90 m</t>
  </si>
  <si>
    <t>E9185</t>
  </si>
  <si>
    <t>Fôrma metálica para dormentes de concreto de bitola larga ou mista - 4 cavidades</t>
  </si>
  <si>
    <t>E9186</t>
  </si>
  <si>
    <t>Fôrma metálica para dormentes de concreto de bitola métrica - 4 cavidades</t>
  </si>
  <si>
    <t>E9220</t>
  </si>
  <si>
    <t>Ônibus rodoviário com capacidade para 50 passageiros - 280 kW</t>
  </si>
  <si>
    <t>Miniônibus com capacidade para 30 passageiros - 120 kW (sem motorista)</t>
  </si>
  <si>
    <t>Ônibus com capacidade para 46 passageiros - 153 kW (sem motorista)</t>
  </si>
  <si>
    <t>E9258</t>
  </si>
  <si>
    <t>Balsa de convés com capacidade de 600 t</t>
  </si>
  <si>
    <t>Jateador para chapas e perfis metálicos com transportador a roletes - 132 kW</t>
  </si>
  <si>
    <t>Equipamento de solda MIG/MAG semiautomática com acessórios - 28,36 kVA</t>
  </si>
  <si>
    <t>E9546</t>
  </si>
  <si>
    <t>Equipamento para solda e corte com oxi-GLP</t>
  </si>
  <si>
    <t>E9549</t>
  </si>
  <si>
    <t>Jateador e sistema de pintura para chapas e perfis metálicos com transportador a roletes - 160 kW</t>
  </si>
  <si>
    <t>Ônibus com capacidade para 46 passageiros - 153 kW</t>
  </si>
  <si>
    <t>Embarcação rebocadora multipropósito com guindaste hidráulico de 74 kN.m - 165 kW</t>
  </si>
  <si>
    <t>Veículo leve picape média 4 x 4 com cabine dupla com capacidade de 1,10 t - 152,25 kW</t>
  </si>
  <si>
    <t>E9786</t>
  </si>
  <si>
    <t>Guincho elétrico para lançamento de embarcações com capacidade de 30 t - 66 kW</t>
  </si>
  <si>
    <t>Preço Unitário
(R$)</t>
  </si>
  <si>
    <t xml:space="preserve">Aditivo superplastificante à base de policarboxilato para concreto e argamassa </t>
  </si>
  <si>
    <t>Contêiner com revestimento térmico, janela e banheiro - L = 2,44 m e C = 12,19 m (2 TEU)</t>
  </si>
  <si>
    <t>M0377</t>
  </si>
  <si>
    <t>Cinta para elevação de cargas tipo grab com 4 ramais - C = 1,50 m, capacidade de carga de 31,5 t, F. S. = 4:1</t>
  </si>
  <si>
    <t>M0378</t>
  </si>
  <si>
    <t>Cinta para elevação de cargas tipo grab com 4 ramais - C = 2,00 m, capacidade de carga de 63 t, F. S. = 4:1</t>
  </si>
  <si>
    <t>M0379</t>
  </si>
  <si>
    <t>Manilha reta em aço forjado com porca e cupilha - DN = 50,8 mm (2”)</t>
  </si>
  <si>
    <t>M0380</t>
  </si>
  <si>
    <t>Sapatilha em aço carbono - D = 19,05 mm (3/4”)</t>
  </si>
  <si>
    <t>M0381</t>
  </si>
  <si>
    <t>Sapatilha em aço carbono - D = 25,4 mm (1”)</t>
  </si>
  <si>
    <t>M0382</t>
  </si>
  <si>
    <t>Grampo pesado em aço-carbono para cabo de aço - D = 19,05 mm (3/4”)</t>
  </si>
  <si>
    <t>M0383</t>
  </si>
  <si>
    <t>Grampo pesado em aço-carbono para cabo de aço - D = 25,4 mm (1”)</t>
  </si>
  <si>
    <t>Parafuso de cabeça sextavada em aço galvanizado tipo auto-atarraxante com arruelas de vedação - D = 6,3 mm e C = 19 mm</t>
  </si>
  <si>
    <t>M1374</t>
  </si>
  <si>
    <t>Chapa fina em aço ASTM A588 - Aço Corten</t>
  </si>
  <si>
    <t>M1375</t>
  </si>
  <si>
    <t>Chapa grossa em aço ASTM A588 - Aço Corten</t>
  </si>
  <si>
    <t>Dispositivo de ancoragem de fixação elástica Pandrol - ombreira</t>
  </si>
  <si>
    <t>M2131</t>
  </si>
  <si>
    <t>Eletrodo revestido E80XX</t>
  </si>
  <si>
    <t>M2335</t>
  </si>
  <si>
    <t>Jogo de dormentes de concreto para AMV 1:10, bitola métrica</t>
  </si>
  <si>
    <t>M2336</t>
  </si>
  <si>
    <t>Jogo de dormentes de concreto para AMV 1:10, bitola larga</t>
  </si>
  <si>
    <t>M2337</t>
  </si>
  <si>
    <t>Jogo de dormentes de concreto para AMV 1:10, bitola mista</t>
  </si>
  <si>
    <t>M2338</t>
  </si>
  <si>
    <t>Jogo de dormentes de concreto para AMV 1:12, bitola métrica</t>
  </si>
  <si>
    <t>M2339</t>
  </si>
  <si>
    <t>Jogo de dormentes de concreto para AMV 1:12, bitola larga</t>
  </si>
  <si>
    <t>M2340</t>
  </si>
  <si>
    <t>Jogo de dormentes de concreto para AMV 1:12, bitola mista</t>
  </si>
  <si>
    <t>M2341</t>
  </si>
  <si>
    <t>Jogo de dormentes de concreto para AMV 1:14, bitola métrica</t>
  </si>
  <si>
    <t>M2342</t>
  </si>
  <si>
    <t>Jogo de dormentes de concreto para AMV 1:14, bitola larga</t>
  </si>
  <si>
    <t>M2343</t>
  </si>
  <si>
    <t>Jogo de dormentes de concreto para AMV 1:14, bitola mista</t>
  </si>
  <si>
    <t>M2344</t>
  </si>
  <si>
    <t>Jogo de dormentes de concreto para AMV 1:20, bitola métrica</t>
  </si>
  <si>
    <t>M2345</t>
  </si>
  <si>
    <t>Jogo de dormentes de concreto para AMV 1:20, bitola larga</t>
  </si>
  <si>
    <t>M2346</t>
  </si>
  <si>
    <t>Jogo de dormentes de concreto para AMV 1:20, bitola mista</t>
  </si>
  <si>
    <t>Custo equivalente da construção civil</t>
  </si>
  <si>
    <t>M3940</t>
  </si>
  <si>
    <t>Cunha metálica para protensão de fios - D = 6,0 mm</t>
  </si>
  <si>
    <t>M3941</t>
  </si>
  <si>
    <t>Porta-cunha metálica fechada para protensão de fios - D = 6,0 mm</t>
  </si>
  <si>
    <t>M3942</t>
  </si>
  <si>
    <t>Porta-cunha metálica aberta para protensão de fios - D = 6,0 mm</t>
  </si>
  <si>
    <t>M3943</t>
  </si>
  <si>
    <t>Lona de laminado de PVC reforçado com poliéster</t>
  </si>
  <si>
    <t>M3944</t>
  </si>
  <si>
    <t>Espuma expansiva de poliuretano</t>
  </si>
  <si>
    <t>M3945</t>
  </si>
  <si>
    <t>Argamassa polimérica bicomponente para impermeabilização</t>
  </si>
  <si>
    <t>M3950</t>
  </si>
  <si>
    <t>Airbag marítimo de lançamento de embarcação - C = 20,0 m e D = 1,5 m</t>
  </si>
  <si>
    <t>ESPALHAMENTO DE MATERIAL EM BOTA-FORA</t>
  </si>
  <si>
    <t>DESTOCAMENTO DE ÁRVORES COM DIÂMETRO MAIOR QUE 0,30 M</t>
  </si>
  <si>
    <t>DESMATAMENTO, DESTOCAMENTO E LIMPEZA DE ÁREA COM ÁRVORES DE DIÂMETRO ATÉ 0,15 M</t>
  </si>
  <si>
    <t>ESCAVAÇÃO MECÂNICA DE VALA EM MATERIAL DE 1ª CATEGORIA</t>
  </si>
  <si>
    <t>ESCAVAÇÃO MECÂNICA DE VALA EM MATERIAL DE 2ª CATEGORIA</t>
  </si>
  <si>
    <t>ESCAVAÇÃO DE VALA EM MATERIAL DE 3ª CATEGORIA</t>
  </si>
  <si>
    <t>REATERRO E COMPACTAÇÃO COM SOQUETE VIBRATÓRIO</t>
  </si>
  <si>
    <t>CONSTRUÇÃO DE CORPO DE ATERRO COM MATERIAL DE 3ª CATEGORIA ORIUNDO DE CORTE</t>
  </si>
  <si>
    <t>DRS0576</t>
  </si>
  <si>
    <t>REMOÇÃO MECANIZADA DE REVESTIMENTO ASFÁLTICO</t>
  </si>
  <si>
    <t xml:space="preserve">TAPA BURACO EMERGENCIAL EM CBUQ S/ FORNECIMENTO E TRANSPORTE DE MASSA ASFÁLTICA </t>
  </si>
  <si>
    <t>DEMOLIÇÃO MANUAL DE CONCRETO SIMPLES</t>
  </si>
  <si>
    <t>ESCARIFIÇÃO E COMPACTAÇÃO BASE</t>
  </si>
  <si>
    <t>IMPRIMAÇÃO COM EMULSÃO ASFÁLTICA</t>
  </si>
  <si>
    <t>PINTURA DE LIGAÇÃO</t>
  </si>
  <si>
    <t>FORNECIMENTO DE BRITA GRADUADA COMERCIAL</t>
  </si>
  <si>
    <t xml:space="preserve">TRANSPORTE </t>
  </si>
  <si>
    <t>ENROCAMENTO DE PEDRA JOGADA - PEDRA DE MÃO COMERCIAL - FORNECIMENTO E ASSENTAMENTO</t>
  </si>
  <si>
    <t>DRS9214</t>
  </si>
  <si>
    <t>DRS9210</t>
  </si>
  <si>
    <t>DRS9213</t>
  </si>
  <si>
    <t>DRS15412</t>
  </si>
  <si>
    <t>LIMPEZA DE BUEIRO</t>
  </si>
  <si>
    <t>LIMPEZA E DESOBSTRUÇÃO DE BOCA DE BUEIRO</t>
  </si>
  <si>
    <t>LIMPEZA DE VALETA DE CORTE</t>
  </si>
  <si>
    <t>DESOBSTRUÇÃO MECÂNICA DE SARJETAS</t>
  </si>
  <si>
    <t>LIMPEZA E DESOBSTRUÇÃO DE CAIXA COLETORA</t>
  </si>
  <si>
    <t>LIMPEZA DE PONTE</t>
  </si>
  <si>
    <t>LIMPEZA DE SARJETA E MEIO-FIO</t>
  </si>
  <si>
    <t>RECUPERAÇÃO DE DEFENSAS METÁLICAS DANIFICADAS</t>
  </si>
  <si>
    <t>ENROCAMENTO DE PEDRA ARRUMADA MANUALMENTE - PEDRA DE MÃO COMERCIAL - FORNECIMENTO E ASSENTAMENTO</t>
  </si>
  <si>
    <t>CONCRETO MAGRO - CONFECÇÃO EM BETONEIRA E LANÇAMENTO MANUAL - AREIA E BRITA COMERCIAIS</t>
  </si>
  <si>
    <t>RECOMPOSIÇÃO MECANIZADA DE ATERRO COM MATERIAL DE JAZIDA</t>
  </si>
  <si>
    <t>REMOÇÃO MECANIZADA DE BARREIRA EM SOLO</t>
  </si>
  <si>
    <t>ROÇADA COM ROÇADEIRA COSTAL</t>
  </si>
  <si>
    <t>ROÇADA MECANIZADA COM ROÇADEIRA DE ARRASTE</t>
  </si>
  <si>
    <t>CAPINA MANUAL</t>
  </si>
  <si>
    <t>GUARDA-CORPO DE CONCRETO - FABRICAÇÃO - AREIA E BRITA COMERCIAIS</t>
  </si>
  <si>
    <t>CORPO DE BSTC D = 1,00 M PA2 - AREIA, BRITA E PEDRA DE MÃO COMERCIAIS</t>
  </si>
  <si>
    <t>SARJETA TRAPEZOIDAL DE CONCRETO - SZC 90-30 - ESCAVAÇÃO MECÂNICA - AREIA E BRITA COMERCIAIS</t>
  </si>
  <si>
    <t>MEIO-FIO DE CONCRETO - MFC 05 - AREIA E BRITA COMERCIAIS - FÔRMA DE MADEIRA</t>
  </si>
  <si>
    <t>CORPO DE BSTC D = 0,80 M PA2 - AREIA, BRITA E PEDRA DE MÃO COMERCIAIS</t>
  </si>
  <si>
    <t>DRENO LONGITUDINAL PROFUNDO PARA CORTE EM SOLO - DPS 05 - DRENO CEGO - BRITA COMERCIAL</t>
  </si>
  <si>
    <t>CORPO DE BSTC D = 0,60 M PA2 - AREIA, BRITA E PEDRA DE MÃO COMERCIAIS</t>
  </si>
  <si>
    <t xml:space="preserve">REGULARIZAÇÃO DO SUBLEITO - 100% PROCTOR INTERMEDIÁRIO </t>
  </si>
  <si>
    <t xml:space="preserve">BASE OU SUB-BASE DE BRITA GRADUADA COM BRITA COMERCIAL - 100% PROCTOR MODIFICADO </t>
  </si>
  <si>
    <t>PINTURA DE FAIXA COM TINTA ACRÍLICA EMULSIONADA EM ÁGUA - ESPESSURA DE 0,3 MM</t>
  </si>
  <si>
    <t>DRS15200</t>
  </si>
  <si>
    <t xml:space="preserve">SICRO </t>
  </si>
  <si>
    <t>4.9</t>
  </si>
  <si>
    <t>4.10</t>
  </si>
  <si>
    <t xml:space="preserve">REMENDO PROFUNDO DO DAER </t>
  </si>
  <si>
    <t>DRS8084</t>
  </si>
  <si>
    <t xml:space="preserve">REPERFILAGEM EM CBUQ COM MOTONIVELADORA - EXCLUSIVE MATERIAIS (MASSA COMERCIAL) </t>
  </si>
  <si>
    <t>PEDRA ARGAMASSADA COM CIMENTO E AREIA 1:3 - AREIA E PEDRA DE MÃO COMERCIAL - FORNECIMENTO E ASSENTAMENTO</t>
  </si>
  <si>
    <t>MICRORREVESTIMENTO A FRIO COM EMULSÃO MODIFICADA COM POLÍMERO DE 0,8 CM - FAIXA II - BRITA COMERCIAL</t>
  </si>
  <si>
    <t>VALETA DE PROTEÇÃO DE CORTES COM REVESTIMENTO DE CONCRETO - VPCC 120-30 - ESCAVAÇÃO MECÂNICA - AREIA E BRITA COMERCIAIS</t>
  </si>
  <si>
    <t>TOTAL ITEM 2 - TERRAPLENAGEM:</t>
  </si>
  <si>
    <t>TOTAL ITEM 3 - PAVIMENTAÇÃO:</t>
  </si>
  <si>
    <t>TOTAL ITEM 4 - TRANSPORTE:</t>
  </si>
  <si>
    <t>TOTAL ITEM 5 - SERVIÇOS DE CONSERVAÇÃO:</t>
  </si>
  <si>
    <t>TOTAL ITEM 6 - SINALIZAÇÃO:</t>
  </si>
  <si>
    <t>TOTAL ITEM 7- DRENAGEM:</t>
  </si>
  <si>
    <t>TOTAL ITEM 8.1 - FORNECIMENTO DE MATERIAIS ASFÁLTICOS:</t>
  </si>
  <si>
    <t>TOTAL ITEM 8.2 - TRANSPORTES DE LIGANTES BETUMINOSOS:</t>
  </si>
  <si>
    <t>Transporte com caminhão basculante de 10 m³ - rodovia pavimentada (Massa asfáltica)</t>
  </si>
  <si>
    <t>Transporte com caminhão basculante de 6 m³ - rodovia pavimentada (Bota-fora)</t>
  </si>
  <si>
    <t>REPARO LOCALIZADO COM PINTURA DE LIGAÇÃO - DEMOLIÇÃO MECÂNICA E CORTE COM SERRA (EXCLUSIVE MATERIAL ASFÁLTICO) (REMENDO SUPERFICIAL DO DAER)</t>
  </si>
  <si>
    <t>REMENDO PROFUNDO COM IMPRIMAÇÃO COM EMULSÃO ASFÁLTICA - DEMOLIÇÃO MECÂNICA E CORTE COM SERRA (EXCLUSIVE MATERIAL ASFÁLTICO)  (REMENDO SUB-SUPERFICIAL DO DAER)</t>
  </si>
  <si>
    <t>FORNECIMENTO DE MATERIAL DE SUB-BASE RACHÃO PARA REMENDO PROFUNDO</t>
  </si>
  <si>
    <t>3.13</t>
  </si>
  <si>
    <t>3.14</t>
  </si>
  <si>
    <t>Código Transportador</t>
  </si>
  <si>
    <t>Nº Eixos Transportador</t>
  </si>
  <si>
    <t>Velocidade Transportador PAV (km/h)</t>
  </si>
  <si>
    <t>*Conforme Anexo 03/2023</t>
  </si>
  <si>
    <t>DRS0003</t>
  </si>
  <si>
    <t>4.11</t>
  </si>
  <si>
    <t>Auxiliar de produção - mensalista</t>
  </si>
  <si>
    <t>Técnico ambiental - mensalista</t>
  </si>
  <si>
    <t>Auxiliar de produção</t>
  </si>
  <si>
    <t>Técnico ambiental</t>
  </si>
  <si>
    <t>M3175</t>
  </si>
  <si>
    <t>Conector sintético para fita polimérica - 70 kN - tipo loop</t>
  </si>
  <si>
    <t>M3176</t>
  </si>
  <si>
    <t>Fita polimérica para solo reforçado - resistência nominal de 50 kN - L = 50mm</t>
  </si>
  <si>
    <t>GRANDE</t>
  </si>
  <si>
    <t>4.12</t>
  </si>
  <si>
    <t>4.13</t>
  </si>
  <si>
    <t>4.14</t>
  </si>
  <si>
    <t>AUTOPROPELIDO</t>
  </si>
  <si>
    <t>Cavalo mecânico com dolly intermediário e semirreboque de 4 eixos com capacidade de 53 t - 323 kW</t>
  </si>
  <si>
    <t>Cavalo mecânico com dolly pneumático de 4 eixos e mesas de giro com capacidade de 57 t - 323 kW</t>
  </si>
  <si>
    <t>Cavalo mecânico com dois dollys pneumáticos de 3 e 4 eixos e mesas de giro com capacidade de 77 t - 323 kW</t>
  </si>
  <si>
    <t>Transporte com caminhão basculante de 10 m³ - rodovia em revestimento primário (Massa asfáltica)</t>
  </si>
  <si>
    <t>5.21</t>
  </si>
  <si>
    <t>5.22</t>
  </si>
  <si>
    <t>5.23</t>
  </si>
  <si>
    <t>5.24</t>
  </si>
  <si>
    <t>5.25</t>
  </si>
  <si>
    <t>CAP 50/70</t>
  </si>
  <si>
    <t>ESCAVAÇÃO, CARGA E TRANSPORTE DE MATERIAL DE 1ª CATEGORIA - DMT DE 400 A 600 M - CAMINHO DE SERVIÇO EM LEITO NATURAL - COM
ESCAVADEIRA E CAMINHÃO BASCULANTE DE 14 M³</t>
  </si>
  <si>
    <t>3.20</t>
  </si>
  <si>
    <t>3.21</t>
  </si>
  <si>
    <t>Transporte com caminhão basculante de 10 m³ - rodovia em revestimento primário (Brita 0 - para microrrevestimento)</t>
  </si>
  <si>
    <t>4.15</t>
  </si>
  <si>
    <t>4.16</t>
  </si>
  <si>
    <t>4.18</t>
  </si>
  <si>
    <t>FRESAGEM CONTÍNUA DE REVESTIMENTO ASFÁLTICO - ESPESSURA DE 5 CM  (exclusive transporte)</t>
  </si>
  <si>
    <t>FRESAGEM DESCONTÍNUA DE REVESTIMENTO ASFÁLTICO - ESPESSURA DE 5 CM  (exclusive transporte)</t>
  </si>
  <si>
    <t>5.26</t>
  </si>
  <si>
    <t>M0599</t>
  </si>
  <si>
    <t>Ponteiro para rompedor hidráulico de 1.500 kg</t>
  </si>
  <si>
    <t>M0744</t>
  </si>
  <si>
    <t>Lona plástica - E = 300 micras</t>
  </si>
  <si>
    <t>Lona plástica - E = 200 micras</t>
  </si>
  <si>
    <t>M1098</t>
  </si>
  <si>
    <t xml:space="preserve">Brita 0 (pedrisco) </t>
  </si>
  <si>
    <t>M1613</t>
  </si>
  <si>
    <t>Tubo em aço galvanizado com rosca BSP classe leve - D = 25 mm (1")</t>
  </si>
  <si>
    <t>M1881</t>
  </si>
  <si>
    <t>Tubo estruturado helicoidal de PVC para drenagem - D = 400 mm - inclusive luva de acoplamento e adesivo</t>
  </si>
  <si>
    <t>M1882</t>
  </si>
  <si>
    <t>Tubo estruturado helicoidal de PVC para drenagem - D = 500 mm - inclusive luva de acoplamento e adesivo</t>
  </si>
  <si>
    <t>M1883</t>
  </si>
  <si>
    <t>Tubo estruturado helicoidal de PVC para drenagem - D = 600 mm - inclusive luva de acoplamento e adesivo</t>
  </si>
  <si>
    <t>M1884</t>
  </si>
  <si>
    <t>Tubo estruturado helicoidal de PVC para drenagem - D = 800 mm - inclusive luva de acoplamento e adesivo</t>
  </si>
  <si>
    <t>M1885</t>
  </si>
  <si>
    <t>Tubo estruturado helicoidal de PVC para drenagem - D = 1.000 mm - inclusive luva de acoplamento e adesivo</t>
  </si>
  <si>
    <t>M1886</t>
  </si>
  <si>
    <t>Tubo estruturado helicoidal de PVC para drenagem - D = 1.200 mm - inclusive luva de acoplamento e adesivo</t>
  </si>
  <si>
    <t>M1887</t>
  </si>
  <si>
    <t>Tubo estruturado helicoidal de PVC para drenagem - D = 1.500 mm - inclusive luva de acoplamento e adesivo</t>
  </si>
  <si>
    <t>M1906</t>
  </si>
  <si>
    <t>Tubo de concreto perfurado - D = 0,40 m</t>
  </si>
  <si>
    <t>M2151</t>
  </si>
  <si>
    <t>Aditivo melhorador de adesividade para concreto asfáltico</t>
  </si>
  <si>
    <t>Guindaste móvel compacto com plataforma integrada sobre pneus com 2 eixos com capacidade de 18 t - 97 kW</t>
  </si>
  <si>
    <t>Guindaste móvel para todos os terrenos sobre pneus com 6 eixos com capacidade máxima de 350 t - 450 kW</t>
  </si>
  <si>
    <t>Guindaste móvel para todos os terrenos sobre pneus com 8 eixos com capacidade máxima de 500 t - 500 kW</t>
  </si>
  <si>
    <t>E9400</t>
  </si>
  <si>
    <t>Perfuratriz pneumática sobre esteiras</t>
  </si>
  <si>
    <t>E9401</t>
  </si>
  <si>
    <t>Escavadeira hidráulica com martelo hidráulico de 1.500 kg - 117 kW</t>
  </si>
  <si>
    <t>E9751</t>
  </si>
  <si>
    <t xml:space="preserve">Compressor de ar portátil de 377 a 421 l/s (798 a 892 PCM) com sistema de regulagem de pressão - 243 kW </t>
  </si>
  <si>
    <t>Guindaste móvel para terrenos acidentados sobre pneus com 2 eixos com capacidade máxima de 55 t - 186 kW</t>
  </si>
  <si>
    <t>CONCRETO ASFÁLTICO - FAIXA C-12,5 - AREIA E BRITA COMERCIAIS (EXCLUSIVE MASSA ASFÁLTICA)</t>
  </si>
  <si>
    <t>Transporte com caminhão basculante de 6 m³ - rodovia em revestimento primário (Bota-fora)</t>
  </si>
  <si>
    <t>Transporte com caminhão basculante de 6 m³ - rodovia em leito natural (Bota-fora)</t>
  </si>
  <si>
    <t>Transporte com caminhão basculante de 10 m³ - rodovia em revestimento primário (material fresado)</t>
  </si>
  <si>
    <t>Transporte com caminhão basculante de 10 m³ - rodovia em leito natural (material fresado)</t>
  </si>
  <si>
    <t>DRS6381</t>
  </si>
  <si>
    <t>SUB-BASE DE RACHÃO ENCHIMENTO BRITA COMERCIAL E CAM. BLOQUEIO BRITA COMERCIAL - exclusive transporte</t>
  </si>
  <si>
    <t>Transporte com caminhão basculante de 10 m³ - rodovia pavimentada (Brita 1 - para sub-base rachão)</t>
  </si>
  <si>
    <t>Transporte com caminhão basculante de 10 m³ - rodovia em revestimento primário (Brita 1 - para sub-base rachão</t>
  </si>
  <si>
    <t>Transporte com caminhão basculante de 10 m³ - rodovia em revestimento primário (Rachão - para sub-base rachão)</t>
  </si>
  <si>
    <t>Transporte com caminhão basculante de 10 m³ - rodovia pavimentada (Rachão - para sub-base rachão)</t>
  </si>
  <si>
    <t>Conserva Emergencial de Rodovias Pavimentadas da 10ªCR - Santa Rosa</t>
  </si>
  <si>
    <t>UNID</t>
  </si>
  <si>
    <t>M²</t>
  </si>
  <si>
    <t>M³</t>
  </si>
  <si>
    <t>ESCAVAÇÃO, CARGA E TRANSPORTE DE MATERIAL DE 2ª CATEGORIA - DMT DE 800 A 1.000 M - CAMINHO DE SERVIÇO EM LEITO NATURAL - COM ESCAVADEIRA E CAMINHÃO</t>
  </si>
  <si>
    <t>ESCAVAÇÃO, CARGA E TRANSPORTE DE MATERIAL DE 2ª CATEGORIA NA DISTÂNCIA DE 3.000 M - CAMINHO DE SERVIÇO EM LEITO NATURAL - COM ESCAVADEIRA E CAMINHÃ</t>
  </si>
  <si>
    <t>TRANSPORTE COM CAMINHÃO BASCULANTE DE 14 M³ - RODOVIA EM LEITO NATURAL - EXEDENTE DMT = 2,50 KM</t>
  </si>
  <si>
    <t>TKM</t>
  </si>
  <si>
    <t>ESCAVAÇÃO, CARGA E TRANSPORTE DE MATERIAL DE 1ª CATEGORIA - DMT DE 400 A 600 M - CAMINHO DE SERVIÇO EM LEITO NATURAL - COM ESCAVADEIRA E CAMINHÃO BA</t>
  </si>
  <si>
    <t>5.27</t>
  </si>
  <si>
    <t>5.28</t>
  </si>
  <si>
    <t>5.29</t>
  </si>
  <si>
    <t>DESGALHAMENTO, CORTE EM TORAS E EMPILHAMENTO DE ÁRVORES H= 5,0 A 7,5M</t>
  </si>
  <si>
    <t>PODA DE ÁRVORES COM ATÉ 5 M DE ALTURA</t>
  </si>
  <si>
    <t>PODA DE ÁRVORES COM 5,0 M A 7,5 M DE ALTURA</t>
  </si>
  <si>
    <t>PODE DE ÁRVORES COM 7,5 M A 10,0 DE ALTURA</t>
  </si>
  <si>
    <t>UN</t>
  </si>
  <si>
    <t>M</t>
  </si>
  <si>
    <t>LIMPEZA DE VALETA C/ RETROESCAVADEIRA</t>
  </si>
  <si>
    <t>LIMPEZA DE PLACA DE SINALIZAÇÃO</t>
  </si>
  <si>
    <t>FÔRMAS DE COMPENSADO RESINADO 14 MM - USO GERAL - UTILIZAÇÃO DE 2 VEZES - CONFECÇÃO, INSTALAÇÃO E RETIRADA</t>
  </si>
  <si>
    <t>RECONFORMAÇÃO DA PLATAFORMA (Remoção mecanizada de leiras)</t>
  </si>
  <si>
    <t>HA</t>
  </si>
  <si>
    <t>ENLEIVAMENTO</t>
  </si>
  <si>
    <t>REMOÇÃO DE TUBOS DE CONCRETO COM DIÂMETRO DE 0,40 M A 1,00 M EM VALAS E BUEIROS (tubos D=0,60m)</t>
  </si>
  <si>
    <t>REMOÇÃO DE TUBOS DE CONCRETO COM DIÂMETRO DE 0,40 M A 1,00 M EM VALAS E BUEIROS (tubos D=0,80m)</t>
  </si>
  <si>
    <t>REMOÇÃO DE TUBOS DE CONCRETO COM DIÂMETRO DE 0,40 M A 1,00 M EM VALAS E BUEIROS (tubos D=1,00m)</t>
  </si>
  <si>
    <t>BOCA DE BSTC D = 1,00 M - ESCONSIDADE 0° - AREIA E BRITA COMERCIAIS - ALAS RETAS</t>
  </si>
  <si>
    <t>BOCA DE BSTC D = 0,80 M - ESCONSIDADE 0° - AREIA E BRITA COMERCIAIS - ALAS RETAS</t>
  </si>
  <si>
    <t>BOCA DE BSTC D = 0,60 M - ESCONSIDADE 0° - AREIA E BRITA COMERCIAIS - ALAS RETAS</t>
  </si>
  <si>
    <t>Emulsão Asfáltica RC-1C-E</t>
  </si>
  <si>
    <t>DBR4011463</t>
  </si>
  <si>
    <t>Transporte com caminhão basculante de 10 m³ - rodovia pavimentada (Rachão para remendo profundo)</t>
  </si>
  <si>
    <t>Transporte com caminhão basculante de 10 m³ - rodovia em revestimento primário (Rachão para remendo profundo)</t>
  </si>
  <si>
    <t>4.23</t>
  </si>
  <si>
    <t>Transporte com caminhão basculante de 10 m³ - rodovia pavimentada - brita 0 (usinagem)</t>
  </si>
  <si>
    <t>Transporte com caminhão basculante de 10 m³ - rodovia pavimentada - brita 1 (usinagem)</t>
  </si>
  <si>
    <t>Transporte com caminhão basculante de 10 m³ - rodovia pavimentada - pó de pedra (usinagem)</t>
  </si>
  <si>
    <t>ICU</t>
  </si>
  <si>
    <t>INSTALAÇÃO DO CANTEIRO DE OBRAS PARA USINA</t>
  </si>
  <si>
    <t>ALU</t>
  </si>
  <si>
    <t>ADMINISTRAÇÃO LOCAL USINA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</si>
</sst>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_);\(&quot;R$&quot;\ #,##0\)"/>
    <numFmt numFmtId="165" formatCode="&quot;R$&quot;\ #,##0_);[Red]\(&quot;R$&quot;\ #,##0\)"/>
    <numFmt numFmtId="166" formatCode="_(&quot;R$&quot;\ * #,##0_);_(&quot;R$&quot;\ * \(#,##0\);_(&quot;R$&quot;\ * &quot;-&quot;_);_(@_)"/>
    <numFmt numFmtId="167" formatCode="_(&quot;R$&quot;\ * #,##0.00_);_(&quot;R$&quot;\ * \(#,##0.00\);_(&quot;R$&quot;\ * &quot;-&quot;??_);_(@_)"/>
    <numFmt numFmtId="168" formatCode="_(* #,##0.00_);_(* \(#,##0.00\);_(* &quot;-&quot;??_);_(@_)"/>
    <numFmt numFmtId="169" formatCode="#,##0.000"/>
    <numFmt numFmtId="170" formatCode="[$-416]mmmm\-yy;@"/>
    <numFmt numFmtId="171" formatCode="[$€]#,##0.00_);[Red]\([$€]#,##0.00\)"/>
    <numFmt numFmtId="172" formatCode="General_)"/>
    <numFmt numFmtId="173" formatCode="#,##0.00\ _$;[Red]\-#,##0.00\ _$"/>
    <numFmt numFmtId="174" formatCode="#,##0.0000_);\(#,##0.0000\)"/>
    <numFmt numFmtId="175" formatCode="\$#,##0.00_);\(\$#,##0.00\)"/>
    <numFmt numFmtId="176" formatCode="\$#,##0_);\(\$#,##0\)"/>
    <numFmt numFmtId="177" formatCode="mmmm\ d\,\ yyyy"/>
    <numFmt numFmtId="178" formatCode="0.0000"/>
    <numFmt numFmtId="179" formatCode="_(&quot;Cr$&quot;* #,##0.00_);_(&quot;Cr$&quot;* \(#,##0.00\);_(&quot;Cr$&quot;* &quot;-&quot;??_);_(@_)"/>
    <numFmt numFmtId="180" formatCode="#."/>
    <numFmt numFmtId="181" formatCode="&quot;R$ &quot;#,##0_);[Red]\(&quot;R$ &quot;#,##0\)"/>
    <numFmt numFmtId="182" formatCode="\$#,##0\ ;\(\$#,##0\)"/>
    <numFmt numFmtId="183" formatCode="0.000"/>
    <numFmt numFmtId="184" formatCode="#,##0.0000"/>
    <numFmt numFmtId="185" formatCode="#,##0\ &quot;meses&quot;"/>
    <numFmt numFmtId="186" formatCode="0.0000%"/>
    <numFmt numFmtId="187" formatCode="0.0%"/>
    <numFmt numFmtId="188" formatCode="_(&quot;R$ &quot;* #,##0.00_);_(&quot;R$ &quot;* \(#,##0.00\);_(&quot;R$ &quot;* &quot;-&quot;??_);_(@_)"/>
    <numFmt numFmtId="189" formatCode="#,##0.00\ &quot;km&quot;"/>
    <numFmt numFmtId="190" formatCode="#,##0.000\ &quot;km&quot;"/>
    <numFmt numFmtId="191" formatCode="_(* #,##0.00000_);_(* \(#,##0.00000\);_(* &quot;-&quot;??_);_(@_)"/>
    <numFmt numFmtId="192" formatCode="&quot;Cr$&quot;#,##0.00_);\(&quot;Cr$&quot;#,##0.00\)"/>
    <numFmt numFmtId="193" formatCode="_-&quot;$&quot;* #,##0_-;\-&quot;$&quot;* #,##0_-;_-&quot;$&quot;* &quot;-&quot;_-;_-@_-"/>
    <numFmt numFmtId="194" formatCode="_ * #,##0_ ;_ * \-#,##0_ ;_ * &quot;-&quot;_ ;_ @_ "/>
    <numFmt numFmtId="195" formatCode="_ * #,##0.00_ ;_ * \-#,##0.00_ ;_ * &quot;-&quot;??_ ;_ @_ "/>
    <numFmt numFmtId="196" formatCode="_ &quot;S/&quot;* #,##0_ ;_ &quot;S/&quot;* \-#,##0_ ;_ &quot;S/&quot;* &quot;-&quot;_ ;_ @_ "/>
    <numFmt numFmtId="197" formatCode="_ &quot;S/&quot;* #,##0.00_ ;_ &quot;S/&quot;* \-#,##0.00_ ;_ &quot;S/&quot;* &quot;-&quot;??_ ;_ @_ "/>
    <numFmt numFmtId="198" formatCode="00"/>
    <numFmt numFmtId="199" formatCode="&quot;R$&quot;#,##0_);[Red]&quot;(R$&quot;#,##0\)"/>
    <numFmt numFmtId="200" formatCode="_(* #,##0.000_);_(* \(#,##0.000\);_(* &quot;-&quot;??_);_(@_)"/>
    <numFmt numFmtId="201" formatCode="#,##0.0000\ ;&quot; (&quot;#,##0.0000\);&quot; -&quot;#.00\ ;@\ "/>
    <numFmt numFmtId="202" formatCode="_(* #,##0.00_);_(* \(#,##0.00\);_(* \-??_);_(@_)"/>
    <numFmt numFmtId="203" formatCode="&quot;R$&quot;#,##0_);&quot;(R$&quot;#,##0\)"/>
    <numFmt numFmtId="204" formatCode="0.00000000"/>
    <numFmt numFmtId="205" formatCode="#,##0.0"/>
    <numFmt numFmtId="206" formatCode="#.##000"/>
    <numFmt numFmtId="207" formatCode="#.##0,"/>
    <numFmt numFmtId="209" formatCode="#,##0.00\ ;&quot; (&quot;#,##0.00\);&quot; -&quot;#\ ;@\ "/>
    <numFmt numFmtId="210" formatCode="_([$€-2]* #,##0.00_);_([$€-2]* \(#,##0.00\);_([$€-2]* &quot;-&quot;??_)"/>
    <numFmt numFmtId="211" formatCode="%#,#00"/>
    <numFmt numFmtId="212" formatCode=";;;"/>
    <numFmt numFmtId="213" formatCode="_(* #,##0.000_);_(* \(#,##0.000\);_(* &quot;-&quot;???_);_(@_)"/>
    <numFmt numFmtId="214" formatCode="_(&quot;R$&quot;* #,##0.00_);_(&quot;R$&quot;* \(#,##0.00\);_(&quot;R$&quot;* \-??_);_(@_)"/>
    <numFmt numFmtId="215" formatCode="00000"/>
    <numFmt numFmtId="216" formatCode="#,##0.000;[Red]#,##0.000"/>
    <numFmt numFmtId="217" formatCode="00&quot;ª&quot;"/>
    <numFmt numFmtId="219" formatCode="#,##0.00\ &quot;m&quot;"/>
    <numFmt numFmtId="220" formatCode="0.0"/>
    <numFmt numFmtId="221" formatCode="_(&quot;R$&quot;* #,##0.00_);_(&quot;R$&quot;* \(#,##0.00\);_(&quot;R$&quot;* &quot;-&quot;??_);_(@_)"/>
    <numFmt numFmtId="222" formatCode="_(&quot;R$&quot;* #,##0_);_(&quot;R$&quot;* \(#,##0\);_(&quot;R$&quot;* &quot;-&quot;_);_(@_)"/>
    <numFmt numFmtId="224" formatCode="#,##0\ &quot;km/h&quot;"/>
    <numFmt numFmtId="225" formatCode="#,##0.0\ &quot;h&quot;"/>
    <numFmt numFmtId="226" formatCode="#,##0.0\ &quot;km&quot;"/>
    <numFmt numFmtId="228" formatCode="_(* #,##0.0000_);_(* \(#,##0.0000\);_(* &quot;-&quot;??_);_(@_)"/>
    <numFmt numFmtId="229" formatCode="#,##0.00000"/>
    <numFmt numFmtId="230" formatCode="[$-416]mmm\-yy;@"/>
    <numFmt numFmtId="234" formatCode="0.00000"/>
    <numFmt numFmtId="235" formatCode="0.000000"/>
    <numFmt numFmtId="236" formatCode="0.000000000"/>
  </numFmts>
  <fonts count="16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b/>
      <sz val="8"/>
      <name val="Arial Narrow"/>
      <family val="2"/>
    </font>
    <font>
      <b/>
      <sz val="14"/>
      <name val="Arial Narrow"/>
      <family val="2"/>
    </font>
    <font>
      <sz val="8"/>
      <name val="Arial Narrow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62"/>
      <name val="Calibri"/>
      <family val="2"/>
    </font>
    <font>
      <sz val="10"/>
      <name val="Courier"/>
      <family val="3"/>
    </font>
    <font>
      <sz val="11"/>
      <color indexed="20"/>
      <name val="Calibri"/>
      <family val="2"/>
    </font>
    <font>
      <sz val="11"/>
      <color indexed="19"/>
      <name val="Calibri"/>
      <family val="2"/>
    </font>
    <font>
      <sz val="10"/>
      <name val="MS Sans Serif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color indexed="8"/>
      <name val="Arial Narrow"/>
      <family val="2"/>
    </font>
    <font>
      <b/>
      <sz val="16"/>
      <color indexed="24"/>
      <name val="Arial"/>
      <family val="2"/>
    </font>
    <font>
      <b/>
      <sz val="12"/>
      <color indexed="24"/>
      <name val="Arial"/>
      <family val="2"/>
    </font>
    <font>
      <sz val="10"/>
      <color indexed="24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"/>
      <color indexed="16"/>
      <name val="Courier"/>
      <family val="3"/>
    </font>
    <font>
      <sz val="11"/>
      <name val="Tahoma"/>
      <family val="2"/>
    </font>
    <font>
      <sz val="11"/>
      <color indexed="8"/>
      <name val="Lucida Sans Unicode"/>
      <family val="2"/>
    </font>
    <font>
      <sz val="1"/>
      <color indexed="18"/>
      <name val="Courier"/>
      <family val="3"/>
    </font>
    <font>
      <b/>
      <sz val="1"/>
      <color indexed="16"/>
      <name val="Courier"/>
      <family val="3"/>
    </font>
    <font>
      <sz val="10"/>
      <name val="Times New Roman"/>
      <family val="1"/>
    </font>
    <font>
      <sz val="10"/>
      <name val="MS Sans Serif"/>
      <family val="2"/>
    </font>
    <font>
      <b/>
      <sz val="11"/>
      <color indexed="8"/>
      <name val="Arial Narrow"/>
      <family val="2"/>
    </font>
    <font>
      <b/>
      <sz val="12"/>
      <color indexed="8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sz val="9"/>
      <color indexed="8"/>
      <name val="Arial Narrow"/>
      <family val="2"/>
    </font>
    <font>
      <sz val="8"/>
      <name val="Arial"/>
      <family val="2"/>
    </font>
    <font>
      <b/>
      <sz val="14"/>
      <name val="Tahoma"/>
      <family val="2"/>
    </font>
    <font>
      <sz val="10"/>
      <name val="Tahoma"/>
      <family val="2"/>
    </font>
    <font>
      <b/>
      <sz val="12"/>
      <name val="Tahoma"/>
      <family val="2"/>
    </font>
    <font>
      <b/>
      <sz val="8"/>
      <name val="Tahoma"/>
      <family val="2"/>
    </font>
    <font>
      <sz val="8"/>
      <name val="Tahoma"/>
      <family val="2"/>
    </font>
    <font>
      <b/>
      <sz val="9"/>
      <name val="Tahoma"/>
      <family val="2"/>
    </font>
    <font>
      <sz val="9"/>
      <name val="Tahoma"/>
      <family val="2"/>
    </font>
    <font>
      <sz val="12"/>
      <name val="Tahoma"/>
      <family val="2"/>
    </font>
    <font>
      <b/>
      <sz val="10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b/>
      <sz val="1"/>
      <color indexed="8"/>
      <name val="Courier"/>
      <family val="3"/>
    </font>
    <font>
      <b/>
      <sz val="8"/>
      <name val="Arial"/>
      <family val="2"/>
    </font>
    <font>
      <b/>
      <sz val="11"/>
      <color indexed="52"/>
      <name val="Calibri"/>
      <family val="2"/>
    </font>
    <font>
      <b/>
      <sz val="9"/>
      <name val="Arial"/>
      <family val="2"/>
    </font>
    <font>
      <sz val="10"/>
      <name val="BERNHARD"/>
    </font>
    <font>
      <sz val="10"/>
      <name val="Helv"/>
    </font>
    <font>
      <b/>
      <sz val="10"/>
      <name val="Cataneo BT"/>
      <family val="4"/>
    </font>
    <font>
      <sz val="1"/>
      <color indexed="8"/>
      <name val="Courier"/>
      <family val="3"/>
    </font>
    <font>
      <sz val="10"/>
      <name val="Arial"/>
      <family val="2"/>
      <charset val="204"/>
    </font>
    <font>
      <sz val="10"/>
      <name val="Helv"/>
      <charset val="204"/>
    </font>
    <font>
      <b/>
      <sz val="11"/>
      <color indexed="54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sz val="8"/>
      <name val="Helv"/>
    </font>
    <font>
      <sz val="12"/>
      <name val="Courier"/>
      <family val="3"/>
    </font>
    <font>
      <b/>
      <sz val="7"/>
      <color indexed="10"/>
      <name val="Arial"/>
      <family val="2"/>
    </font>
    <font>
      <b/>
      <sz val="18"/>
      <color indexed="54"/>
      <name val="Cambria"/>
      <family val="2"/>
    </font>
    <font>
      <b/>
      <sz val="15"/>
      <color indexed="56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Times New Roman"/>
      <family val="1"/>
    </font>
    <font>
      <sz val="8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2"/>
      <color indexed="24"/>
      <name val="Arial"/>
      <family val="2"/>
    </font>
    <font>
      <sz val="1"/>
      <color indexed="18"/>
      <name val="Courier New"/>
      <family val="3"/>
    </font>
    <font>
      <sz val="12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Arial Narrow"/>
      <family val="2"/>
    </font>
    <font>
      <b/>
      <sz val="11"/>
      <name val="Arial"/>
      <family val="2"/>
    </font>
    <font>
      <sz val="10"/>
      <color theme="1"/>
      <name val="Arial Narrow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FF0000"/>
      <name val="Arial"/>
      <family val="2"/>
    </font>
    <font>
      <sz val="11"/>
      <name val="Arial Narrow"/>
      <family val="2"/>
    </font>
    <font>
      <b/>
      <sz val="11"/>
      <color theme="1"/>
      <name val="Arial Narrow"/>
      <family val="2"/>
    </font>
    <font>
      <sz val="10"/>
      <color rgb="FFFF0000"/>
      <name val="Arial Narrow"/>
      <family val="2"/>
    </font>
    <font>
      <sz val="10"/>
      <name val="MS Sans Serif"/>
      <family val="2"/>
    </font>
    <font>
      <sz val="10"/>
      <name val="Arial"/>
      <family val="2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sz val="12"/>
      <name val="Arial Narrow"/>
      <family val="2"/>
    </font>
    <font>
      <b/>
      <sz val="11"/>
      <color indexed="9"/>
      <name val="Arial Narrow"/>
      <family val="2"/>
    </font>
    <font>
      <b/>
      <sz val="14"/>
      <color rgb="FFFF0000"/>
      <name val="Arial Narrow"/>
      <family val="2"/>
    </font>
    <font>
      <sz val="10"/>
      <name val="MS Sans Serif"/>
    </font>
    <font>
      <b/>
      <sz val="11"/>
      <name val="Arial Narrow"/>
      <family val="2"/>
    </font>
    <font>
      <sz val="8"/>
      <color rgb="FFFF0000"/>
      <name val="Arial Narrow"/>
      <family val="2"/>
    </font>
    <font>
      <b/>
      <sz val="8"/>
      <color rgb="FFFF0000"/>
      <name val="Arial Narrow"/>
      <family val="2"/>
    </font>
    <font>
      <b/>
      <sz val="12"/>
      <color theme="0"/>
      <name val="Arial Narrow"/>
      <family val="2"/>
    </font>
    <font>
      <sz val="10"/>
      <name val="Arial"/>
      <family val="2"/>
    </font>
    <font>
      <sz val="11"/>
      <name val="Calibri"/>
      <family val="2"/>
    </font>
    <font>
      <b/>
      <sz val="10"/>
      <color rgb="FFFFFFFF"/>
      <name val="Arial"/>
      <family val="2"/>
    </font>
    <font>
      <b/>
      <sz val="15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b/>
      <sz val="12"/>
      <color rgb="FFFF0000"/>
      <name val="Arial Narrow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2"/>
      <name val="Arial"/>
      <family val="2"/>
    </font>
    <font>
      <b/>
      <sz val="10"/>
      <color theme="0"/>
      <name val="Arial"/>
      <family val="2"/>
    </font>
  </fonts>
  <fills count="7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0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3DD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00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3BD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002E6E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10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 style="double">
        <color indexed="8"/>
      </left>
      <right/>
      <top/>
      <bottom/>
      <diagonal/>
    </border>
    <border>
      <left/>
      <right/>
      <top/>
      <bottom style="medium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3BD1"/>
      </right>
      <top style="medium">
        <color rgb="FF003BD1"/>
      </top>
      <bottom/>
      <diagonal/>
    </border>
    <border>
      <left style="medium">
        <color rgb="FF003BD1"/>
      </left>
      <right style="medium">
        <color rgb="FF003BD1"/>
      </right>
      <top style="medium">
        <color rgb="FF003BD1"/>
      </top>
      <bottom/>
      <diagonal/>
    </border>
    <border>
      <left style="medium">
        <color rgb="FF003BD1"/>
      </left>
      <right/>
      <top/>
      <bottom/>
      <diagonal/>
    </border>
    <border>
      <left/>
      <right style="medium">
        <color rgb="FF003BD1"/>
      </right>
      <top style="thin">
        <color rgb="FF003BD1"/>
      </top>
      <bottom style="thin">
        <color indexed="64"/>
      </bottom>
      <diagonal/>
    </border>
    <border>
      <left style="medium">
        <color rgb="FF003BD1"/>
      </left>
      <right style="medium">
        <color rgb="FF003BD1"/>
      </right>
      <top style="thin">
        <color rgb="FF003BD1"/>
      </top>
      <bottom style="thin">
        <color indexed="64"/>
      </bottom>
      <diagonal/>
    </border>
    <border>
      <left style="medium">
        <color rgb="FF003BD1"/>
      </left>
      <right style="medium">
        <color rgb="FF003BD1"/>
      </right>
      <top style="thin">
        <color indexed="64"/>
      </top>
      <bottom style="thin">
        <color indexed="64"/>
      </bottom>
      <diagonal/>
    </border>
    <border>
      <left/>
      <right style="medium">
        <color rgb="FF003BD1"/>
      </right>
      <top/>
      <bottom/>
      <diagonal/>
    </border>
    <border>
      <left style="medium">
        <color rgb="FF003BD1"/>
      </left>
      <right style="medium">
        <color rgb="FF003BD1"/>
      </right>
      <top style="medium">
        <color rgb="FF003BD1"/>
      </top>
      <bottom style="thin">
        <color rgb="FF003BD1"/>
      </bottom>
      <diagonal/>
    </border>
    <border>
      <left/>
      <right style="medium">
        <color rgb="FF003BD1"/>
      </right>
      <top style="thin">
        <color indexed="64"/>
      </top>
      <bottom style="thin">
        <color indexed="64"/>
      </bottom>
      <diagonal/>
    </border>
    <border>
      <left style="medium">
        <color rgb="FF003BD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/>
      <top/>
      <bottom style="thin">
        <color rgb="FFA0A0A0"/>
      </bottom>
      <diagonal/>
    </border>
    <border>
      <left/>
      <right/>
      <top style="thin">
        <color rgb="FFA0A0A0"/>
      </top>
      <bottom/>
      <diagonal/>
    </border>
    <border>
      <left style="medium">
        <color indexed="64"/>
      </left>
      <right style="thin">
        <color rgb="FFA0A0A0"/>
      </right>
      <top style="medium">
        <color indexed="64"/>
      </top>
      <bottom/>
      <diagonal/>
    </border>
    <border>
      <left style="thin">
        <color rgb="FFA0A0A0"/>
      </left>
      <right style="thin">
        <color rgb="FFA0A0A0"/>
      </right>
      <top style="medium">
        <color indexed="64"/>
      </top>
      <bottom/>
      <diagonal/>
    </border>
    <border>
      <left style="thin">
        <color rgb="FFA0A0A0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rgb="FFA0A0A0"/>
      </bottom>
      <diagonal/>
    </border>
    <border>
      <left style="thin">
        <color rgb="FF003BD1"/>
      </left>
      <right/>
      <top style="medium">
        <color rgb="FF003BD1"/>
      </top>
      <bottom/>
      <diagonal/>
    </border>
    <border>
      <left/>
      <right/>
      <top style="medium">
        <color rgb="FF003BD1"/>
      </top>
      <bottom/>
      <diagonal/>
    </border>
  </borders>
  <cellStyleXfs count="2569">
    <xf numFmtId="0" fontId="0" fillId="0" borderId="0"/>
    <xf numFmtId="168" fontId="75" fillId="0" borderId="0"/>
    <xf numFmtId="168" fontId="75" fillId="0" borderId="0"/>
    <xf numFmtId="168" fontId="75" fillId="0" borderId="0"/>
    <xf numFmtId="168" fontId="75" fillId="0" borderId="0"/>
    <xf numFmtId="0" fontId="35" fillId="2" borderId="0" applyNumberFormat="0" applyBorder="0" applyAlignment="0" applyProtection="0"/>
    <xf numFmtId="0" fontId="35" fillId="3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2" borderId="0" applyNumberFormat="0" applyBorder="0" applyAlignment="0" applyProtection="0"/>
    <xf numFmtId="0" fontId="35" fillId="5" borderId="0" applyNumberFormat="0" applyBorder="0" applyAlignment="0" applyProtection="0"/>
    <xf numFmtId="0" fontId="35" fillId="7" borderId="0" applyNumberFormat="0" applyBorder="0" applyAlignment="0" applyProtection="0"/>
    <xf numFmtId="0" fontId="35" fillId="3" borderId="0" applyNumberFormat="0" applyBorder="0" applyAlignment="0" applyProtection="0"/>
    <xf numFmtId="0" fontId="35" fillId="2" borderId="0" applyNumberFormat="0" applyBorder="0" applyAlignment="0" applyProtection="0"/>
    <xf numFmtId="0" fontId="35" fillId="10" borderId="0" applyNumberFormat="0" applyBorder="0" applyAlignment="0" applyProtection="0"/>
    <xf numFmtId="0" fontId="35" fillId="3" borderId="0" applyNumberFormat="0" applyBorder="0" applyAlignment="0" applyProtection="0"/>
    <xf numFmtId="0" fontId="35" fillId="2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2" borderId="0" applyNumberFormat="0" applyBorder="0" applyAlignment="0" applyProtection="0"/>
    <xf numFmtId="0" fontId="35" fillId="8" borderId="0" applyNumberFormat="0" applyBorder="0" applyAlignment="0" applyProtection="0"/>
    <xf numFmtId="0" fontId="35" fillId="2" borderId="0" applyNumberFormat="0" applyBorder="0" applyAlignment="0" applyProtection="0"/>
    <xf numFmtId="0" fontId="35" fillId="10" borderId="0" applyNumberFormat="0" applyBorder="0" applyAlignment="0" applyProtection="0"/>
    <xf numFmtId="0" fontId="35" fillId="7" borderId="0" applyNumberFormat="0" applyBorder="0" applyAlignment="0" applyProtection="0"/>
    <xf numFmtId="0" fontId="35" fillId="11" borderId="0" applyNumberFormat="0" applyBorder="0" applyAlignment="0" applyProtection="0"/>
    <xf numFmtId="0" fontId="35" fillId="6" borderId="0" applyNumberFormat="0" applyBorder="0" applyAlignment="0" applyProtection="0"/>
    <xf numFmtId="0" fontId="35" fillId="10" borderId="0" applyNumberFormat="0" applyBorder="0" applyAlignment="0" applyProtection="0"/>
    <xf numFmtId="0" fontId="35" fillId="3" borderId="0" applyNumberFormat="0" applyBorder="0" applyAlignment="0" applyProtection="0"/>
    <xf numFmtId="0" fontId="36" fillId="7" borderId="0" applyNumberFormat="0" applyBorder="0" applyAlignment="0" applyProtection="0"/>
    <xf numFmtId="0" fontId="36" fillId="13" borderId="0" applyNumberFormat="0" applyBorder="0" applyAlignment="0" applyProtection="0"/>
    <xf numFmtId="0" fontId="36" fillId="12" borderId="0" applyNumberFormat="0" applyBorder="0" applyAlignment="0" applyProtection="0"/>
    <xf numFmtId="0" fontId="36" fillId="7" borderId="0" applyNumberFormat="0" applyBorder="0" applyAlignment="0" applyProtection="0"/>
    <xf numFmtId="0" fontId="36" fillId="14" borderId="0" applyNumberFormat="0" applyBorder="0" applyAlignment="0" applyProtection="0"/>
    <xf numFmtId="0" fontId="36" fillId="2" borderId="0" applyNumberFormat="0" applyBorder="0" applyAlignment="0" applyProtection="0"/>
    <xf numFmtId="0" fontId="36" fillId="10" borderId="0" applyNumberFormat="0" applyBorder="0" applyAlignment="0" applyProtection="0"/>
    <xf numFmtId="0" fontId="36" fillId="15" borderId="0" applyNumberFormat="0" applyBorder="0" applyAlignment="0" applyProtection="0"/>
    <xf numFmtId="0" fontId="36" fillId="13" borderId="0" applyNumberFormat="0" applyBorder="0" applyAlignment="0" applyProtection="0"/>
    <xf numFmtId="0" fontId="36" fillId="6" borderId="0" applyNumberFormat="0" applyBorder="0" applyAlignment="0" applyProtection="0"/>
    <xf numFmtId="0" fontId="36" fillId="10" borderId="0" applyNumberFormat="0" applyBorder="0" applyAlignment="0" applyProtection="0"/>
    <xf numFmtId="0" fontId="36" fillId="7" borderId="0" applyNumberFormat="0" applyBorder="0" applyAlignment="0" applyProtection="0"/>
    <xf numFmtId="0" fontId="36" fillId="18" borderId="0" applyNumberFormat="0" applyBorder="0" applyAlignment="0" applyProtection="0"/>
    <xf numFmtId="0" fontId="36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15" borderId="0" applyNumberFormat="0" applyBorder="0" applyAlignment="0" applyProtection="0"/>
    <xf numFmtId="0" fontId="36" fillId="14" borderId="0" applyNumberFormat="0" applyBorder="0" applyAlignment="0" applyProtection="0"/>
    <xf numFmtId="0" fontId="36" fillId="17" borderId="0" applyNumberFormat="0" applyBorder="0" applyAlignment="0" applyProtection="0"/>
    <xf numFmtId="0" fontId="43" fillId="6" borderId="0" applyNumberFormat="0" applyBorder="0" applyAlignment="0" applyProtection="0"/>
    <xf numFmtId="0" fontId="37" fillId="10" borderId="0" applyNumberFormat="0" applyBorder="0" applyAlignment="0" applyProtection="0"/>
    <xf numFmtId="192" fontId="89" fillId="0" borderId="0">
      <protection locked="0"/>
    </xf>
    <xf numFmtId="192" fontId="89" fillId="0" borderId="0">
      <protection locked="0"/>
    </xf>
    <xf numFmtId="0" fontId="90" fillId="21" borderId="1" applyNumberFormat="0" applyFont="0" applyBorder="0" applyAlignment="0">
      <alignment horizontal="left" vertical="center"/>
    </xf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91" fillId="12" borderId="2" applyNumberFormat="0" applyAlignment="0" applyProtection="0"/>
    <xf numFmtId="0" fontId="38" fillId="4" borderId="2" applyNumberFormat="0" applyAlignment="0" applyProtection="0"/>
    <xf numFmtId="0" fontId="39" fillId="20" borderId="3" applyNumberFormat="0" applyAlignment="0" applyProtection="0"/>
    <xf numFmtId="0" fontId="40" fillId="0" borderId="5" applyNumberFormat="0" applyFill="0" applyAlignment="0" applyProtection="0"/>
    <xf numFmtId="0" fontId="39" fillId="20" borderId="3" applyNumberFormat="0" applyAlignment="0" applyProtection="0"/>
    <xf numFmtId="0" fontId="92" fillId="0" borderId="6">
      <alignment horizontal="center" vertical="center"/>
    </xf>
    <xf numFmtId="39" fontId="30" fillId="0" borderId="0" applyFill="0" applyBorder="0" applyAlignment="0" applyProtection="0"/>
    <xf numFmtId="39" fontId="29" fillId="0" borderId="0" applyFill="0" applyBorder="0" applyAlignment="0" applyProtection="0"/>
    <xf numFmtId="3" fontId="58" fillId="0" borderId="0" applyFont="0" applyFill="0" applyBorder="0" applyAlignment="0" applyProtection="0"/>
    <xf numFmtId="0" fontId="93" fillId="0" borderId="0"/>
    <xf numFmtId="0" fontId="94" fillId="0" borderId="0"/>
    <xf numFmtId="0" fontId="93" fillId="0" borderId="0"/>
    <xf numFmtId="0" fontId="94" fillId="0" borderId="0"/>
    <xf numFmtId="175" fontId="30" fillId="0" borderId="0" applyFill="0" applyBorder="0" applyAlignment="0" applyProtection="0"/>
    <xf numFmtId="193" fontId="29" fillId="0" borderId="0" applyFont="0" applyFill="0" applyBorder="0" applyAlignment="0" applyProtection="0"/>
    <xf numFmtId="175" fontId="29" fillId="0" borderId="0" applyFill="0" applyBorder="0" applyAlignment="0" applyProtection="0"/>
    <xf numFmtId="175" fontId="29" fillId="0" borderId="0" applyFill="0" applyBorder="0" applyAlignment="0" applyProtection="0"/>
    <xf numFmtId="176" fontId="30" fillId="0" borderId="0" applyFill="0" applyBorder="0" applyAlignment="0" applyProtection="0"/>
    <xf numFmtId="176" fontId="29" fillId="0" borderId="0" applyFill="0" applyBorder="0" applyAlignment="0" applyProtection="0"/>
    <xf numFmtId="0" fontId="30" fillId="0" borderId="0" applyFill="0" applyProtection="0">
      <alignment vertical="top"/>
    </xf>
    <xf numFmtId="0" fontId="29" fillId="0" borderId="0" applyFill="0" applyProtection="0">
      <alignment vertical="top"/>
    </xf>
    <xf numFmtId="177" fontId="30" fillId="0" borderId="0" applyFill="0" applyBorder="0" applyAlignment="0" applyProtection="0"/>
    <xf numFmtId="177" fontId="29" fillId="0" borderId="0" applyFill="0" applyBorder="0" applyAlignment="0" applyProtection="0"/>
    <xf numFmtId="0" fontId="95" fillId="0" borderId="0">
      <alignment horizontal="left" vertical="center"/>
    </xf>
    <xf numFmtId="0" fontId="96" fillId="0" borderId="0">
      <protection locked="0"/>
    </xf>
    <xf numFmtId="0" fontId="89" fillId="0" borderId="0">
      <protection locked="0"/>
    </xf>
    <xf numFmtId="0" fontId="89" fillId="0" borderId="0">
      <protection locked="0"/>
    </xf>
    <xf numFmtId="0" fontId="36" fillId="22" borderId="0" applyNumberFormat="0" applyBorder="0" applyAlignment="0" applyProtection="0"/>
    <xf numFmtId="0" fontId="36" fillId="15" borderId="0" applyNumberFormat="0" applyBorder="0" applyAlignment="0" applyProtection="0"/>
    <xf numFmtId="0" fontId="36" fillId="13" borderId="0" applyNumberFormat="0" applyBorder="0" applyAlignment="0" applyProtection="0"/>
    <xf numFmtId="0" fontId="36" fillId="23" borderId="0" applyNumberFormat="0" applyBorder="0" applyAlignment="0" applyProtection="0"/>
    <xf numFmtId="0" fontId="36" fillId="16" borderId="0" applyNumberFormat="0" applyBorder="0" applyAlignment="0" applyProtection="0"/>
    <xf numFmtId="0" fontId="36" fillId="18" borderId="0" applyNumberFormat="0" applyBorder="0" applyAlignment="0" applyProtection="0"/>
    <xf numFmtId="0" fontId="41" fillId="11" borderId="2" applyNumberFormat="0" applyAlignment="0" applyProtection="0"/>
    <xf numFmtId="0" fontId="97" fillId="0" borderId="0"/>
    <xf numFmtId="0" fontId="98" fillId="0" borderId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0" fontId="35" fillId="0" borderId="0"/>
    <xf numFmtId="0" fontId="47" fillId="0" borderId="0" applyNumberFormat="0" applyFill="0" applyBorder="0" applyAlignment="0" applyProtection="0"/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2" fontId="30" fillId="0" borderId="0" applyFill="0" applyBorder="0" applyAlignment="0" applyProtection="0"/>
    <xf numFmtId="2" fontId="29" fillId="0" borderId="0" applyFill="0" applyBorder="0" applyAlignment="0" applyProtection="0"/>
    <xf numFmtId="2" fontId="30" fillId="0" borderId="0" applyFill="0" applyProtection="0">
      <alignment vertical="top"/>
    </xf>
    <xf numFmtId="2" fontId="29" fillId="0" borderId="0" applyFill="0" applyProtection="0">
      <alignment vertical="top"/>
    </xf>
    <xf numFmtId="0" fontId="37" fillId="8" borderId="0" applyNumberFormat="0" applyBorder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99" fillId="0" borderId="7" applyNumberFormat="0" applyFill="0" applyAlignment="0" applyProtection="0"/>
    <xf numFmtId="0" fontId="99" fillId="0" borderId="0" applyNumberFormat="0" applyFill="0" applyBorder="0" applyAlignment="0" applyProtection="0"/>
    <xf numFmtId="0" fontId="43" fillId="9" borderId="0" applyNumberFormat="0" applyBorder="0" applyAlignment="0" applyProtection="0"/>
    <xf numFmtId="0" fontId="42" fillId="0" borderId="0"/>
    <xf numFmtId="0" fontId="41" fillId="2" borderId="2" applyNumberFormat="0" applyAlignment="0" applyProtection="0"/>
    <xf numFmtId="0" fontId="100" fillId="0" borderId="4" applyNumberFormat="0" applyFill="0" applyAlignment="0" applyProtection="0"/>
    <xf numFmtId="194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88" fontId="26" fillId="0" borderId="0" applyFont="0" applyFill="0" applyBorder="0" applyAlignment="0" applyProtection="0"/>
    <xf numFmtId="188" fontId="25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2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22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2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22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25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2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22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2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22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67" fontId="73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88" fontId="29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19" fillId="0" borderId="0" applyFont="0" applyFill="0" applyBorder="0" applyAlignment="0" applyProtection="0"/>
    <xf numFmtId="187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3" fontId="30" fillId="0" borderId="0" applyFill="0" applyBorder="0" applyAlignment="0" applyProtection="0"/>
    <xf numFmtId="3" fontId="29" fillId="0" borderId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0" fontId="96" fillId="0" borderId="0">
      <protection locked="0"/>
    </xf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44" fillId="11" borderId="0" applyNumberFormat="0" applyBorder="0" applyAlignment="0" applyProtection="0"/>
    <xf numFmtId="0" fontId="101" fillId="11" borderId="0" applyNumberFormat="0" applyBorder="0" applyAlignment="0" applyProtection="0"/>
    <xf numFmtId="37" fontId="102" fillId="0" borderId="0"/>
    <xf numFmtId="0" fontId="30" fillId="0" borderId="0"/>
    <xf numFmtId="0" fontId="29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49" fontId="29" fillId="0" borderId="0" applyProtection="0"/>
    <xf numFmtId="0" fontId="30" fillId="0" borderId="0"/>
    <xf numFmtId="0" fontId="29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49" fontId="29" fillId="0" borderId="0" applyProtection="0"/>
    <xf numFmtId="0" fontId="30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29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29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29" fillId="0" borderId="0"/>
    <xf numFmtId="0" fontId="29" fillId="0" borderId="0"/>
    <xf numFmtId="0" fontId="29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29" fillId="0" borderId="0"/>
    <xf numFmtId="0" fontId="29" fillId="0" borderId="0"/>
    <xf numFmtId="0" fontId="29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67" fillId="0" borderId="0"/>
    <xf numFmtId="0" fontId="29" fillId="0" borderId="0"/>
    <xf numFmtId="0" fontId="29" fillId="0" borderId="0"/>
    <xf numFmtId="0" fontId="29" fillId="0" borderId="0"/>
    <xf numFmtId="0" fontId="45" fillId="0" borderId="0"/>
    <xf numFmtId="0" fontId="30" fillId="0" borderId="0"/>
    <xf numFmtId="0" fontId="29" fillId="0" borderId="0"/>
    <xf numFmtId="0" fontId="108" fillId="0" borderId="0"/>
    <xf numFmtId="0" fontId="108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29" fillId="0" borderId="0"/>
    <xf numFmtId="0" fontId="29" fillId="0" borderId="0"/>
    <xf numFmtId="0" fontId="29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29" fillId="0" borderId="0"/>
    <xf numFmtId="0" fontId="29" fillId="0" borderId="0"/>
    <xf numFmtId="0" fontId="29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29" fillId="0" borderId="0"/>
    <xf numFmtId="0" fontId="29" fillId="0" borderId="0"/>
    <xf numFmtId="0" fontId="29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29" fillId="0" borderId="0"/>
    <xf numFmtId="0" fontId="3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49" fontId="29" fillId="0" borderId="0" applyProtection="0"/>
    <xf numFmtId="0" fontId="29" fillId="0" borderId="0"/>
    <xf numFmtId="0" fontId="109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29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29" fillId="0" borderId="0"/>
    <xf numFmtId="0" fontId="29" fillId="0" borderId="0"/>
    <xf numFmtId="0" fontId="29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1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5" fillId="0" borderId="0"/>
    <xf numFmtId="0" fontId="45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08" fillId="0" borderId="0"/>
    <xf numFmtId="0" fontId="62" fillId="0" borderId="0"/>
    <xf numFmtId="172" fontId="42" fillId="0" borderId="0"/>
    <xf numFmtId="0" fontId="45" fillId="0" borderId="0"/>
    <xf numFmtId="0" fontId="45" fillId="0" borderId="0"/>
    <xf numFmtId="0" fontId="29" fillId="0" borderId="0"/>
    <xf numFmtId="0" fontId="11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11" fillId="0" borderId="0"/>
    <xf numFmtId="0" fontId="108" fillId="0" borderId="0"/>
    <xf numFmtId="0" fontId="35" fillId="0" borderId="0"/>
    <xf numFmtId="0" fontId="29" fillId="0" borderId="0"/>
    <xf numFmtId="0" fontId="29" fillId="0" borderId="0"/>
    <xf numFmtId="0" fontId="29" fillId="0" borderId="0"/>
    <xf numFmtId="0" fontId="108" fillId="0" borderId="0"/>
    <xf numFmtId="0" fontId="108" fillId="0" borderId="0"/>
    <xf numFmtId="0" fontId="30" fillId="0" borderId="0"/>
    <xf numFmtId="0" fontId="66" fillId="0" borderId="0"/>
    <xf numFmtId="0" fontId="29" fillId="0" borderId="0"/>
    <xf numFmtId="0" fontId="66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66" fillId="0" borderId="0"/>
    <xf numFmtId="0" fontId="45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49" fontId="29" fillId="0" borderId="0" applyProtection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3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12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5" fillId="0" borderId="0"/>
    <xf numFmtId="172" fontId="42" fillId="0" borderId="0"/>
    <xf numFmtId="172" fontId="42" fillId="0" borderId="0"/>
    <xf numFmtId="0" fontId="30" fillId="0" borderId="0">
      <protection locked="0"/>
    </xf>
    <xf numFmtId="0" fontId="30" fillId="0" borderId="0">
      <protection locked="0"/>
    </xf>
    <xf numFmtId="0" fontId="29" fillId="0" borderId="0">
      <protection locked="0"/>
    </xf>
    <xf numFmtId="49" fontId="29" fillId="0" borderId="0" applyProtection="0"/>
    <xf numFmtId="0" fontId="30" fillId="0" borderId="0"/>
    <xf numFmtId="0" fontId="30" fillId="0" borderId="0"/>
    <xf numFmtId="0" fontId="29" fillId="0" borderId="0"/>
    <xf numFmtId="0" fontId="29" fillId="0" borderId="0"/>
    <xf numFmtId="0" fontId="45" fillId="3" borderId="8" applyNumberFormat="0" applyFont="0" applyAlignment="0" applyProtection="0"/>
    <xf numFmtId="0" fontId="29" fillId="3" borderId="8" applyNumberFormat="0" applyFont="0" applyAlignment="0" applyProtection="0"/>
    <xf numFmtId="198" fontId="90" fillId="0" borderId="9">
      <alignment horizontal="center" vertical="center"/>
    </xf>
    <xf numFmtId="0" fontId="46" fillId="12" borderId="10" applyNumberFormat="0" applyAlignment="0" applyProtection="0"/>
    <xf numFmtId="10" fontId="30" fillId="0" borderId="0" applyFill="0" applyBorder="0" applyAlignment="0" applyProtection="0"/>
    <xf numFmtId="10" fontId="29" fillId="0" borderId="0" applyFill="0" applyBorder="0" applyAlignment="0" applyProtection="0"/>
    <xf numFmtId="180" fontId="61" fillId="0" borderId="0">
      <protection locked="0"/>
    </xf>
    <xf numFmtId="180" fontId="61" fillId="0" borderId="0">
      <protection locked="0"/>
    </xf>
    <xf numFmtId="9" fontId="86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96" fillId="0" borderId="0">
      <protection locked="0"/>
    </xf>
    <xf numFmtId="38" fontId="103" fillId="0" borderId="0"/>
    <xf numFmtId="0" fontId="46" fillId="4" borderId="10" applyNumberFormat="0" applyAlignment="0" applyProtection="0"/>
    <xf numFmtId="38" fontId="45" fillId="0" borderId="0" applyFont="0" applyFill="0" applyBorder="0" applyAlignment="0" applyProtection="0"/>
    <xf numFmtId="180" fontId="64" fillId="0" borderId="0">
      <protection locked="0"/>
    </xf>
    <xf numFmtId="180" fontId="64" fillId="0" borderId="0">
      <protection locked="0"/>
    </xf>
    <xf numFmtId="181" fontId="62" fillId="0" borderId="0" applyFont="0" applyFill="0" applyBorder="0" applyAlignment="0" applyProtection="0"/>
    <xf numFmtId="165" fontId="29" fillId="0" borderId="0" applyFill="0" applyBorder="0" applyAlignment="0" applyProtection="0"/>
    <xf numFmtId="165" fontId="29" fillId="0" borderId="0" applyFill="0" applyBorder="0" applyAlignment="0" applyProtection="0"/>
    <xf numFmtId="168" fontId="28" fillId="0" borderId="0" applyFont="0" applyFill="0" applyBorder="0" applyAlignment="0" applyProtection="0"/>
    <xf numFmtId="168" fontId="26" fillId="0" borderId="0" applyFont="0" applyFill="0" applyBorder="0" applyAlignment="0" applyProtection="0"/>
    <xf numFmtId="168" fontId="25" fillId="0" borderId="0" applyFont="0" applyFill="0" applyBorder="0" applyAlignment="0" applyProtection="0"/>
    <xf numFmtId="168" fontId="23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3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5" fillId="0" borderId="0" applyFont="0" applyFill="0" applyBorder="0" applyAlignment="0" applyProtection="0"/>
    <xf numFmtId="168" fontId="23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3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199" fontId="29" fillId="0" borderId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5" fontId="29" fillId="0" borderId="0" applyFill="0" applyBorder="0" applyAlignment="0" applyProtection="0"/>
    <xf numFmtId="165" fontId="29" fillId="0" borderId="0" applyFill="0" applyBorder="0" applyAlignment="0" applyProtection="0"/>
    <xf numFmtId="168" fontId="35" fillId="0" borderId="0" applyFont="0" applyFill="0" applyBorder="0" applyAlignment="0" applyProtection="0"/>
    <xf numFmtId="199" fontId="29" fillId="0" borderId="0" applyFill="0" applyBorder="0" applyAlignment="0" applyProtection="0"/>
    <xf numFmtId="165" fontId="29" fillId="0" borderId="0" applyFill="0" applyBorder="0" applyAlignment="0" applyProtection="0"/>
    <xf numFmtId="165" fontId="29" fillId="0" borderId="0" applyFill="0" applyBorder="0" applyAlignment="0" applyProtection="0"/>
    <xf numFmtId="199" fontId="29" fillId="0" borderId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5" fontId="29" fillId="0" borderId="0" applyFill="0" applyBorder="0" applyAlignment="0" applyProtection="0"/>
    <xf numFmtId="165" fontId="29" fillId="0" borderId="0" applyFill="0" applyBorder="0" applyAlignment="0" applyProtection="0"/>
    <xf numFmtId="168" fontId="62" fillId="0" borderId="0" applyFont="0" applyFill="0" applyBorder="0" applyAlignment="0" applyProtection="0"/>
    <xf numFmtId="199" fontId="29" fillId="0" borderId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5" fontId="29" fillId="0" borderId="0" applyFill="0" applyBorder="0" applyAlignment="0" applyProtection="0"/>
    <xf numFmtId="165" fontId="29" fillId="0" borderId="0" applyFill="0" applyBorder="0" applyAlignment="0" applyProtection="0"/>
    <xf numFmtId="199" fontId="29" fillId="0" borderId="0" applyFill="0" applyBorder="0" applyAlignment="0" applyProtection="0"/>
    <xf numFmtId="165" fontId="29" fillId="0" borderId="0" applyFill="0" applyBorder="0" applyAlignment="0" applyProtection="0"/>
    <xf numFmtId="165" fontId="29" fillId="0" borderId="0" applyFill="0" applyBorder="0" applyAlignment="0" applyProtection="0"/>
    <xf numFmtId="199" fontId="29" fillId="0" borderId="0" applyFill="0" applyBorder="0" applyAlignment="0" applyProtection="0"/>
    <xf numFmtId="168" fontId="62" fillId="0" borderId="0" applyFont="0" applyFill="0" applyBorder="0" applyAlignment="0" applyProtection="0"/>
    <xf numFmtId="168" fontId="62" fillId="0" borderId="0" applyFont="0" applyFill="0" applyBorder="0" applyAlignment="0" applyProtection="0"/>
    <xf numFmtId="168" fontId="62" fillId="0" borderId="0" applyFont="0" applyFill="0" applyBorder="0" applyAlignment="0" applyProtection="0"/>
    <xf numFmtId="168" fontId="62" fillId="0" borderId="0" applyFont="0" applyFill="0" applyBorder="0" applyAlignment="0" applyProtection="0"/>
    <xf numFmtId="166" fontId="29" fillId="0" borderId="0" applyFill="0" applyBorder="0" applyAlignment="0" applyProtection="0"/>
    <xf numFmtId="166" fontId="29" fillId="0" borderId="0" applyFill="0" applyBorder="0" applyAlignment="0" applyProtection="0"/>
    <xf numFmtId="166" fontId="29" fillId="0" borderId="0" applyFill="0" applyBorder="0" applyAlignment="0" applyProtection="0"/>
    <xf numFmtId="166" fontId="29" fillId="0" borderId="0" applyFill="0" applyBorder="0" applyAlignment="0" applyProtection="0"/>
    <xf numFmtId="166" fontId="29" fillId="0" borderId="0" applyFill="0" applyBorder="0" applyAlignment="0" applyProtection="0"/>
    <xf numFmtId="166" fontId="29" fillId="0" borderId="0" applyFill="0" applyBorder="0" applyAlignment="0" applyProtection="0"/>
    <xf numFmtId="166" fontId="29" fillId="0" borderId="0" applyFill="0" applyBorder="0" applyAlignment="0" applyProtection="0"/>
    <xf numFmtId="166" fontId="29" fillId="0" borderId="0" applyFill="0" applyBorder="0" applyAlignment="0" applyProtection="0"/>
    <xf numFmtId="165" fontId="29" fillId="0" borderId="0" applyFill="0" applyBorder="0" applyAlignment="0" applyProtection="0"/>
    <xf numFmtId="165" fontId="29" fillId="0" borderId="0" applyFill="0" applyBorder="0" applyAlignment="0" applyProtection="0"/>
    <xf numFmtId="168" fontId="62" fillId="0" borderId="0" applyFont="0" applyFill="0" applyBorder="0" applyAlignment="0" applyProtection="0"/>
    <xf numFmtId="199" fontId="29" fillId="0" borderId="0" applyFill="0" applyBorder="0" applyAlignment="0" applyProtection="0"/>
    <xf numFmtId="200" fontId="29" fillId="0" borderId="0" applyFill="0" applyBorder="0" applyAlignment="0" applyProtection="0"/>
    <xf numFmtId="201" fontId="29" fillId="0" borderId="0" applyFill="0" applyBorder="0" applyAlignment="0" applyProtection="0"/>
    <xf numFmtId="165" fontId="29" fillId="0" borderId="0" applyFill="0" applyBorder="0" applyAlignment="0" applyProtection="0"/>
    <xf numFmtId="165" fontId="29" fillId="0" borderId="0" applyFill="0" applyBorder="0" applyAlignment="0" applyProtection="0"/>
    <xf numFmtId="168" fontId="62" fillId="0" borderId="0" applyFont="0" applyFill="0" applyBorder="0" applyAlignment="0" applyProtection="0"/>
    <xf numFmtId="199" fontId="29" fillId="0" borderId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5" fontId="29" fillId="0" borderId="0" applyFill="0" applyBorder="0" applyAlignment="0" applyProtection="0"/>
    <xf numFmtId="165" fontId="29" fillId="0" borderId="0" applyFill="0" applyBorder="0" applyAlignment="0" applyProtection="0"/>
    <xf numFmtId="168" fontId="29" fillId="0" borderId="0" applyFont="0" applyFill="0" applyBorder="0" applyAlignment="0" applyProtection="0"/>
    <xf numFmtId="168" fontId="34" fillId="0" borderId="0" applyFont="0" applyFill="0" applyBorder="0" applyAlignment="0" applyProtection="0"/>
    <xf numFmtId="173" fontId="42" fillId="0" borderId="0" applyFont="0" applyFill="0" applyBorder="0" applyAlignment="0" applyProtection="0"/>
    <xf numFmtId="173" fontId="42" fillId="0" borderId="0" applyFont="0" applyFill="0" applyBorder="0" applyAlignment="0" applyProtection="0"/>
    <xf numFmtId="168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202" fontId="29" fillId="0" borderId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99" fontId="29" fillId="0" borderId="0" applyFill="0" applyBorder="0" applyAlignment="0" applyProtection="0"/>
    <xf numFmtId="165" fontId="29" fillId="0" borderId="0" applyFill="0" applyBorder="0" applyAlignment="0" applyProtection="0"/>
    <xf numFmtId="165" fontId="29" fillId="0" borderId="0" applyFill="0" applyBorder="0" applyAlignment="0" applyProtection="0"/>
    <xf numFmtId="199" fontId="29" fillId="0" borderId="0" applyFill="0" applyBorder="0" applyAlignment="0" applyProtection="0"/>
    <xf numFmtId="165" fontId="29" fillId="0" borderId="0" applyFill="0" applyBorder="0" applyAlignment="0" applyProtection="0"/>
    <xf numFmtId="165" fontId="29" fillId="0" borderId="0" applyFill="0" applyBorder="0" applyAlignment="0" applyProtection="0"/>
    <xf numFmtId="203" fontId="29" fillId="0" borderId="0" applyFill="0" applyBorder="0" applyAlignment="0" applyProtection="0"/>
    <xf numFmtId="164" fontId="29" fillId="0" borderId="0" applyFill="0" applyBorder="0" applyAlignment="0" applyProtection="0"/>
    <xf numFmtId="164" fontId="29" fillId="0" borderId="0" applyFill="0" applyBorder="0" applyAlignment="0" applyProtection="0"/>
    <xf numFmtId="202" fontId="29" fillId="0" borderId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204" fontId="29" fillId="0" borderId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40" fontId="45" fillId="0" borderId="0" applyFont="0" applyFill="0" applyBorder="0" applyAlignment="0" applyProtection="0"/>
    <xf numFmtId="168" fontId="35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30" fillId="0" borderId="0" applyFont="0" applyFill="0" applyBorder="0" applyAlignment="0" applyProtection="0"/>
    <xf numFmtId="182" fontId="29" fillId="0" borderId="0" applyFont="0" applyFill="0" applyBorder="0" applyAlignment="0" applyProtection="0"/>
    <xf numFmtId="205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62" fillId="0" borderId="0" applyFont="0" applyFill="0" applyBorder="0" applyAlignment="0" applyProtection="0"/>
    <xf numFmtId="168" fontId="62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62" fillId="0" borderId="0" applyFont="0" applyFill="0" applyBorder="0" applyAlignment="0" applyProtection="0"/>
    <xf numFmtId="168" fontId="29" fillId="0" borderId="0" applyFont="0" applyFill="0" applyBorder="0" applyAlignment="0" applyProtection="0"/>
    <xf numFmtId="173" fontId="42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5" fontId="29" fillId="0" borderId="0" applyFill="0" applyBorder="0" applyAlignment="0" applyProtection="0"/>
    <xf numFmtId="165" fontId="29" fillId="0" borderId="0" applyFill="0" applyBorder="0" applyAlignment="0" applyProtection="0"/>
    <xf numFmtId="168" fontId="62" fillId="0" borderId="0" applyFont="0" applyFill="0" applyBorder="0" applyAlignment="0" applyProtection="0"/>
    <xf numFmtId="182" fontId="29" fillId="0" borderId="0" applyFont="0" applyFill="0" applyBorder="0" applyAlignment="0" applyProtection="0"/>
    <xf numFmtId="168" fontId="30" fillId="0" borderId="0" applyFont="0" applyFill="0" applyBorder="0" applyAlignment="0" applyProtection="0"/>
    <xf numFmtId="168" fontId="30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62" fillId="0" borderId="0" applyFont="0" applyFill="0" applyBorder="0" applyAlignment="0" applyProtection="0"/>
    <xf numFmtId="168" fontId="62" fillId="0" borderId="0" applyFont="0" applyFill="0" applyBorder="0" applyAlignment="0" applyProtection="0"/>
    <xf numFmtId="168" fontId="62" fillId="0" borderId="0" applyFont="0" applyFill="0" applyBorder="0" applyAlignment="0" applyProtection="0"/>
    <xf numFmtId="168" fontId="62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40" fontId="45" fillId="0" borderId="0" applyFont="0" applyFill="0" applyBorder="0" applyAlignment="0" applyProtection="0"/>
    <xf numFmtId="165" fontId="29" fillId="0" borderId="0" applyFill="0" applyBorder="0" applyAlignment="0" applyProtection="0"/>
    <xf numFmtId="165" fontId="29" fillId="0" borderId="0" applyFill="0" applyBorder="0" applyAlignment="0" applyProtection="0"/>
    <xf numFmtId="168" fontId="62" fillId="0" borderId="0" applyFont="0" applyFill="0" applyBorder="0" applyAlignment="0" applyProtection="0"/>
    <xf numFmtId="173" fontId="42" fillId="0" borderId="0" applyFont="0" applyFill="0" applyBorder="0" applyAlignment="0" applyProtection="0"/>
    <xf numFmtId="173" fontId="42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5" fontId="29" fillId="0" borderId="0" applyFill="0" applyBorder="0" applyAlignment="0" applyProtection="0"/>
    <xf numFmtId="165" fontId="29" fillId="0" borderId="0" applyFill="0" applyBorder="0" applyAlignment="0" applyProtection="0"/>
    <xf numFmtId="205" fontId="62" fillId="0" borderId="0" applyFont="0" applyFill="0" applyBorder="0" applyAlignment="0" applyProtection="0"/>
    <xf numFmtId="174" fontId="35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5" fontId="29" fillId="0" borderId="0" applyFill="0" applyBorder="0" applyAlignment="0" applyProtection="0"/>
    <xf numFmtId="165" fontId="29" fillId="0" borderId="0" applyFill="0" applyBorder="0" applyAlignment="0" applyProtection="0"/>
    <xf numFmtId="168" fontId="29" fillId="0" borderId="0" applyFont="0" applyFill="0" applyBorder="0" applyAlignment="0" applyProtection="0"/>
    <xf numFmtId="168" fontId="30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200" fontId="29" fillId="0" borderId="0" applyFill="0" applyBorder="0" applyAlignment="0" applyProtection="0"/>
    <xf numFmtId="165" fontId="29" fillId="0" borderId="0" applyFill="0" applyBorder="0" applyAlignment="0" applyProtection="0"/>
    <xf numFmtId="165" fontId="29" fillId="0" borderId="0" applyFill="0" applyBorder="0" applyAlignment="0" applyProtection="0"/>
    <xf numFmtId="168" fontId="29" fillId="0" borderId="0" applyFont="0" applyFill="0" applyBorder="0" applyAlignment="0" applyProtection="0"/>
    <xf numFmtId="181" fontId="62" fillId="0" borderId="0" applyFont="0" applyFill="0" applyBorder="0" applyAlignment="0" applyProtection="0"/>
    <xf numFmtId="165" fontId="29" fillId="0" borderId="0" applyFill="0" applyBorder="0" applyAlignment="0" applyProtection="0"/>
    <xf numFmtId="165" fontId="29" fillId="0" borderId="0" applyFill="0" applyBorder="0" applyAlignment="0" applyProtection="0"/>
    <xf numFmtId="172" fontId="104" fillId="0" borderId="0">
      <alignment horizontal="left"/>
    </xf>
    <xf numFmtId="0" fontId="105" fillId="0" borderId="11" applyNumberFormat="0" applyBorder="0" applyAlignment="0">
      <alignment horizontal="center" vertical="center"/>
    </xf>
    <xf numFmtId="0" fontId="40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7" fillId="0" borderId="12" applyNumberFormat="0" applyFill="0" applyAlignment="0" applyProtection="0"/>
    <xf numFmtId="0" fontId="107" fillId="0" borderId="12" applyNumberFormat="0" applyFill="0" applyAlignment="0" applyProtection="0"/>
    <xf numFmtId="0" fontId="107" fillId="0" borderId="12" applyNumberFormat="0" applyFill="0" applyAlignment="0" applyProtection="0"/>
    <xf numFmtId="0" fontId="48" fillId="0" borderId="13" applyNumberFormat="0" applyFill="0" applyAlignment="0" applyProtection="0"/>
    <xf numFmtId="0" fontId="49" fillId="0" borderId="14" applyNumberFormat="0" applyFill="0" applyAlignment="0" applyProtection="0"/>
    <xf numFmtId="0" fontId="50" fillId="0" borderId="15" applyNumberFormat="0" applyFill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180" fontId="65" fillId="0" borderId="0">
      <protection locked="0"/>
    </xf>
    <xf numFmtId="180" fontId="65" fillId="0" borderId="0">
      <protection locked="0"/>
    </xf>
    <xf numFmtId="0" fontId="52" fillId="0" borderId="16" applyNumberFormat="0" applyFill="0" applyAlignment="0" applyProtection="0"/>
    <xf numFmtId="206" fontId="96" fillId="0" borderId="0">
      <protection locked="0"/>
    </xf>
    <xf numFmtId="207" fontId="96" fillId="0" borderId="0">
      <protection locked="0"/>
    </xf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30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72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7" fillId="0" borderId="0" applyFont="0" applyFill="0" applyBorder="0" applyAlignment="0" applyProtection="0"/>
    <xf numFmtId="168" fontId="26" fillId="0" borderId="0" applyFont="0" applyFill="0" applyBorder="0" applyAlignment="0" applyProtection="0"/>
    <xf numFmtId="168" fontId="25" fillId="0" borderId="0" applyFont="0" applyFill="0" applyBorder="0" applyAlignment="0" applyProtection="0"/>
    <xf numFmtId="168" fontId="23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3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5" fillId="0" borderId="0" applyFont="0" applyFill="0" applyBorder="0" applyAlignment="0" applyProtection="0"/>
    <xf numFmtId="168" fontId="23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3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6" fillId="0" borderId="0" applyFont="0" applyFill="0" applyBorder="0" applyAlignment="0" applyProtection="0"/>
    <xf numFmtId="168" fontId="25" fillId="0" borderId="0" applyFont="0" applyFill="0" applyBorder="0" applyAlignment="0" applyProtection="0"/>
    <xf numFmtId="168" fontId="23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3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5" fillId="0" borderId="0" applyFont="0" applyFill="0" applyBorder="0" applyAlignment="0" applyProtection="0"/>
    <xf numFmtId="168" fontId="23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3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73" fillId="0" borderId="0" applyFont="0" applyFill="0" applyBorder="0" applyAlignment="0" applyProtection="0"/>
    <xf numFmtId="3" fontId="30" fillId="0" borderId="0" applyFill="0" applyBorder="0" applyAlignment="0" applyProtection="0"/>
    <xf numFmtId="3" fontId="29" fillId="0" borderId="0" applyFill="0" applyBorder="0" applyAlignment="0" applyProtection="0"/>
    <xf numFmtId="0" fontId="40" fillId="0" borderId="0" applyNumberFormat="0" applyFill="0" applyBorder="0" applyAlignment="0" applyProtection="0"/>
    <xf numFmtId="9" fontId="108" fillId="0" borderId="0" applyFont="0" applyFill="0" applyBorder="0" applyAlignment="0" applyProtection="0"/>
    <xf numFmtId="168" fontId="113" fillId="0" borderId="0" applyFont="0" applyFill="0" applyBorder="0" applyAlignment="0" applyProtection="0"/>
    <xf numFmtId="0" fontId="114" fillId="0" borderId="0"/>
    <xf numFmtId="0" fontId="18" fillId="2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2" borderId="0" applyNumberFormat="0" applyBorder="0" applyAlignment="0" applyProtection="0"/>
    <xf numFmtId="0" fontId="18" fillId="5" borderId="0" applyNumberFormat="0" applyBorder="0" applyAlignment="0" applyProtection="0"/>
    <xf numFmtId="0" fontId="18" fillId="7" borderId="0" applyNumberFormat="0" applyBorder="0" applyAlignment="0" applyProtection="0"/>
    <xf numFmtId="0" fontId="18" fillId="3" borderId="0" applyNumberFormat="0" applyBorder="0" applyAlignment="0" applyProtection="0"/>
    <xf numFmtId="0" fontId="18" fillId="2" borderId="0" applyNumberFormat="0" applyBorder="0" applyAlignment="0" applyProtection="0"/>
    <xf numFmtId="0" fontId="18" fillId="10" borderId="0" applyNumberFormat="0" applyBorder="0" applyAlignment="0" applyProtection="0"/>
    <xf numFmtId="0" fontId="18" fillId="3" borderId="0" applyNumberFormat="0" applyBorder="0" applyAlignment="0" applyProtection="0"/>
    <xf numFmtId="0" fontId="18" fillId="2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2" borderId="0" applyNumberFormat="0" applyBorder="0" applyAlignment="0" applyProtection="0"/>
    <xf numFmtId="0" fontId="18" fillId="8" borderId="0" applyNumberFormat="0" applyBorder="0" applyAlignment="0" applyProtection="0"/>
    <xf numFmtId="0" fontId="18" fillId="2" borderId="0" applyNumberFormat="0" applyBorder="0" applyAlignment="0" applyProtection="0"/>
    <xf numFmtId="0" fontId="18" fillId="10" borderId="0" applyNumberFormat="0" applyBorder="0" applyAlignment="0" applyProtection="0"/>
    <xf numFmtId="0" fontId="18" fillId="7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0" borderId="0" applyNumberFormat="0" applyBorder="0" applyAlignment="0" applyProtection="0"/>
    <xf numFmtId="0" fontId="18" fillId="3" borderId="0" applyNumberFormat="0" applyBorder="0" applyAlignment="0" applyProtection="0"/>
    <xf numFmtId="175" fontId="29" fillId="0" borderId="0" applyFill="0" applyBorder="0" applyAlignment="0" applyProtection="0"/>
    <xf numFmtId="0" fontId="115" fillId="0" borderId="0" applyFont="0" applyFill="0" applyBorder="0" applyAlignment="0" applyProtection="0"/>
    <xf numFmtId="210" fontId="29" fillId="0" borderId="0" applyFont="0" applyFill="0" applyBorder="0" applyAlignment="0" applyProtection="0"/>
    <xf numFmtId="0" fontId="18" fillId="0" borderId="0"/>
    <xf numFmtId="2" fontId="115" fillId="0" borderId="0" applyFont="0" applyFill="0" applyBorder="0" applyAlignment="0" applyProtection="0"/>
    <xf numFmtId="167" fontId="114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167" fontId="111" fillId="0" borderId="0" applyFont="0" applyFill="0" applyBorder="0" applyAlignment="0" applyProtection="0"/>
    <xf numFmtId="214" fontId="29" fillId="0" borderId="0" applyFill="0" applyBorder="0" applyAlignment="0" applyProtection="0"/>
    <xf numFmtId="214" fontId="29" fillId="0" borderId="0" applyFill="0" applyBorder="0" applyAlignment="0" applyProtection="0"/>
    <xf numFmtId="215" fontId="29" fillId="0" borderId="0" applyFont="0" applyFill="0" applyBorder="0" applyAlignment="0" applyProtection="0"/>
    <xf numFmtId="188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182" fontId="115" fillId="0" borderId="0" applyFont="0" applyFill="0" applyBorder="0" applyAlignment="0" applyProtection="0"/>
    <xf numFmtId="49" fontId="29" fillId="0" borderId="0" applyProtection="0"/>
    <xf numFmtId="0" fontId="29" fillId="0" borderId="0"/>
    <xf numFmtId="0" fontId="18" fillId="0" borderId="0"/>
    <xf numFmtId="0" fontId="62" fillId="0" borderId="0"/>
    <xf numFmtId="49" fontId="29" fillId="0" borderId="0" applyProtection="0"/>
    <xf numFmtId="0" fontId="18" fillId="0" borderId="0"/>
    <xf numFmtId="0" fontId="29" fillId="0" borderId="0"/>
    <xf numFmtId="0" fontId="29" fillId="0" borderId="0"/>
    <xf numFmtId="0" fontId="29" fillId="0" borderId="0"/>
    <xf numFmtId="49" fontId="29" fillId="0" borderId="0" applyProtection="0"/>
    <xf numFmtId="0" fontId="17" fillId="0" borderId="0"/>
    <xf numFmtId="0" fontId="111" fillId="0" borderId="0"/>
    <xf numFmtId="0" fontId="29" fillId="0" borderId="0">
      <alignment horizontal="justify" wrapText="1"/>
    </xf>
    <xf numFmtId="0" fontId="29" fillId="0" borderId="0"/>
    <xf numFmtId="0" fontId="29" fillId="0" borderId="0"/>
    <xf numFmtId="0" fontId="29" fillId="0" borderId="0"/>
    <xf numFmtId="0" fontId="29" fillId="0" borderId="0"/>
    <xf numFmtId="0" fontId="17" fillId="0" borderId="0"/>
    <xf numFmtId="0" fontId="29" fillId="0" borderId="0"/>
    <xf numFmtId="0" fontId="62" fillId="0" borderId="0"/>
    <xf numFmtId="0" fontId="17" fillId="0" borderId="0"/>
    <xf numFmtId="0" fontId="29" fillId="0" borderId="0"/>
    <xf numFmtId="0" fontId="29" fillId="0" borderId="0"/>
    <xf numFmtId="0" fontId="29" fillId="0" borderId="0"/>
    <xf numFmtId="0" fontId="17" fillId="0" borderId="0"/>
    <xf numFmtId="0" fontId="18" fillId="0" borderId="0"/>
    <xf numFmtId="0" fontId="117" fillId="0" borderId="0"/>
    <xf numFmtId="0" fontId="18" fillId="0" borderId="0"/>
    <xf numFmtId="0" fontId="18" fillId="0" borderId="0"/>
    <xf numFmtId="0" fontId="18" fillId="0" borderId="0"/>
    <xf numFmtId="0" fontId="17" fillId="0" borderId="0"/>
    <xf numFmtId="0" fontId="18" fillId="0" borderId="0"/>
    <xf numFmtId="49" fontId="29" fillId="0" borderId="0" applyProtection="0"/>
    <xf numFmtId="0" fontId="62" fillId="0" borderId="0"/>
    <xf numFmtId="0" fontId="18" fillId="0" borderId="0"/>
    <xf numFmtId="49" fontId="29" fillId="0" borderId="0" applyProtection="0"/>
    <xf numFmtId="49" fontId="29" fillId="0" borderId="0" applyProtection="0"/>
    <xf numFmtId="0" fontId="29" fillId="0" borderId="0"/>
    <xf numFmtId="49" fontId="29" fillId="0" borderId="0" applyProtection="0"/>
    <xf numFmtId="49" fontId="29" fillId="0" borderId="0" applyProtection="0"/>
    <xf numFmtId="0" fontId="29" fillId="3" borderId="8" applyNumberFormat="0" applyFont="0" applyAlignment="0" applyProtection="0"/>
    <xf numFmtId="211" fontId="96" fillId="0" borderId="0">
      <protection locked="0"/>
    </xf>
    <xf numFmtId="206" fontId="96" fillId="0" borderId="0">
      <protection locked="0"/>
    </xf>
    <xf numFmtId="9" fontId="114" fillId="0" borderId="0" applyFont="0" applyFill="0" applyBorder="0" applyAlignment="0" applyProtection="0"/>
    <xf numFmtId="9" fontId="29" fillId="0" borderId="0" applyFill="0" applyBorder="0" applyAlignment="0" applyProtection="0"/>
    <xf numFmtId="9" fontId="29" fillId="0" borderId="0" applyFill="0" applyBorder="0" applyAlignment="0" applyProtection="0"/>
    <xf numFmtId="9" fontId="29" fillId="0" borderId="0" applyFill="0" applyBorder="0" applyAlignment="0" applyProtection="0"/>
    <xf numFmtId="9" fontId="62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9" fillId="0" borderId="0" applyFont="0" applyFill="0" applyBorder="0" applyAlignment="0" applyProtection="0"/>
    <xf numFmtId="180" fontId="116" fillId="0" borderId="0">
      <protection locked="0"/>
    </xf>
    <xf numFmtId="199" fontId="29" fillId="0" borderId="0" applyFill="0" applyBorder="0" applyAlignment="0" applyProtection="0"/>
    <xf numFmtId="199" fontId="29" fillId="0" borderId="0" applyFill="0" applyBorder="0" applyAlignment="0" applyProtection="0"/>
    <xf numFmtId="165" fontId="29" fillId="0" borderId="0" applyFill="0" applyBorder="0" applyAlignment="0" applyProtection="0"/>
    <xf numFmtId="165" fontId="29" fillId="0" borderId="0" applyFill="0" applyBorder="0" applyAlignment="0" applyProtection="0"/>
    <xf numFmtId="202" fontId="29" fillId="0" borderId="0" applyFill="0" applyBorder="0" applyAlignment="0" applyProtection="0"/>
    <xf numFmtId="168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165" fontId="29" fillId="0" borderId="0" applyFill="0" applyBorder="0" applyAlignment="0" applyProtection="0"/>
    <xf numFmtId="165" fontId="29" fillId="0" borderId="0" applyFill="0" applyBorder="0" applyAlignment="0" applyProtection="0"/>
    <xf numFmtId="199" fontId="29" fillId="0" borderId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75" fontId="29" fillId="0" borderId="0" applyFill="0" applyBorder="0" applyAlignment="0" applyProtection="0"/>
    <xf numFmtId="199" fontId="29" fillId="0" borderId="0" applyFill="0" applyBorder="0" applyAlignment="0" applyProtection="0"/>
    <xf numFmtId="199" fontId="29" fillId="0" borderId="0" applyFill="0" applyBorder="0" applyAlignment="0" applyProtection="0"/>
    <xf numFmtId="199" fontId="29" fillId="0" borderId="0" applyFill="0" applyBorder="0" applyAlignment="0" applyProtection="0"/>
    <xf numFmtId="199" fontId="29" fillId="0" borderId="0" applyFill="0" applyBorder="0" applyAlignment="0" applyProtection="0"/>
    <xf numFmtId="212" fontId="89" fillId="0" borderId="0">
      <protection locked="0"/>
    </xf>
    <xf numFmtId="212" fontId="89" fillId="0" borderId="0">
      <protection locked="0"/>
    </xf>
    <xf numFmtId="168" fontId="114" fillId="0" borderId="0" applyFont="0" applyFill="0" applyBorder="0" applyAlignment="0" applyProtection="0"/>
    <xf numFmtId="217" fontId="66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17" fillId="0" borderId="0" applyFont="0" applyFill="0" applyBorder="0" applyAlignment="0" applyProtection="0"/>
    <xf numFmtId="209" fontId="29" fillId="0" borderId="0" applyFill="0" applyBorder="0" applyAlignment="0" applyProtection="0"/>
    <xf numFmtId="168" fontId="1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111" fillId="0" borderId="0" applyFont="0" applyFill="0" applyBorder="0" applyAlignment="0" applyProtection="0"/>
    <xf numFmtId="3" fontId="115" fillId="0" borderId="0" applyFont="0" applyFill="0" applyBorder="0" applyAlignment="0" applyProtection="0"/>
    <xf numFmtId="0" fontId="114" fillId="0" borderId="0"/>
    <xf numFmtId="40" fontId="45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4" fillId="0" borderId="0"/>
    <xf numFmtId="168" fontId="14" fillId="0" borderId="0" applyFont="0" applyFill="0" applyBorder="0" applyAlignment="0" applyProtection="0"/>
    <xf numFmtId="0" fontId="13" fillId="0" borderId="0"/>
    <xf numFmtId="0" fontId="12" fillId="0" borderId="0"/>
    <xf numFmtId="0" fontId="11" fillId="0" borderId="0"/>
    <xf numFmtId="0" fontId="123" fillId="0" borderId="0" applyNumberFormat="0" applyFill="0" applyBorder="0" applyAlignment="0" applyProtection="0"/>
    <xf numFmtId="0" fontId="124" fillId="0" borderId="64" applyNumberFormat="0" applyFill="0" applyAlignment="0" applyProtection="0"/>
    <xf numFmtId="0" fontId="125" fillId="0" borderId="65" applyNumberFormat="0" applyFill="0" applyAlignment="0" applyProtection="0"/>
    <xf numFmtId="0" fontId="126" fillId="0" borderId="66" applyNumberFormat="0" applyFill="0" applyAlignment="0" applyProtection="0"/>
    <xf numFmtId="0" fontId="126" fillId="0" borderId="0" applyNumberFormat="0" applyFill="0" applyBorder="0" applyAlignment="0" applyProtection="0"/>
    <xf numFmtId="0" fontId="127" fillId="30" borderId="0" applyNumberFormat="0" applyBorder="0" applyAlignment="0" applyProtection="0"/>
    <xf numFmtId="0" fontId="128" fillId="31" borderId="0" applyNumberFormat="0" applyBorder="0" applyAlignment="0" applyProtection="0"/>
    <xf numFmtId="0" fontId="129" fillId="32" borderId="0" applyNumberFormat="0" applyBorder="0" applyAlignment="0" applyProtection="0"/>
    <xf numFmtId="0" fontId="130" fillId="33" borderId="67" applyNumberFormat="0" applyAlignment="0" applyProtection="0"/>
    <xf numFmtId="0" fontId="131" fillId="34" borderId="68" applyNumberFormat="0" applyAlignment="0" applyProtection="0"/>
    <xf numFmtId="0" fontId="132" fillId="34" borderId="67" applyNumberFormat="0" applyAlignment="0" applyProtection="0"/>
    <xf numFmtId="0" fontId="133" fillId="0" borderId="69" applyNumberFormat="0" applyFill="0" applyAlignment="0" applyProtection="0"/>
    <xf numFmtId="0" fontId="118" fillId="35" borderId="70" applyNumberFormat="0" applyAlignment="0" applyProtection="0"/>
    <xf numFmtId="0" fontId="134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19" fillId="0" borderId="72" applyNumberFormat="0" applyFill="0" applyAlignment="0" applyProtection="0"/>
    <xf numFmtId="0" fontId="136" fillId="37" borderId="0" applyNumberFormat="0" applyBorder="0" applyAlignment="0" applyProtection="0"/>
    <xf numFmtId="0" fontId="10" fillId="38" borderId="0" applyNumberFormat="0" applyBorder="0" applyAlignment="0" applyProtection="0"/>
    <xf numFmtId="0" fontId="10" fillId="39" borderId="0" applyNumberFormat="0" applyBorder="0" applyAlignment="0" applyProtection="0"/>
    <xf numFmtId="0" fontId="136" fillId="40" borderId="0" applyNumberFormat="0" applyBorder="0" applyAlignment="0" applyProtection="0"/>
    <xf numFmtId="0" fontId="136" fillId="41" borderId="0" applyNumberFormat="0" applyBorder="0" applyAlignment="0" applyProtection="0"/>
    <xf numFmtId="0" fontId="10" fillId="42" borderId="0" applyNumberFormat="0" applyBorder="0" applyAlignment="0" applyProtection="0"/>
    <xf numFmtId="0" fontId="10" fillId="43" borderId="0" applyNumberFormat="0" applyBorder="0" applyAlignment="0" applyProtection="0"/>
    <xf numFmtId="0" fontId="136" fillId="44" borderId="0" applyNumberFormat="0" applyBorder="0" applyAlignment="0" applyProtection="0"/>
    <xf numFmtId="0" fontId="136" fillId="45" borderId="0" applyNumberFormat="0" applyBorder="0" applyAlignment="0" applyProtection="0"/>
    <xf numFmtId="0" fontId="10" fillId="46" borderId="0" applyNumberFormat="0" applyBorder="0" applyAlignment="0" applyProtection="0"/>
    <xf numFmtId="0" fontId="10" fillId="47" borderId="0" applyNumberFormat="0" applyBorder="0" applyAlignment="0" applyProtection="0"/>
    <xf numFmtId="0" fontId="136" fillId="48" borderId="0" applyNumberFormat="0" applyBorder="0" applyAlignment="0" applyProtection="0"/>
    <xf numFmtId="0" fontId="136" fillId="49" borderId="0" applyNumberFormat="0" applyBorder="0" applyAlignment="0" applyProtection="0"/>
    <xf numFmtId="0" fontId="10" fillId="50" borderId="0" applyNumberFormat="0" applyBorder="0" applyAlignment="0" applyProtection="0"/>
    <xf numFmtId="0" fontId="10" fillId="51" borderId="0" applyNumberFormat="0" applyBorder="0" applyAlignment="0" applyProtection="0"/>
    <xf numFmtId="0" fontId="136" fillId="52" borderId="0" applyNumberFormat="0" applyBorder="0" applyAlignment="0" applyProtection="0"/>
    <xf numFmtId="0" fontId="136" fillId="53" borderId="0" applyNumberFormat="0" applyBorder="0" applyAlignment="0" applyProtection="0"/>
    <xf numFmtId="0" fontId="10" fillId="54" borderId="0" applyNumberFormat="0" applyBorder="0" applyAlignment="0" applyProtection="0"/>
    <xf numFmtId="0" fontId="10" fillId="55" borderId="0" applyNumberFormat="0" applyBorder="0" applyAlignment="0" applyProtection="0"/>
    <xf numFmtId="0" fontId="136" fillId="56" borderId="0" applyNumberFormat="0" applyBorder="0" applyAlignment="0" applyProtection="0"/>
    <xf numFmtId="0" fontId="136" fillId="57" borderId="0" applyNumberFormat="0" applyBorder="0" applyAlignment="0" applyProtection="0"/>
    <xf numFmtId="0" fontId="10" fillId="58" borderId="0" applyNumberFormat="0" applyBorder="0" applyAlignment="0" applyProtection="0"/>
    <xf numFmtId="0" fontId="10" fillId="59" borderId="0" applyNumberFormat="0" applyBorder="0" applyAlignment="0" applyProtection="0"/>
    <xf numFmtId="0" fontId="136" fillId="60" borderId="0" applyNumberFormat="0" applyBorder="0" applyAlignment="0" applyProtection="0"/>
    <xf numFmtId="0" fontId="10" fillId="0" borderId="0"/>
    <xf numFmtId="0" fontId="10" fillId="36" borderId="71" applyNumberFormat="0" applyFont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168" fontId="8" fillId="0" borderId="0" applyFont="0" applyFill="0" applyBorder="0" applyAlignment="0" applyProtection="0"/>
    <xf numFmtId="0" fontId="8" fillId="36" borderId="71" applyNumberFormat="0" applyFont="0" applyAlignment="0" applyProtection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8" fillId="42" borderId="0" applyNumberFormat="0" applyBorder="0" applyAlignment="0" applyProtection="0"/>
    <xf numFmtId="0" fontId="8" fillId="43" borderId="0" applyNumberFormat="0" applyBorder="0" applyAlignment="0" applyProtection="0"/>
    <xf numFmtId="0" fontId="8" fillId="46" borderId="0" applyNumberFormat="0" applyBorder="0" applyAlignment="0" applyProtection="0"/>
    <xf numFmtId="0" fontId="8" fillId="47" borderId="0" applyNumberFormat="0" applyBorder="0" applyAlignment="0" applyProtection="0"/>
    <xf numFmtId="0" fontId="8" fillId="50" borderId="0" applyNumberFormat="0" applyBorder="0" applyAlignment="0" applyProtection="0"/>
    <xf numFmtId="0" fontId="8" fillId="51" borderId="0" applyNumberFormat="0" applyBorder="0" applyAlignment="0" applyProtection="0"/>
    <xf numFmtId="0" fontId="8" fillId="54" borderId="0" applyNumberFormat="0" applyBorder="0" applyAlignment="0" applyProtection="0"/>
    <xf numFmtId="0" fontId="8" fillId="55" borderId="0" applyNumberFormat="0" applyBorder="0" applyAlignment="0" applyProtection="0"/>
    <xf numFmtId="0" fontId="8" fillId="58" borderId="0" applyNumberFormat="0" applyBorder="0" applyAlignment="0" applyProtection="0"/>
    <xf numFmtId="0" fontId="8" fillId="59" borderId="0" applyNumberFormat="0" applyBorder="0" applyAlignment="0" applyProtection="0"/>
    <xf numFmtId="0" fontId="109" fillId="0" borderId="0"/>
    <xf numFmtId="221" fontId="29" fillId="0" borderId="0" applyFont="0" applyFill="0" applyBorder="0" applyAlignment="0" applyProtection="0"/>
    <xf numFmtId="222" fontId="29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8" fontId="29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29" fillId="0" borderId="0" applyFont="0" applyFill="0" applyBorder="0" applyAlignment="0" applyProtection="0"/>
    <xf numFmtId="202" fontId="29" fillId="0" borderId="0" applyFill="0" applyBorder="0" applyAlignment="0" applyProtection="0"/>
    <xf numFmtId="168" fontId="7" fillId="0" borderId="0" applyFont="0" applyFill="0" applyBorder="0" applyAlignment="0" applyProtection="0"/>
    <xf numFmtId="0" fontId="141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142" fillId="0" borderId="0" applyFont="0" applyFill="0" applyBorder="0" applyAlignment="0" applyProtection="0"/>
    <xf numFmtId="0" fontId="148" fillId="0" borderId="0"/>
    <xf numFmtId="0" fontId="5" fillId="0" borderId="0"/>
    <xf numFmtId="0" fontId="5" fillId="0" borderId="0"/>
    <xf numFmtId="0" fontId="5" fillId="0" borderId="0"/>
    <xf numFmtId="0" fontId="4" fillId="0" borderId="0"/>
    <xf numFmtId="43" fontId="153" fillId="0" borderId="0" applyFill="0" applyBorder="0" applyAlignment="0" applyProtection="0"/>
    <xf numFmtId="0" fontId="154" fillId="0" borderId="0"/>
    <xf numFmtId="43" fontId="6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29" fillId="0" borderId="0"/>
    <xf numFmtId="0" fontId="2" fillId="0" borderId="0"/>
    <xf numFmtId="0" fontId="158" fillId="0" borderId="0"/>
    <xf numFmtId="0" fontId="158" fillId="0" borderId="0"/>
    <xf numFmtId="0" fontId="2" fillId="0" borderId="0"/>
    <xf numFmtId="0" fontId="1" fillId="0" borderId="0"/>
    <xf numFmtId="0" fontId="158" fillId="0" borderId="0"/>
    <xf numFmtId="0" fontId="158" fillId="0" borderId="0"/>
    <xf numFmtId="0" fontId="1" fillId="0" borderId="0"/>
    <xf numFmtId="0" fontId="1" fillId="0" borderId="0"/>
  </cellStyleXfs>
  <cellXfs count="876">
    <xf numFmtId="0" fontId="0" fillId="0" borderId="0" xfId="0"/>
    <xf numFmtId="0" fontId="53" fillId="0" borderId="0" xfId="216" applyFont="1" applyAlignment="1">
      <alignment vertical="center"/>
    </xf>
    <xf numFmtId="4" fontId="53" fillId="0" borderId="0" xfId="216" applyNumberFormat="1" applyFont="1" applyAlignment="1">
      <alignment vertical="center"/>
    </xf>
    <xf numFmtId="10" fontId="53" fillId="0" borderId="0" xfId="216" applyNumberFormat="1" applyFont="1" applyAlignment="1">
      <alignment vertical="center"/>
    </xf>
    <xf numFmtId="0" fontId="68" fillId="0" borderId="0" xfId="1717" applyFont="1" applyAlignment="1">
      <alignment horizontal="center" vertical="center"/>
    </xf>
    <xf numFmtId="0" fontId="55" fillId="0" borderId="0" xfId="1717" applyFont="1" applyAlignment="1">
      <alignment vertical="center"/>
    </xf>
    <xf numFmtId="184" fontId="68" fillId="0" borderId="0" xfId="1717" applyNumberFormat="1" applyFont="1" applyAlignment="1">
      <alignment horizontal="center" vertical="center"/>
    </xf>
    <xf numFmtId="0" fontId="55" fillId="0" borderId="0" xfId="1717" applyFont="1" applyAlignment="1">
      <alignment horizontal="center" vertical="center"/>
    </xf>
    <xf numFmtId="184" fontId="55" fillId="0" borderId="0" xfId="1717" applyNumberFormat="1" applyFont="1" applyAlignment="1">
      <alignment vertical="center"/>
    </xf>
    <xf numFmtId="4" fontId="53" fillId="0" borderId="0" xfId="216" applyNumberFormat="1" applyFont="1" applyAlignment="1">
      <alignment horizontal="center" vertical="center"/>
    </xf>
    <xf numFmtId="0" fontId="33" fillId="0" borderId="0" xfId="216" applyFont="1" applyAlignment="1">
      <alignment vertical="center"/>
    </xf>
    <xf numFmtId="4" fontId="33" fillId="0" borderId="0" xfId="216" applyNumberFormat="1" applyFont="1" applyAlignment="1">
      <alignment vertical="center"/>
    </xf>
    <xf numFmtId="0" fontId="108" fillId="0" borderId="0" xfId="1721"/>
    <xf numFmtId="0" fontId="53" fillId="0" borderId="0" xfId="1761" applyFont="1" applyAlignment="1">
      <alignment vertical="center"/>
    </xf>
    <xf numFmtId="0" fontId="74" fillId="0" borderId="0" xfId="1758" applyFont="1" applyAlignment="1">
      <alignment horizontal="left" vertical="center"/>
    </xf>
    <xf numFmtId="0" fontId="74" fillId="0" borderId="0" xfId="1758" applyFont="1" applyAlignment="1">
      <alignment horizontal="center" vertical="center"/>
    </xf>
    <xf numFmtId="4" fontId="74" fillId="0" borderId="0" xfId="1758" applyNumberFormat="1" applyFont="1" applyAlignment="1">
      <alignment horizontal="left" vertical="center"/>
    </xf>
    <xf numFmtId="0" fontId="77" fillId="0" borderId="0" xfId="216" applyFont="1" applyAlignment="1">
      <alignment vertical="center"/>
    </xf>
    <xf numFmtId="0" fontId="80" fillId="0" borderId="0" xfId="216" applyFont="1" applyAlignment="1">
      <alignment vertical="center"/>
    </xf>
    <xf numFmtId="4" fontId="77" fillId="0" borderId="0" xfId="216" applyNumberFormat="1" applyFont="1" applyAlignment="1">
      <alignment horizontal="center" vertical="center"/>
    </xf>
    <xf numFmtId="4" fontId="77" fillId="0" borderId="0" xfId="216" applyNumberFormat="1" applyFont="1" applyAlignment="1">
      <alignment vertical="center"/>
    </xf>
    <xf numFmtId="0" fontId="77" fillId="0" borderId="0" xfId="1855" applyFont="1"/>
    <xf numFmtId="4" fontId="77" fillId="0" borderId="0" xfId="1855" applyNumberFormat="1" applyFont="1"/>
    <xf numFmtId="0" fontId="82" fillId="0" borderId="0" xfId="1855" applyFont="1" applyAlignment="1">
      <alignment vertical="center"/>
    </xf>
    <xf numFmtId="4" fontId="81" fillId="0" borderId="0" xfId="1856" applyNumberFormat="1" applyFont="1" applyAlignment="1">
      <alignment vertical="center"/>
    </xf>
    <xf numFmtId="0" fontId="81" fillId="0" borderId="0" xfId="1856" applyFont="1"/>
    <xf numFmtId="10" fontId="77" fillId="0" borderId="0" xfId="216" applyNumberFormat="1" applyFont="1" applyAlignment="1">
      <alignment vertical="center"/>
    </xf>
    <xf numFmtId="4" fontId="80" fillId="0" borderId="0" xfId="216" applyNumberFormat="1" applyFont="1" applyAlignment="1">
      <alignment horizontal="center" vertical="center"/>
    </xf>
    <xf numFmtId="4" fontId="80" fillId="0" borderId="0" xfId="216" applyNumberFormat="1" applyFont="1" applyAlignment="1">
      <alignment vertical="center"/>
    </xf>
    <xf numFmtId="4" fontId="32" fillId="24" borderId="0" xfId="1857" applyNumberFormat="1" applyFont="1" applyFill="1" applyBorder="1" applyAlignment="1">
      <alignment vertical="center"/>
    </xf>
    <xf numFmtId="0" fontId="53" fillId="0" borderId="0" xfId="0" applyFont="1"/>
    <xf numFmtId="0" fontId="53" fillId="0" borderId="0" xfId="216" applyFont="1" applyBorder="1" applyAlignment="1">
      <alignment vertical="center"/>
    </xf>
    <xf numFmtId="0" fontId="87" fillId="26" borderId="0" xfId="0" applyFont="1" applyFill="1" applyBorder="1" applyAlignment="1">
      <alignment horizontal="left"/>
    </xf>
    <xf numFmtId="0" fontId="77" fillId="0" borderId="0" xfId="216" applyFont="1" applyBorder="1" applyAlignment="1">
      <alignment vertical="center"/>
    </xf>
    <xf numFmtId="168" fontId="55" fillId="0" borderId="0" xfId="2297" applyFont="1" applyAlignment="1">
      <alignment vertical="center"/>
    </xf>
    <xf numFmtId="168" fontId="68" fillId="0" borderId="0" xfId="2297" applyFont="1" applyAlignment="1">
      <alignment horizontal="center" vertical="center"/>
    </xf>
    <xf numFmtId="0" fontId="79" fillId="24" borderId="0" xfId="1857" applyFont="1" applyFill="1" applyBorder="1" applyAlignment="1">
      <alignment horizontal="right" vertical="center"/>
    </xf>
    <xf numFmtId="0" fontId="121" fillId="0" borderId="0" xfId="0" applyFont="1" applyAlignment="1">
      <alignment horizontal="center"/>
    </xf>
    <xf numFmtId="4" fontId="32" fillId="0" borderId="0" xfId="1857" applyNumberFormat="1" applyFont="1" applyFill="1" applyBorder="1" applyAlignment="1">
      <alignment vertical="center"/>
    </xf>
    <xf numFmtId="0" fontId="53" fillId="0" borderId="0" xfId="0" applyFont="1" applyFill="1"/>
    <xf numFmtId="4" fontId="0" fillId="0" borderId="0" xfId="0" applyNumberFormat="1"/>
    <xf numFmtId="0" fontId="0" fillId="0" borderId="0" xfId="0" applyAlignment="1">
      <alignment vertical="center"/>
    </xf>
    <xf numFmtId="0" fontId="77" fillId="0" borderId="0" xfId="216" applyFont="1" applyFill="1" applyAlignment="1">
      <alignment vertical="center"/>
    </xf>
    <xf numFmtId="0" fontId="71" fillId="0" borderId="0" xfId="1721" applyFont="1" applyBorder="1" applyAlignment="1">
      <alignment vertical="center"/>
    </xf>
    <xf numFmtId="0" fontId="82" fillId="0" borderId="0" xfId="1855" applyFont="1" applyFill="1" applyBorder="1" applyAlignment="1">
      <alignment horizontal="left" vertical="center"/>
    </xf>
    <xf numFmtId="0" fontId="81" fillId="0" borderId="0" xfId="1855" applyFont="1" applyFill="1" applyBorder="1" applyAlignment="1">
      <alignment vertical="center"/>
    </xf>
    <xf numFmtId="0" fontId="82" fillId="0" borderId="0" xfId="1855" applyFont="1" applyFill="1" applyBorder="1" applyAlignment="1">
      <alignment horizontal="center" vertical="center"/>
    </xf>
    <xf numFmtId="4" fontId="78" fillId="0" borderId="0" xfId="1856" applyNumberFormat="1" applyFont="1" applyFill="1" applyBorder="1" applyAlignment="1">
      <alignment horizontal="left" vertical="center"/>
    </xf>
    <xf numFmtId="170" fontId="82" fillId="0" borderId="0" xfId="1855" applyNumberFormat="1" applyFont="1" applyFill="1" applyBorder="1" applyAlignment="1">
      <alignment vertical="center"/>
    </xf>
    <xf numFmtId="10" fontId="78" fillId="0" borderId="0" xfId="1867" applyNumberFormat="1" applyFont="1" applyFill="1" applyBorder="1" applyAlignment="1">
      <alignment vertical="center"/>
    </xf>
    <xf numFmtId="4" fontId="80" fillId="24" borderId="0" xfId="1857" applyNumberFormat="1" applyFont="1" applyFill="1" applyBorder="1" applyAlignment="1">
      <alignment vertical="center"/>
    </xf>
    <xf numFmtId="0" fontId="87" fillId="0" borderId="0" xfId="0" applyFont="1" applyFill="1" applyBorder="1" applyAlignment="1">
      <alignment horizontal="left" vertical="center"/>
    </xf>
    <xf numFmtId="0" fontId="0" fillId="0" borderId="0" xfId="0" applyBorder="1"/>
    <xf numFmtId="0" fontId="84" fillId="24" borderId="0" xfId="1857" applyFont="1" applyFill="1" applyBorder="1" applyAlignment="1">
      <alignment vertical="center"/>
    </xf>
    <xf numFmtId="0" fontId="80" fillId="24" borderId="0" xfId="1857" applyFont="1" applyFill="1" applyBorder="1" applyAlignment="1">
      <alignment vertical="center"/>
    </xf>
    <xf numFmtId="190" fontId="53" fillId="0" borderId="0" xfId="1761" applyNumberFormat="1" applyFont="1" applyBorder="1" applyAlignment="1">
      <alignment horizontal="left" vertical="center"/>
    </xf>
    <xf numFmtId="170" fontId="80" fillId="24" borderId="0" xfId="1857" quotePrefix="1" applyNumberFormat="1" applyFont="1" applyFill="1" applyBorder="1" applyAlignment="1">
      <alignment horizontal="left" vertical="center"/>
    </xf>
    <xf numFmtId="0" fontId="79" fillId="24" borderId="0" xfId="1857" applyFont="1" applyFill="1" applyBorder="1" applyAlignment="1">
      <alignment vertical="center"/>
    </xf>
    <xf numFmtId="4" fontId="140" fillId="0" borderId="0" xfId="216" applyNumberFormat="1" applyFont="1" applyAlignment="1">
      <alignment horizontal="center" vertical="center"/>
    </xf>
    <xf numFmtId="17" fontId="53" fillId="0" borderId="0" xfId="1761" quotePrefix="1" applyNumberFormat="1" applyFont="1" applyFill="1" applyBorder="1" applyAlignment="1">
      <alignment horizontal="left" vertical="center"/>
    </xf>
    <xf numFmtId="185" fontId="53" fillId="0" borderId="0" xfId="1761" applyNumberFormat="1" applyFont="1" applyFill="1" applyBorder="1" applyAlignment="1">
      <alignment horizontal="left" vertical="center"/>
    </xf>
    <xf numFmtId="0" fontId="53" fillId="0" borderId="0" xfId="0" applyFont="1" applyAlignment="1">
      <alignment vertical="center"/>
    </xf>
    <xf numFmtId="0" fontId="53" fillId="0" borderId="0" xfId="1855" applyFont="1"/>
    <xf numFmtId="4" fontId="53" fillId="0" borderId="0" xfId="1855" applyNumberFormat="1" applyFont="1"/>
    <xf numFmtId="0" fontId="54" fillId="24" borderId="0" xfId="1857" applyFont="1" applyFill="1" applyBorder="1" applyAlignment="1">
      <alignment horizontal="right" vertical="center"/>
    </xf>
    <xf numFmtId="0" fontId="53" fillId="24" borderId="0" xfId="1857" applyFont="1" applyFill="1" applyBorder="1" applyAlignment="1">
      <alignment vertical="center"/>
    </xf>
    <xf numFmtId="0" fontId="54" fillId="0" borderId="0" xfId="1857" applyFont="1" applyFill="1" applyBorder="1" applyAlignment="1">
      <alignment horizontal="right" vertical="center"/>
    </xf>
    <xf numFmtId="0" fontId="53" fillId="0" borderId="0" xfId="1857" applyFont="1" applyFill="1" applyAlignment="1">
      <alignment horizontal="left" vertical="center"/>
    </xf>
    <xf numFmtId="0" fontId="53" fillId="0" borderId="0" xfId="216" applyFont="1" applyFill="1" applyAlignment="1">
      <alignment vertical="center"/>
    </xf>
    <xf numFmtId="0" fontId="138" fillId="0" borderId="0" xfId="0" applyFont="1"/>
    <xf numFmtId="0" fontId="53" fillId="0" borderId="20" xfId="0" applyFont="1" applyBorder="1" applyAlignment="1">
      <alignment horizontal="center" vertical="center"/>
    </xf>
    <xf numFmtId="0" fontId="145" fillId="0" borderId="0" xfId="1855" applyFont="1" applyAlignment="1">
      <alignment vertical="center"/>
    </xf>
    <xf numFmtId="0" fontId="53" fillId="0" borderId="0" xfId="1855" applyFont="1" applyAlignment="1">
      <alignment vertical="center"/>
    </xf>
    <xf numFmtId="10" fontId="53" fillId="0" borderId="0" xfId="1855" applyNumberFormat="1" applyFont="1"/>
    <xf numFmtId="10" fontId="53" fillId="0" borderId="0" xfId="1867" applyNumberFormat="1" applyFont="1"/>
    <xf numFmtId="0" fontId="53" fillId="0" borderId="20" xfId="0" applyFont="1" applyFill="1" applyBorder="1" applyAlignment="1">
      <alignment horizontal="center" vertical="center"/>
    </xf>
    <xf numFmtId="0" fontId="53" fillId="0" borderId="20" xfId="0" applyFont="1" applyFill="1" applyBorder="1" applyAlignment="1">
      <alignment horizontal="left" vertical="center" wrapText="1"/>
    </xf>
    <xf numFmtId="0" fontId="53" fillId="0" borderId="35" xfId="0" applyFont="1" applyBorder="1" applyAlignment="1">
      <alignment horizontal="center" vertical="center"/>
    </xf>
    <xf numFmtId="0" fontId="53" fillId="0" borderId="20" xfId="0" applyFont="1" applyBorder="1" applyAlignment="1">
      <alignment horizontal="left" vertical="center" wrapText="1"/>
    </xf>
    <xf numFmtId="0" fontId="53" fillId="24" borderId="24" xfId="367" applyFont="1" applyFill="1" applyBorder="1" applyAlignment="1">
      <alignment horizontal="center" vertical="center" wrapText="1"/>
    </xf>
    <xf numFmtId="0" fontId="54" fillId="24" borderId="25" xfId="367" applyFont="1" applyFill="1" applyBorder="1" applyAlignment="1">
      <alignment horizontal="left" vertical="center" wrapText="1"/>
    </xf>
    <xf numFmtId="0" fontId="54" fillId="24" borderId="18" xfId="216" applyFont="1" applyFill="1" applyBorder="1" applyAlignment="1">
      <alignment horizontal="left" vertical="center"/>
    </xf>
    <xf numFmtId="0" fontId="53" fillId="0" borderId="24" xfId="367" applyFont="1" applyFill="1" applyBorder="1" applyAlignment="1">
      <alignment horizontal="center" vertical="center" wrapText="1"/>
    </xf>
    <xf numFmtId="0" fontId="53" fillId="0" borderId="25" xfId="367" applyFont="1" applyFill="1" applyBorder="1" applyAlignment="1">
      <alignment horizontal="left" vertical="center" wrapText="1"/>
    </xf>
    <xf numFmtId="0" fontId="53" fillId="0" borderId="18" xfId="216" applyFont="1" applyFill="1" applyBorder="1" applyAlignment="1">
      <alignment horizontal="center" vertical="center"/>
    </xf>
    <xf numFmtId="0" fontId="53" fillId="0" borderId="18" xfId="216" applyFont="1" applyFill="1" applyBorder="1" applyAlignment="1">
      <alignment horizontal="left" vertical="center"/>
    </xf>
    <xf numFmtId="4" fontId="33" fillId="0" borderId="0" xfId="216" applyNumberFormat="1" applyFont="1" applyAlignment="1">
      <alignment horizontal="center" vertical="center"/>
    </xf>
    <xf numFmtId="205" fontId="33" fillId="0" borderId="0" xfId="216" applyNumberFormat="1" applyFont="1" applyAlignment="1">
      <alignment vertical="center"/>
    </xf>
    <xf numFmtId="0" fontId="54" fillId="24" borderId="18" xfId="216" applyFont="1" applyFill="1" applyBorder="1" applyAlignment="1">
      <alignment horizontal="center" vertical="center"/>
    </xf>
    <xf numFmtId="4" fontId="53" fillId="24" borderId="27" xfId="216" applyNumberFormat="1" applyFont="1" applyFill="1" applyBorder="1" applyAlignment="1">
      <alignment horizontal="right" vertical="center"/>
    </xf>
    <xf numFmtId="4" fontId="53" fillId="24" borderId="33" xfId="1857" applyNumberFormat="1" applyFont="1" applyFill="1" applyBorder="1" applyAlignment="1">
      <alignment vertical="center"/>
    </xf>
    <xf numFmtId="4" fontId="53" fillId="0" borderId="27" xfId="216" applyNumberFormat="1" applyFont="1" applyFill="1" applyBorder="1" applyAlignment="1">
      <alignment horizontal="right" vertical="center"/>
    </xf>
    <xf numFmtId="0" fontId="54" fillId="0" borderId="25" xfId="367" applyFont="1" applyFill="1" applyBorder="1" applyAlignment="1">
      <alignment horizontal="left" vertical="center" wrapText="1"/>
    </xf>
    <xf numFmtId="0" fontId="54" fillId="0" borderId="18" xfId="216" applyFont="1" applyFill="1" applyBorder="1" applyAlignment="1">
      <alignment horizontal="left" vertical="center"/>
    </xf>
    <xf numFmtId="0" fontId="54" fillId="0" borderId="18" xfId="216" applyFont="1" applyFill="1" applyBorder="1" applyAlignment="1">
      <alignment horizontal="center" vertical="center" shrinkToFit="1"/>
    </xf>
    <xf numFmtId="2" fontId="71" fillId="0" borderId="20" xfId="1721" applyNumberFormat="1" applyFont="1" applyFill="1" applyBorder="1" applyAlignment="1">
      <alignment horizontal="center" vertical="center"/>
    </xf>
    <xf numFmtId="4" fontId="54" fillId="24" borderId="37" xfId="216" applyNumberFormat="1" applyFont="1" applyFill="1" applyBorder="1" applyAlignment="1">
      <alignment horizontal="right" vertical="center"/>
    </xf>
    <xf numFmtId="0" fontId="71" fillId="0" borderId="20" xfId="1721" applyFont="1" applyFill="1" applyBorder="1" applyAlignment="1">
      <alignment horizontal="center" vertical="center"/>
    </xf>
    <xf numFmtId="168" fontId="70" fillId="64" borderId="20" xfId="2179" applyFont="1" applyFill="1" applyBorder="1" applyAlignment="1">
      <alignment horizontal="center" vertical="center"/>
    </xf>
    <xf numFmtId="0" fontId="71" fillId="0" borderId="20" xfId="1721" applyFont="1" applyFill="1" applyBorder="1" applyAlignment="1">
      <alignment horizontal="left" vertical="center"/>
    </xf>
    <xf numFmtId="168" fontId="71" fillId="0" borderId="20" xfId="2179" applyFont="1" applyFill="1" applyBorder="1" applyAlignment="1">
      <alignment horizontal="center" vertical="center"/>
    </xf>
    <xf numFmtId="168" fontId="71" fillId="0" borderId="21" xfId="2179" applyFont="1" applyFill="1" applyBorder="1" applyAlignment="1">
      <alignment horizontal="center" vertical="center"/>
    </xf>
    <xf numFmtId="168" fontId="70" fillId="64" borderId="34" xfId="2179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49" fontId="53" fillId="0" borderId="20" xfId="2183" applyNumberFormat="1" applyFont="1" applyFill="1" applyBorder="1" applyAlignment="1">
      <alignment horizontal="center" vertical="center"/>
    </xf>
    <xf numFmtId="168" fontId="53" fillId="0" borderId="20" xfId="2297" applyFont="1" applyFill="1" applyBorder="1" applyAlignment="1">
      <alignment vertical="center"/>
    </xf>
    <xf numFmtId="0" fontId="53" fillId="0" borderId="35" xfId="0" applyFont="1" applyFill="1" applyBorder="1" applyAlignment="1">
      <alignment horizontal="center" vertical="center"/>
    </xf>
    <xf numFmtId="168" fontId="0" fillId="0" borderId="0" xfId="2297" applyFont="1"/>
    <xf numFmtId="168" fontId="0" fillId="0" borderId="0" xfId="0" applyNumberFormat="1"/>
    <xf numFmtId="4" fontId="53" fillId="0" borderId="20" xfId="0" applyNumberFormat="1" applyFont="1" applyBorder="1" applyAlignment="1">
      <alignment horizontal="center" vertical="center"/>
    </xf>
    <xf numFmtId="49" fontId="71" fillId="0" borderId="20" xfId="559" applyNumberFormat="1" applyFont="1" applyFill="1" applyBorder="1" applyAlignment="1">
      <alignment horizontal="left" vertical="center" wrapText="1"/>
    </xf>
    <xf numFmtId="191" fontId="69" fillId="0" borderId="0" xfId="2183" applyNumberFormat="1" applyFont="1" applyAlignment="1">
      <alignment vertical="center"/>
    </xf>
    <xf numFmtId="189" fontId="53" fillId="0" borderId="0" xfId="1761" applyNumberFormat="1" applyFont="1" applyFill="1" applyAlignment="1">
      <alignment horizontal="left" vertical="center"/>
    </xf>
    <xf numFmtId="189" fontId="53" fillId="0" borderId="0" xfId="1761" applyNumberFormat="1" applyFont="1" applyBorder="1" applyAlignment="1">
      <alignment horizontal="left" vertical="center"/>
    </xf>
    <xf numFmtId="189" fontId="53" fillId="0" borderId="0" xfId="1761" applyNumberFormat="1" applyFont="1" applyFill="1" applyBorder="1" applyAlignment="1">
      <alignment horizontal="left" vertical="center"/>
    </xf>
    <xf numFmtId="189" fontId="53" fillId="27" borderId="0" xfId="1761" applyNumberFormat="1" applyFont="1" applyFill="1" applyBorder="1" applyAlignment="1">
      <alignment horizontal="left" vertical="center"/>
    </xf>
    <xf numFmtId="4" fontId="53" fillId="0" borderId="27" xfId="216" applyNumberFormat="1" applyFont="1" applyFill="1" applyBorder="1" applyAlignment="1">
      <alignment horizontal="center" vertical="center"/>
    </xf>
    <xf numFmtId="4" fontId="54" fillId="24" borderId="51" xfId="216" applyNumberFormat="1" applyFont="1" applyFill="1" applyBorder="1" applyAlignment="1">
      <alignment horizontal="center" vertical="center"/>
    </xf>
    <xf numFmtId="4" fontId="54" fillId="61" borderId="51" xfId="216" applyNumberFormat="1" applyFont="1" applyFill="1" applyBorder="1" applyAlignment="1">
      <alignment horizontal="center" vertical="center"/>
    </xf>
    <xf numFmtId="4" fontId="53" fillId="0" borderId="18" xfId="216" applyNumberFormat="1" applyFont="1" applyFill="1" applyBorder="1" applyAlignment="1">
      <alignment horizontal="center" vertical="center" shrinkToFit="1"/>
    </xf>
    <xf numFmtId="0" fontId="143" fillId="25" borderId="60" xfId="1857" applyFont="1" applyFill="1" applyBorder="1" applyAlignment="1">
      <alignment horizontal="center" vertical="center" wrapText="1"/>
    </xf>
    <xf numFmtId="0" fontId="143" fillId="25" borderId="61" xfId="1857" applyFont="1" applyFill="1" applyBorder="1" applyAlignment="1">
      <alignment horizontal="center" vertical="center" wrapText="1"/>
    </xf>
    <xf numFmtId="4" fontId="143" fillId="25" borderId="61" xfId="0" applyNumberFormat="1" applyFont="1" applyFill="1" applyBorder="1" applyAlignment="1">
      <alignment horizontal="center" vertical="center" wrapText="1"/>
    </xf>
    <xf numFmtId="0" fontId="54" fillId="63" borderId="31" xfId="0" applyFont="1" applyFill="1" applyBorder="1" applyAlignment="1">
      <alignment horizontal="left" vertical="center" wrapText="1"/>
    </xf>
    <xf numFmtId="0" fontId="54" fillId="63" borderId="38" xfId="0" applyFont="1" applyFill="1" applyBorder="1" applyAlignment="1">
      <alignment horizontal="left" vertical="center" wrapText="1"/>
    </xf>
    <xf numFmtId="0" fontId="54" fillId="63" borderId="31" xfId="216" applyFont="1" applyFill="1" applyBorder="1" applyAlignment="1">
      <alignment horizontal="left" vertical="center"/>
    </xf>
    <xf numFmtId="0" fontId="54" fillId="63" borderId="38" xfId="216" applyFont="1" applyFill="1" applyBorder="1" applyAlignment="1">
      <alignment vertical="center"/>
    </xf>
    <xf numFmtId="0" fontId="54" fillId="63" borderId="38" xfId="216" applyFont="1" applyFill="1" applyBorder="1" applyAlignment="1">
      <alignment horizontal="left" vertical="center" wrapText="1"/>
    </xf>
    <xf numFmtId="0" fontId="143" fillId="25" borderId="60" xfId="1857" applyFont="1" applyFill="1" applyBorder="1" applyAlignment="1">
      <alignment horizontal="center" vertical="center"/>
    </xf>
    <xf numFmtId="0" fontId="143" fillId="25" borderId="61" xfId="1857" applyFont="1" applyFill="1" applyBorder="1" applyAlignment="1">
      <alignment horizontal="center" vertical="center"/>
    </xf>
    <xf numFmtId="0" fontId="143" fillId="25" borderId="61" xfId="216" applyFont="1" applyFill="1" applyBorder="1" applyAlignment="1">
      <alignment horizontal="center" vertical="center"/>
    </xf>
    <xf numFmtId="0" fontId="150" fillId="0" borderId="0" xfId="216" applyFont="1" applyAlignment="1">
      <alignment vertical="center"/>
    </xf>
    <xf numFmtId="4" fontId="151" fillId="0" borderId="0" xfId="216" applyNumberFormat="1" applyFont="1" applyAlignment="1">
      <alignment horizontal="center" vertical="center"/>
    </xf>
    <xf numFmtId="0" fontId="53" fillId="0" borderId="18" xfId="216" applyFont="1" applyFill="1" applyBorder="1" applyAlignment="1">
      <alignment horizontal="left" vertical="center" wrapText="1"/>
    </xf>
    <xf numFmtId="10" fontId="53" fillId="27" borderId="22" xfId="1855" applyNumberFormat="1" applyFont="1" applyFill="1" applyBorder="1" applyAlignment="1">
      <alignment horizontal="center" vertical="center"/>
    </xf>
    <xf numFmtId="4" fontId="53" fillId="27" borderId="34" xfId="1855" applyNumberFormat="1" applyFont="1" applyFill="1" applyBorder="1" applyAlignment="1">
      <alignment horizontal="center" vertical="center"/>
    </xf>
    <xf numFmtId="0" fontId="54" fillId="25" borderId="73" xfId="1855" applyFont="1" applyFill="1" applyBorder="1" applyAlignment="1">
      <alignment horizontal="center" vertical="center"/>
    </xf>
    <xf numFmtId="0" fontId="54" fillId="25" borderId="48" xfId="1855" applyFont="1" applyFill="1" applyBorder="1" applyAlignment="1">
      <alignment horizontal="center" vertical="center"/>
    </xf>
    <xf numFmtId="10" fontId="53" fillId="0" borderId="53" xfId="1855" applyNumberFormat="1" applyFont="1" applyFill="1" applyBorder="1" applyAlignment="1">
      <alignment horizontal="center" vertical="center"/>
    </xf>
    <xf numFmtId="4" fontId="53" fillId="28" borderId="54" xfId="1855" applyNumberFormat="1" applyFont="1" applyFill="1" applyBorder="1" applyAlignment="1">
      <alignment horizontal="center" vertical="center"/>
    </xf>
    <xf numFmtId="10" fontId="53" fillId="27" borderId="55" xfId="1855" applyNumberFormat="1" applyFont="1" applyFill="1" applyBorder="1" applyAlignment="1">
      <alignment horizontal="center" vertical="center"/>
    </xf>
    <xf numFmtId="10" fontId="53" fillId="27" borderId="55" xfId="1867" applyNumberFormat="1" applyFont="1" applyFill="1" applyBorder="1" applyAlignment="1">
      <alignment horizontal="center" vertical="center"/>
    </xf>
    <xf numFmtId="0" fontId="54" fillId="25" borderId="52" xfId="1855" applyFont="1" applyFill="1" applyBorder="1" applyAlignment="1">
      <alignment horizontal="center" vertical="center"/>
    </xf>
    <xf numFmtId="0" fontId="54" fillId="25" borderId="75" xfId="1855" applyFont="1" applyFill="1" applyBorder="1" applyAlignment="1">
      <alignment horizontal="center" vertical="center"/>
    </xf>
    <xf numFmtId="4" fontId="145" fillId="0" borderId="0" xfId="216" applyNumberFormat="1" applyFont="1" applyAlignment="1">
      <alignment vertical="center"/>
    </xf>
    <xf numFmtId="4" fontId="77" fillId="0" borderId="0" xfId="216" applyNumberFormat="1" applyFont="1" applyFill="1" applyAlignment="1">
      <alignment vertical="center"/>
    </xf>
    <xf numFmtId="168" fontId="31" fillId="0" borderId="0" xfId="2297" applyFont="1" applyAlignment="1">
      <alignment vertical="center"/>
    </xf>
    <xf numFmtId="4" fontId="53" fillId="0" borderId="33" xfId="1857" applyNumberFormat="1" applyFont="1" applyFill="1" applyBorder="1" applyAlignment="1">
      <alignment horizontal="center" vertical="center"/>
    </xf>
    <xf numFmtId="4" fontId="53" fillId="0" borderId="39" xfId="1857" applyNumberFormat="1" applyFont="1" applyFill="1" applyBorder="1" applyAlignment="1">
      <alignment horizontal="center" vertical="center"/>
    </xf>
    <xf numFmtId="230" fontId="53" fillId="24" borderId="0" xfId="1857" quotePrefix="1" applyNumberFormat="1" applyFont="1" applyFill="1" applyBorder="1" applyAlignment="1">
      <alignment horizontal="left" vertical="center"/>
    </xf>
    <xf numFmtId="0" fontId="54" fillId="61" borderId="60" xfId="559" applyFont="1" applyFill="1" applyBorder="1" applyAlignment="1">
      <alignment horizontal="center" vertical="center"/>
    </xf>
    <xf numFmtId="191" fontId="54" fillId="61" borderId="61" xfId="2183" applyNumberFormat="1" applyFont="1" applyFill="1" applyBorder="1" applyAlignment="1">
      <alignment horizontal="center" vertical="center"/>
    </xf>
    <xf numFmtId="191" fontId="54" fillId="61" borderId="61" xfId="2183" applyNumberFormat="1" applyFont="1" applyFill="1" applyBorder="1" applyAlignment="1">
      <alignment horizontal="center" vertical="center" wrapText="1"/>
    </xf>
    <xf numFmtId="168" fontId="54" fillId="61" borderId="61" xfId="2179" applyFont="1" applyFill="1" applyBorder="1" applyAlignment="1">
      <alignment horizontal="center" vertical="center"/>
    </xf>
    <xf numFmtId="168" fontId="54" fillId="61" borderId="61" xfId="2179" applyFont="1" applyFill="1" applyBorder="1" applyAlignment="1">
      <alignment horizontal="center" vertical="center" wrapText="1"/>
    </xf>
    <xf numFmtId="0" fontId="149" fillId="0" borderId="0" xfId="0" applyFont="1"/>
    <xf numFmtId="0" fontId="143" fillId="61" borderId="60" xfId="1857" applyFont="1" applyFill="1" applyBorder="1" applyAlignment="1">
      <alignment horizontal="center" vertical="center" wrapText="1"/>
    </xf>
    <xf numFmtId="0" fontId="143" fillId="61" borderId="61" xfId="1857" applyFont="1" applyFill="1" applyBorder="1" applyAlignment="1">
      <alignment horizontal="center" vertical="center" wrapText="1"/>
    </xf>
    <xf numFmtId="0" fontId="143" fillId="61" borderId="51" xfId="1857" applyFont="1" applyFill="1" applyBorder="1" applyAlignment="1">
      <alignment horizontal="center" vertical="center" wrapText="1"/>
    </xf>
    <xf numFmtId="168" fontId="54" fillId="0" borderId="59" xfId="2297" applyFont="1" applyBorder="1" applyAlignment="1">
      <alignment horizontal="center" vertical="center"/>
    </xf>
    <xf numFmtId="168" fontId="54" fillId="0" borderId="61" xfId="2297" applyFont="1" applyBorder="1" applyAlignment="1">
      <alignment horizontal="center" vertical="center"/>
    </xf>
    <xf numFmtId="0" fontId="53" fillId="0" borderId="46" xfId="559" applyFont="1" applyFill="1" applyBorder="1" applyAlignment="1">
      <alignment horizontal="center" vertical="center"/>
    </xf>
    <xf numFmtId="0" fontId="53" fillId="0" borderId="34" xfId="559" applyFont="1" applyFill="1" applyBorder="1" applyAlignment="1">
      <alignment horizontal="center" vertical="center" wrapText="1"/>
    </xf>
    <xf numFmtId="0" fontId="53" fillId="0" borderId="34" xfId="559" applyFont="1" applyFill="1" applyBorder="1" applyAlignment="1">
      <alignment horizontal="left" vertical="center" wrapText="1"/>
    </xf>
    <xf numFmtId="168" fontId="53" fillId="0" borderId="20" xfId="2297" applyFont="1" applyFill="1" applyBorder="1" applyAlignment="1">
      <alignment horizontal="right" vertical="center"/>
    </xf>
    <xf numFmtId="0" fontId="144" fillId="0" borderId="0" xfId="0" applyFont="1" applyAlignment="1">
      <alignment vertical="center"/>
    </xf>
    <xf numFmtId="0" fontId="144" fillId="0" borderId="0" xfId="0" applyFont="1" applyFill="1" applyAlignment="1">
      <alignment vertical="center"/>
    </xf>
    <xf numFmtId="0" fontId="144" fillId="0" borderId="0" xfId="0" applyFont="1" applyAlignment="1">
      <alignment vertical="center" wrapText="1"/>
    </xf>
    <xf numFmtId="0" fontId="144" fillId="0" borderId="0" xfId="0" applyFont="1" applyAlignment="1">
      <alignment horizontal="right" vertical="center"/>
    </xf>
    <xf numFmtId="0" fontId="149" fillId="0" borderId="0" xfId="0" applyFont="1" applyFill="1"/>
    <xf numFmtId="0" fontId="87" fillId="0" borderId="0" xfId="1761" applyFont="1" applyFill="1" applyAlignment="1">
      <alignment horizontal="left" vertical="center"/>
    </xf>
    <xf numFmtId="2" fontId="54" fillId="61" borderId="61" xfId="2179" applyNumberFormat="1" applyFont="1" applyFill="1" applyBorder="1" applyAlignment="1">
      <alignment horizontal="center" vertical="center"/>
    </xf>
    <xf numFmtId="168" fontId="54" fillId="61" borderId="76" xfId="2179" applyFont="1" applyFill="1" applyBorder="1" applyAlignment="1">
      <alignment horizontal="center" vertical="center" wrapText="1"/>
    </xf>
    <xf numFmtId="168" fontId="54" fillId="61" borderId="23" xfId="2179" applyFont="1" applyFill="1" applyBorder="1" applyAlignment="1">
      <alignment horizontal="center" vertical="center" wrapText="1"/>
    </xf>
    <xf numFmtId="49" fontId="53" fillId="0" borderId="20" xfId="2179" applyNumberFormat="1" applyFont="1" applyFill="1" applyBorder="1" applyAlignment="1">
      <alignment horizontal="center" vertical="center"/>
    </xf>
    <xf numFmtId="2" fontId="53" fillId="0" borderId="20" xfId="2183" applyNumberFormat="1" applyFont="1" applyFill="1" applyBorder="1" applyAlignment="1">
      <alignment horizontal="center" vertical="center"/>
    </xf>
    <xf numFmtId="168" fontId="53" fillId="0" borderId="1" xfId="2179" applyFont="1" applyFill="1" applyBorder="1" applyAlignment="1">
      <alignment vertical="center"/>
    </xf>
    <xf numFmtId="168" fontId="53" fillId="0" borderId="58" xfId="2179" applyFont="1" applyFill="1" applyBorder="1" applyAlignment="1">
      <alignment vertical="center"/>
    </xf>
    <xf numFmtId="49" fontId="53" fillId="0" borderId="22" xfId="2179" applyNumberFormat="1" applyFont="1" applyFill="1" applyBorder="1" applyAlignment="1">
      <alignment horizontal="center" vertical="center"/>
    </xf>
    <xf numFmtId="49" fontId="71" fillId="0" borderId="22" xfId="559" applyNumberFormat="1" applyFont="1" applyFill="1" applyBorder="1" applyAlignment="1">
      <alignment horizontal="left" vertical="center" wrapText="1"/>
    </xf>
    <xf numFmtId="49" fontId="53" fillId="0" borderId="22" xfId="2183" applyNumberFormat="1" applyFont="1" applyFill="1" applyBorder="1" applyAlignment="1">
      <alignment horizontal="center" vertical="center"/>
    </xf>
    <xf numFmtId="2" fontId="53" fillId="0" borderId="22" xfId="2183" applyNumberFormat="1" applyFont="1" applyFill="1" applyBorder="1" applyAlignment="1">
      <alignment horizontal="center" vertical="center"/>
    </xf>
    <xf numFmtId="4" fontId="53" fillId="0" borderId="22" xfId="559" applyNumberFormat="1" applyFont="1" applyFill="1" applyBorder="1" applyAlignment="1">
      <alignment horizontal="right" vertical="center"/>
    </xf>
    <xf numFmtId="168" fontId="53" fillId="0" borderId="22" xfId="2179" applyFont="1" applyFill="1" applyBorder="1" applyAlignment="1">
      <alignment horizontal="center" vertical="center"/>
    </xf>
    <xf numFmtId="168" fontId="54" fillId="63" borderId="78" xfId="2179" applyFont="1" applyFill="1" applyBorder="1" applyAlignment="1">
      <alignment vertical="center"/>
    </xf>
    <xf numFmtId="2" fontId="53" fillId="0" borderId="34" xfId="559" applyNumberFormat="1" applyFont="1" applyFill="1" applyBorder="1" applyAlignment="1">
      <alignment horizontal="center" vertical="center" wrapText="1"/>
    </xf>
    <xf numFmtId="0" fontId="138" fillId="0" borderId="0" xfId="0" applyFont="1" applyBorder="1" applyAlignment="1">
      <alignment horizontal="right" vertical="center"/>
    </xf>
    <xf numFmtId="4" fontId="149" fillId="0" borderId="0" xfId="0" applyNumberFormat="1" applyFont="1" applyBorder="1" applyAlignment="1">
      <alignment vertical="center"/>
    </xf>
    <xf numFmtId="168" fontId="138" fillId="0" borderId="0" xfId="0" applyNumberFormat="1" applyFont="1" applyBorder="1" applyAlignment="1">
      <alignment vertical="center"/>
    </xf>
    <xf numFmtId="0" fontId="4" fillId="0" borderId="0" xfId="2552" applyFill="1"/>
    <xf numFmtId="0" fontId="122" fillId="0" borderId="0" xfId="0" applyFont="1" applyAlignment="1">
      <alignment vertical="center"/>
    </xf>
    <xf numFmtId="0" fontId="70" fillId="0" borderId="0" xfId="2552" applyFont="1" applyAlignment="1">
      <alignment horizontal="right" vertical="center"/>
    </xf>
    <xf numFmtId="189" fontId="122" fillId="0" borderId="0" xfId="2552" applyNumberFormat="1" applyFont="1" applyFill="1" applyBorder="1" applyAlignment="1">
      <alignment horizontal="left" vertical="center"/>
    </xf>
    <xf numFmtId="0" fontId="122" fillId="0" borderId="20" xfId="0" applyFont="1" applyBorder="1" applyAlignment="1">
      <alignment horizontal="right" vertical="center"/>
    </xf>
    <xf numFmtId="0" fontId="122" fillId="0" borderId="20" xfId="0" applyFont="1" applyBorder="1" applyAlignment="1">
      <alignment vertical="center"/>
    </xf>
    <xf numFmtId="4" fontId="122" fillId="0" borderId="20" xfId="0" applyNumberFormat="1" applyFont="1" applyFill="1" applyBorder="1" applyAlignment="1">
      <alignment vertical="center"/>
    </xf>
    <xf numFmtId="2" fontId="122" fillId="0" borderId="20" xfId="0" applyNumberFormat="1" applyFont="1" applyBorder="1" applyAlignment="1">
      <alignment vertical="center"/>
    </xf>
    <xf numFmtId="167" fontId="122" fillId="0" borderId="20" xfId="2332" applyFont="1" applyFill="1" applyBorder="1" applyAlignment="1">
      <alignment vertical="center"/>
    </xf>
    <xf numFmtId="168" fontId="144" fillId="0" borderId="0" xfId="2179" applyFont="1" applyAlignment="1">
      <alignment vertical="center"/>
    </xf>
    <xf numFmtId="17" fontId="144" fillId="0" borderId="0" xfId="0" applyNumberFormat="1" applyFont="1" applyAlignment="1">
      <alignment vertical="center"/>
    </xf>
    <xf numFmtId="0" fontId="144" fillId="0" borderId="0" xfId="0" applyFont="1" applyAlignment="1">
      <alignment horizontal="center" vertical="center" wrapText="1"/>
    </xf>
    <xf numFmtId="2" fontId="122" fillId="0" borderId="20" xfId="0" applyNumberFormat="1" applyFont="1" applyBorder="1" applyAlignment="1">
      <alignment horizontal="center" vertical="center"/>
    </xf>
    <xf numFmtId="0" fontId="122" fillId="0" borderId="20" xfId="0" applyFont="1" applyBorder="1" applyAlignment="1">
      <alignment horizontal="center" vertical="center"/>
    </xf>
    <xf numFmtId="9" fontId="122" fillId="0" borderId="20" xfId="0" applyNumberFormat="1" applyFont="1" applyBorder="1" applyAlignment="1">
      <alignment horizontal="center" vertical="center"/>
    </xf>
    <xf numFmtId="0" fontId="143" fillId="0" borderId="20" xfId="0" applyFont="1" applyBorder="1" applyAlignment="1">
      <alignment horizontal="right" vertical="center"/>
    </xf>
    <xf numFmtId="0" fontId="144" fillId="0" borderId="0" xfId="0" applyFont="1" applyAlignment="1">
      <alignment horizontal="left" vertical="center"/>
    </xf>
    <xf numFmtId="0" fontId="144" fillId="0" borderId="0" xfId="0" applyFont="1" applyAlignment="1">
      <alignment horizontal="center" vertical="center"/>
    </xf>
    <xf numFmtId="228" fontId="122" fillId="0" borderId="20" xfId="2179" applyNumberFormat="1" applyFont="1" applyFill="1" applyBorder="1" applyAlignment="1">
      <alignment vertical="center"/>
    </xf>
    <xf numFmtId="168" fontId="122" fillId="0" borderId="20" xfId="2179" applyFont="1" applyBorder="1" applyAlignment="1">
      <alignment vertical="center"/>
    </xf>
    <xf numFmtId="167" fontId="122" fillId="0" borderId="20" xfId="2332" applyFont="1" applyBorder="1" applyAlignment="1">
      <alignment vertical="center"/>
    </xf>
    <xf numFmtId="220" fontId="144" fillId="0" borderId="0" xfId="0" applyNumberFormat="1" applyFont="1" applyAlignment="1">
      <alignment vertical="center"/>
    </xf>
    <xf numFmtId="44" fontId="143" fillId="0" borderId="20" xfId="0" applyNumberFormat="1" applyFont="1" applyBorder="1" applyAlignment="1">
      <alignment vertical="center"/>
    </xf>
    <xf numFmtId="0" fontId="122" fillId="0" borderId="20" xfId="0" applyFont="1" applyBorder="1" applyAlignment="1">
      <alignment vertical="center" wrapText="1"/>
    </xf>
    <xf numFmtId="4" fontId="122" fillId="0" borderId="20" xfId="0" applyNumberFormat="1" applyFont="1" applyBorder="1" applyAlignment="1">
      <alignment vertical="center"/>
    </xf>
    <xf numFmtId="168" fontId="122" fillId="0" borderId="20" xfId="2179" applyFont="1" applyFill="1" applyBorder="1" applyAlignment="1">
      <alignment vertical="center"/>
    </xf>
    <xf numFmtId="0" fontId="122" fillId="0" borderId="20" xfId="0" applyFont="1" applyFill="1" applyBorder="1" applyAlignment="1">
      <alignment vertical="center" wrapText="1"/>
    </xf>
    <xf numFmtId="0" fontId="143" fillId="0" borderId="20" xfId="0" applyFont="1" applyBorder="1" applyAlignment="1">
      <alignment horizontal="right" vertical="center" wrapText="1"/>
    </xf>
    <xf numFmtId="168" fontId="143" fillId="0" borderId="20" xfId="2179" applyFont="1" applyBorder="1" applyAlignment="1">
      <alignment vertical="center"/>
    </xf>
    <xf numFmtId="4" fontId="144" fillId="0" borderId="0" xfId="0" applyNumberFormat="1" applyFont="1" applyAlignment="1">
      <alignment vertical="center"/>
    </xf>
    <xf numFmtId="0" fontId="139" fillId="61" borderId="20" xfId="0" applyFont="1" applyFill="1" applyBorder="1" applyAlignment="1">
      <alignment horizontal="right" vertical="center" wrapText="1"/>
    </xf>
    <xf numFmtId="0" fontId="71" fillId="0" borderId="0" xfId="2552" applyFont="1" applyAlignment="1">
      <alignment vertical="center"/>
    </xf>
    <xf numFmtId="0" fontId="69" fillId="0" borderId="0" xfId="2552" applyFont="1" applyAlignment="1">
      <alignment vertical="center"/>
    </xf>
    <xf numFmtId="0" fontId="85" fillId="0" borderId="0" xfId="2552" applyFont="1" applyFill="1" applyAlignment="1">
      <alignment vertical="center"/>
    </xf>
    <xf numFmtId="0" fontId="147" fillId="0" borderId="0" xfId="2552" applyFont="1" applyAlignment="1">
      <alignment vertical="center"/>
    </xf>
    <xf numFmtId="4" fontId="71" fillId="0" borderId="0" xfId="2552" applyNumberFormat="1" applyFont="1" applyAlignment="1">
      <alignment horizontal="center" vertical="center"/>
    </xf>
    <xf numFmtId="0" fontId="71" fillId="0" borderId="0" xfId="2552" applyFont="1" applyFill="1" applyAlignment="1">
      <alignment horizontal="left" vertical="center"/>
    </xf>
    <xf numFmtId="226" fontId="71" fillId="0" borderId="0" xfId="2552" applyNumberFormat="1" applyFont="1" applyFill="1" applyAlignment="1">
      <alignment horizontal="left" vertical="center"/>
    </xf>
    <xf numFmtId="225" fontId="71" fillId="0" borderId="0" xfId="2552" applyNumberFormat="1" applyFont="1" applyFill="1" applyAlignment="1">
      <alignment horizontal="left" vertical="center"/>
    </xf>
    <xf numFmtId="224" fontId="71" fillId="0" borderId="0" xfId="2552" applyNumberFormat="1" applyFont="1" applyFill="1" applyAlignment="1">
      <alignment horizontal="left" vertical="center"/>
    </xf>
    <xf numFmtId="220" fontId="71" fillId="0" borderId="0" xfId="2552" applyNumberFormat="1" applyFont="1" applyAlignment="1">
      <alignment horizontal="left" vertical="center"/>
    </xf>
    <xf numFmtId="17" fontId="71" fillId="0" borderId="0" xfId="2552" quotePrefix="1" applyNumberFormat="1" applyFont="1" applyFill="1" applyAlignment="1">
      <alignment horizontal="left" vertical="center"/>
    </xf>
    <xf numFmtId="4" fontId="71" fillId="64" borderId="34" xfId="2552" applyNumberFormat="1" applyFont="1" applyFill="1" applyBorder="1" applyAlignment="1">
      <alignment horizontal="center" vertical="center"/>
    </xf>
    <xf numFmtId="220" fontId="71" fillId="64" borderId="34" xfId="2552" applyNumberFormat="1" applyFont="1" applyFill="1" applyBorder="1" applyAlignment="1">
      <alignment horizontal="center" vertical="center"/>
    </xf>
    <xf numFmtId="0" fontId="71" fillId="64" borderId="34" xfId="2552" applyFont="1" applyFill="1" applyBorder="1" applyAlignment="1">
      <alignment horizontal="center" vertical="center"/>
    </xf>
    <xf numFmtId="168" fontId="70" fillId="64" borderId="62" xfId="2552" applyNumberFormat="1" applyFont="1" applyFill="1" applyBorder="1" applyAlignment="1">
      <alignment horizontal="center" vertical="center"/>
    </xf>
    <xf numFmtId="205" fontId="71" fillId="0" borderId="20" xfId="2552" applyNumberFormat="1" applyFont="1" applyFill="1" applyBorder="1" applyAlignment="1">
      <alignment horizontal="center" vertical="center"/>
    </xf>
    <xf numFmtId="220" fontId="71" fillId="0" borderId="20" xfId="2552" applyNumberFormat="1" applyFont="1" applyFill="1" applyBorder="1" applyAlignment="1">
      <alignment horizontal="center" vertical="center"/>
    </xf>
    <xf numFmtId="2" fontId="71" fillId="0" borderId="20" xfId="2552" applyNumberFormat="1" applyFont="1" applyFill="1" applyBorder="1" applyAlignment="1">
      <alignment horizontal="center" vertical="center"/>
    </xf>
    <xf numFmtId="168" fontId="143" fillId="64" borderId="63" xfId="2179" applyFont="1" applyFill="1" applyBorder="1" applyAlignment="1">
      <alignment vertical="center"/>
    </xf>
    <xf numFmtId="168" fontId="143" fillId="64" borderId="32" xfId="2179" applyFont="1" applyFill="1" applyBorder="1" applyAlignment="1">
      <alignment vertical="center"/>
    </xf>
    <xf numFmtId="0" fontId="138" fillId="0" borderId="0" xfId="2552" applyFont="1" applyAlignment="1">
      <alignment vertical="center"/>
    </xf>
    <xf numFmtId="0" fontId="55" fillId="0" borderId="0" xfId="2552" applyFont="1" applyAlignment="1">
      <alignment vertical="center"/>
    </xf>
    <xf numFmtId="4" fontId="55" fillId="0" borderId="0" xfId="2552" applyNumberFormat="1" applyFont="1" applyAlignment="1">
      <alignment horizontal="center" vertical="center"/>
    </xf>
    <xf numFmtId="4" fontId="71" fillId="64" borderId="20" xfId="2552" applyNumberFormat="1" applyFont="1" applyFill="1" applyBorder="1" applyAlignment="1">
      <alignment horizontal="center" vertical="center"/>
    </xf>
    <xf numFmtId="220" fontId="71" fillId="64" borderId="20" xfId="2552" applyNumberFormat="1" applyFont="1" applyFill="1" applyBorder="1" applyAlignment="1">
      <alignment horizontal="center" vertical="center"/>
    </xf>
    <xf numFmtId="0" fontId="71" fillId="64" borderId="20" xfId="2552" applyFont="1" applyFill="1" applyBorder="1" applyAlignment="1">
      <alignment horizontal="center" vertical="center"/>
    </xf>
    <xf numFmtId="168" fontId="70" fillId="64" borderId="21" xfId="2552" applyNumberFormat="1" applyFont="1" applyFill="1" applyBorder="1" applyAlignment="1">
      <alignment horizontal="center" vertical="center"/>
    </xf>
    <xf numFmtId="0" fontId="144" fillId="66" borderId="0" xfId="0" applyFont="1" applyFill="1" applyAlignment="1">
      <alignment horizontal="center" vertical="center" wrapText="1"/>
    </xf>
    <xf numFmtId="4" fontId="53" fillId="0" borderId="20" xfId="559" applyNumberFormat="1" applyFont="1" applyFill="1" applyBorder="1" applyAlignment="1">
      <alignment horizontal="right" vertical="center"/>
    </xf>
    <xf numFmtId="4" fontId="53" fillId="0" borderId="34" xfId="559" applyNumberFormat="1" applyFont="1" applyFill="1" applyBorder="1" applyAlignment="1">
      <alignment horizontal="right" vertical="center" wrapText="1"/>
    </xf>
    <xf numFmtId="168" fontId="53" fillId="0" borderId="57" xfId="2179" applyFont="1" applyFill="1" applyBorder="1" applyAlignment="1">
      <alignment vertical="center"/>
    </xf>
    <xf numFmtId="4" fontId="53" fillId="27" borderId="54" xfId="1855" applyNumberFormat="1" applyFont="1" applyFill="1" applyBorder="1" applyAlignment="1">
      <alignment horizontal="center" vertical="center"/>
    </xf>
    <xf numFmtId="0" fontId="29" fillId="0" borderId="0" xfId="2554" applyFont="1" applyAlignment="1">
      <alignment horizontal="center" vertical="center"/>
    </xf>
    <xf numFmtId="2" fontId="155" fillId="67" borderId="81" xfId="2554" applyNumberFormat="1" applyFont="1" applyFill="1" applyBorder="1" applyAlignment="1">
      <alignment horizontal="center" vertical="center" wrapText="1"/>
    </xf>
    <xf numFmtId="0" fontId="29" fillId="0" borderId="82" xfId="2554" applyFont="1" applyBorder="1" applyAlignment="1">
      <alignment horizontal="center" vertical="center"/>
    </xf>
    <xf numFmtId="0" fontId="29" fillId="0" borderId="83" xfId="2554" applyFont="1" applyBorder="1" applyAlignment="1">
      <alignment horizontal="left" vertical="center"/>
    </xf>
    <xf numFmtId="0" fontId="29" fillId="0" borderId="83" xfId="2554" applyFont="1" applyBorder="1" applyAlignment="1">
      <alignment horizontal="center" vertical="center"/>
    </xf>
    <xf numFmtId="0" fontId="29" fillId="0" borderId="84" xfId="2554" applyFont="1" applyBorder="1" applyAlignment="1">
      <alignment horizontal="center" vertical="center"/>
    </xf>
    <xf numFmtId="0" fontId="29" fillId="0" borderId="0" xfId="2554" applyFont="1" applyAlignment="1">
      <alignment horizontal="left" vertical="center"/>
    </xf>
    <xf numFmtId="2" fontId="12" fillId="0" borderId="0" xfId="2554" applyNumberFormat="1" applyFont="1" applyAlignment="1">
      <alignment horizontal="center"/>
    </xf>
    <xf numFmtId="0" fontId="12" fillId="0" borderId="0" xfId="2554" applyFont="1"/>
    <xf numFmtId="0" fontId="29" fillId="0" borderId="85" xfId="2554" applyFont="1" applyBorder="1" applyAlignment="1">
      <alignment horizontal="center" vertical="center"/>
    </xf>
    <xf numFmtId="0" fontId="29" fillId="0" borderId="0" xfId="2554" applyFont="1" applyBorder="1" applyAlignment="1">
      <alignment horizontal="left" vertical="center"/>
    </xf>
    <xf numFmtId="0" fontId="29" fillId="0" borderId="0" xfId="2554" applyFont="1" applyBorder="1" applyAlignment="1">
      <alignment horizontal="right" vertical="center"/>
    </xf>
    <xf numFmtId="2" fontId="29" fillId="0" borderId="0" xfId="2554" applyNumberFormat="1" applyFont="1" applyBorder="1" applyAlignment="1">
      <alignment horizontal="center" vertical="center"/>
    </xf>
    <xf numFmtId="0" fontId="155" fillId="67" borderId="86" xfId="2554" applyFont="1" applyFill="1" applyBorder="1" applyAlignment="1">
      <alignment horizontal="center" vertical="center" wrapText="1"/>
    </xf>
    <xf numFmtId="0" fontId="29" fillId="0" borderId="87" xfId="2554" applyFont="1" applyBorder="1" applyAlignment="1">
      <alignment horizontal="center" vertical="center"/>
    </xf>
    <xf numFmtId="0" fontId="29" fillId="0" borderId="88" xfId="2554" applyFont="1" applyBorder="1" applyAlignment="1">
      <alignment vertical="center"/>
    </xf>
    <xf numFmtId="0" fontId="29" fillId="0" borderId="41" xfId="2554" applyFont="1" applyBorder="1" applyAlignment="1">
      <alignment vertical="center"/>
    </xf>
    <xf numFmtId="2" fontId="29" fillId="0" borderId="41" xfId="2554" applyNumberFormat="1" applyFont="1" applyBorder="1" applyAlignment="1">
      <alignment horizontal="center" vertical="center"/>
    </xf>
    <xf numFmtId="2" fontId="29" fillId="0" borderId="0" xfId="2554" applyNumberFormat="1" applyFont="1" applyAlignment="1">
      <alignment horizontal="center" vertical="center"/>
    </xf>
    <xf numFmtId="228" fontId="71" fillId="0" borderId="20" xfId="2297" applyNumberFormat="1" applyFont="1" applyFill="1" applyBorder="1" applyAlignment="1">
      <alignment horizontal="right" vertical="center"/>
    </xf>
    <xf numFmtId="0" fontId="122" fillId="0" borderId="20" xfId="0" applyFont="1" applyFill="1" applyBorder="1" applyAlignment="1">
      <alignment horizontal="center" vertical="center"/>
    </xf>
    <xf numFmtId="0" fontId="122" fillId="0" borderId="20" xfId="0" applyFont="1" applyFill="1" applyBorder="1" applyAlignment="1">
      <alignment vertical="center"/>
    </xf>
    <xf numFmtId="168" fontId="53" fillId="0" borderId="20" xfId="2179" applyFont="1" applyFill="1" applyBorder="1" applyAlignment="1">
      <alignment horizontal="center" vertical="center"/>
    </xf>
    <xf numFmtId="0" fontId="71" fillId="0" borderId="20" xfId="1721" applyFont="1" applyBorder="1" applyAlignment="1">
      <alignment horizontal="left" vertical="center"/>
    </xf>
    <xf numFmtId="4" fontId="143" fillId="25" borderId="51" xfId="216" applyNumberFormat="1" applyFont="1" applyFill="1" applyBorder="1" applyAlignment="1">
      <alignment horizontal="center" vertical="center"/>
    </xf>
    <xf numFmtId="167" fontId="54" fillId="63" borderId="23" xfId="2332" applyFont="1" applyFill="1" applyBorder="1" applyAlignment="1">
      <alignment vertical="center"/>
    </xf>
    <xf numFmtId="0" fontId="117" fillId="0" borderId="0" xfId="0" applyFont="1" applyAlignment="1">
      <alignment horizontal="center" vertical="center"/>
    </xf>
    <xf numFmtId="169" fontId="12" fillId="0" borderId="0" xfId="0" applyNumberFormat="1" applyFont="1" applyAlignment="1">
      <alignment vertical="center"/>
    </xf>
    <xf numFmtId="169" fontId="29" fillId="0" borderId="0" xfId="1164" applyNumberFormat="1" applyAlignment="1">
      <alignment vertical="center"/>
    </xf>
    <xf numFmtId="1" fontId="53" fillId="0" borderId="20" xfId="0" applyNumberFormat="1" applyFont="1" applyBorder="1" applyAlignment="1">
      <alignment horizontal="center" vertical="center"/>
    </xf>
    <xf numFmtId="0" fontId="53" fillId="0" borderId="20" xfId="0" applyFont="1" applyBorder="1" applyAlignment="1">
      <alignment horizontal="left" vertical="center"/>
    </xf>
    <xf numFmtId="49" fontId="53" fillId="0" borderId="20" xfId="1721" applyNumberFormat="1" applyFont="1" applyBorder="1" applyAlignment="1">
      <alignment horizontal="center" vertical="center" wrapText="1"/>
    </xf>
    <xf numFmtId="0" fontId="54" fillId="0" borderId="20" xfId="1721" applyFont="1" applyBorder="1" applyAlignment="1">
      <alignment horizontal="left" vertical="center" wrapText="1"/>
    </xf>
    <xf numFmtId="0" fontId="53" fillId="0" borderId="20" xfId="1721" applyFont="1" applyBorder="1" applyAlignment="1">
      <alignment horizontal="center" vertical="center" wrapText="1"/>
    </xf>
    <xf numFmtId="0" fontId="53" fillId="0" borderId="20" xfId="1721" applyFont="1" applyBorder="1" applyAlignment="1">
      <alignment horizontal="left" vertical="center" wrapText="1"/>
    </xf>
    <xf numFmtId="1" fontId="122" fillId="0" borderId="20" xfId="0" applyNumberFormat="1" applyFont="1" applyBorder="1" applyAlignment="1">
      <alignment horizontal="center" vertical="center"/>
    </xf>
    <xf numFmtId="169" fontId="53" fillId="0" borderId="20" xfId="2421" applyNumberFormat="1" applyFont="1" applyFill="1" applyBorder="1" applyAlignment="1">
      <alignment horizontal="right" vertical="center"/>
    </xf>
    <xf numFmtId="49" fontId="54" fillId="0" borderId="20" xfId="1721" applyNumberFormat="1" applyFont="1" applyBorder="1" applyAlignment="1">
      <alignment horizontal="center" vertical="center" wrapText="1"/>
    </xf>
    <xf numFmtId="169" fontId="53" fillId="0" borderId="20" xfId="2555" applyNumberFormat="1" applyFont="1" applyFill="1" applyBorder="1" applyAlignment="1">
      <alignment horizontal="right" vertical="center"/>
    </xf>
    <xf numFmtId="167" fontId="53" fillId="0" borderId="20" xfId="2547" applyFont="1" applyFill="1" applyBorder="1" applyAlignment="1">
      <alignment horizontal="center" vertical="center"/>
    </xf>
    <xf numFmtId="43" fontId="53" fillId="0" borderId="20" xfId="2555" applyFont="1" applyFill="1" applyBorder="1" applyAlignment="1" applyProtection="1">
      <alignment horizontal="center" vertical="center" wrapText="1"/>
    </xf>
    <xf numFmtId="43" fontId="54" fillId="0" borderId="20" xfId="2555" applyFont="1" applyFill="1" applyBorder="1" applyAlignment="1" applyProtection="1">
      <alignment horizontal="center" vertical="center" wrapText="1"/>
    </xf>
    <xf numFmtId="0" fontId="158" fillId="0" borderId="0" xfId="2557" applyFont="1" applyAlignment="1">
      <alignment vertical="center"/>
    </xf>
    <xf numFmtId="1" fontId="53" fillId="0" borderId="20" xfId="2557" applyNumberFormat="1" applyFont="1" applyBorder="1" applyAlignment="1">
      <alignment horizontal="center" vertical="center"/>
    </xf>
    <xf numFmtId="0" fontId="53" fillId="0" borderId="20" xfId="2557" applyFont="1" applyBorder="1" applyAlignment="1">
      <alignment horizontal="left" vertical="center"/>
    </xf>
    <xf numFmtId="10" fontId="53" fillId="0" borderId="20" xfId="2558" applyNumberFormat="1" applyFont="1" applyFill="1" applyBorder="1" applyAlignment="1">
      <alignment horizontal="center" vertical="center"/>
    </xf>
    <xf numFmtId="0" fontId="122" fillId="0" borderId="20" xfId="2557" applyFont="1" applyBorder="1" applyAlignment="1">
      <alignment horizontal="center" vertical="center" wrapText="1"/>
    </xf>
    <xf numFmtId="0" fontId="122" fillId="0" borderId="20" xfId="2557" applyFont="1" applyBorder="1" applyAlignment="1">
      <alignment horizontal="left" vertical="center" wrapText="1"/>
    </xf>
    <xf numFmtId="2" fontId="122" fillId="0" borderId="20" xfId="2557" applyNumberFormat="1" applyFont="1" applyBorder="1" applyAlignment="1">
      <alignment horizontal="center" vertical="center"/>
    </xf>
    <xf numFmtId="1" fontId="122" fillId="0" borderId="20" xfId="2557" applyNumberFormat="1" applyFont="1" applyBorder="1" applyAlignment="1">
      <alignment horizontal="center" vertical="center"/>
    </xf>
    <xf numFmtId="0" fontId="143" fillId="0" borderId="20" xfId="2557" applyFont="1" applyBorder="1" applyAlignment="1">
      <alignment horizontal="center" vertical="center" wrapText="1"/>
    </xf>
    <xf numFmtId="0" fontId="54" fillId="0" borderId="20" xfId="2557" applyFont="1" applyBorder="1" applyAlignment="1">
      <alignment horizontal="left" vertical="center" wrapText="1"/>
    </xf>
    <xf numFmtId="168" fontId="143" fillId="25" borderId="61" xfId="2297" applyFont="1" applyFill="1" applyBorder="1" applyAlignment="1">
      <alignment horizontal="center" vertical="center" wrapText="1"/>
    </xf>
    <xf numFmtId="168" fontId="54" fillId="63" borderId="38" xfId="2297" applyFont="1" applyFill="1" applyBorder="1" applyAlignment="1">
      <alignment horizontal="left" vertical="center" wrapText="1"/>
    </xf>
    <xf numFmtId="168" fontId="53" fillId="0" borderId="20" xfId="2297" applyFont="1" applyBorder="1" applyAlignment="1">
      <alignment horizontal="left" vertical="center"/>
    </xf>
    <xf numFmtId="168" fontId="54" fillId="63" borderId="19" xfId="2297" applyFont="1" applyFill="1" applyBorder="1" applyAlignment="1">
      <alignment horizontal="left" vertical="center" wrapText="1"/>
    </xf>
    <xf numFmtId="4" fontId="53" fillId="0" borderId="33" xfId="1857" applyNumberFormat="1" applyFont="1" applyFill="1" applyBorder="1" applyAlignment="1">
      <alignment horizontal="center" vertical="center"/>
    </xf>
    <xf numFmtId="1" fontId="122" fillId="0" borderId="20" xfId="0" applyNumberFormat="1" applyFont="1" applyFill="1" applyBorder="1" applyAlignment="1">
      <alignment horizontal="center" vertical="center"/>
    </xf>
    <xf numFmtId="1" fontId="53" fillId="0" borderId="18" xfId="216" applyNumberFormat="1" applyFont="1" applyFill="1" applyBorder="1" applyAlignment="1">
      <alignment horizontal="center" vertical="center" shrinkToFit="1"/>
    </xf>
    <xf numFmtId="4" fontId="53" fillId="0" borderId="25" xfId="367" applyNumberFormat="1" applyFont="1" applyFill="1" applyBorder="1" applyAlignment="1">
      <alignment horizontal="left" vertical="center" wrapText="1"/>
    </xf>
    <xf numFmtId="4" fontId="53" fillId="0" borderId="18" xfId="216" applyNumberFormat="1" applyFont="1" applyFill="1" applyBorder="1" applyAlignment="1">
      <alignment horizontal="left" vertical="center" wrapText="1"/>
    </xf>
    <xf numFmtId="0" fontId="33" fillId="0" borderId="20" xfId="216" applyFont="1" applyBorder="1" applyAlignment="1">
      <alignment vertical="center"/>
    </xf>
    <xf numFmtId="4" fontId="33" fillId="0" borderId="20" xfId="216" applyNumberFormat="1" applyFont="1" applyBorder="1" applyAlignment="1">
      <alignment vertical="center"/>
    </xf>
    <xf numFmtId="234" fontId="33" fillId="0" borderId="20" xfId="216" applyNumberFormat="1" applyFont="1" applyBorder="1" applyAlignment="1">
      <alignment horizontal="center" vertical="center"/>
    </xf>
    <xf numFmtId="4" fontId="31" fillId="0" borderId="20" xfId="216" applyNumberFormat="1" applyFont="1" applyBorder="1" applyAlignment="1">
      <alignment horizontal="center" vertical="center"/>
    </xf>
    <xf numFmtId="234" fontId="31" fillId="0" borderId="20" xfId="216" applyNumberFormat="1" applyFont="1" applyBorder="1" applyAlignment="1">
      <alignment horizontal="center" vertical="center"/>
    </xf>
    <xf numFmtId="0" fontId="33" fillId="0" borderId="20" xfId="216" applyFont="1" applyBorder="1" applyAlignment="1">
      <alignment horizontal="center" vertical="center"/>
    </xf>
    <xf numFmtId="2" fontId="33" fillId="0" borderId="20" xfId="216" applyNumberFormat="1" applyFont="1" applyBorder="1" applyAlignment="1">
      <alignment horizontal="center" vertical="center"/>
    </xf>
    <xf numFmtId="0" fontId="160" fillId="0" borderId="0" xfId="216" applyFont="1" applyAlignment="1">
      <alignment vertical="center"/>
    </xf>
    <xf numFmtId="0" fontId="54" fillId="61" borderId="20" xfId="0" applyFont="1" applyFill="1" applyBorder="1" applyAlignment="1">
      <alignment horizontal="center" vertical="center" wrapText="1"/>
    </xf>
    <xf numFmtId="4" fontId="53" fillId="0" borderId="33" xfId="1857" applyNumberFormat="1" applyFont="1" applyFill="1" applyBorder="1" applyAlignment="1">
      <alignment horizontal="center" vertical="center"/>
    </xf>
    <xf numFmtId="0" fontId="53" fillId="0" borderId="20" xfId="1721" applyFont="1" applyFill="1" applyBorder="1" applyAlignment="1">
      <alignment horizontal="left" vertical="center" wrapText="1"/>
    </xf>
    <xf numFmtId="4" fontId="54" fillId="63" borderId="38" xfId="216" applyNumberFormat="1" applyFont="1" applyFill="1" applyBorder="1" applyAlignment="1">
      <alignment vertical="center"/>
    </xf>
    <xf numFmtId="168" fontId="53" fillId="0" borderId="93" xfId="2179" applyFont="1" applyFill="1" applyBorder="1" applyAlignment="1">
      <alignment vertical="center"/>
    </xf>
    <xf numFmtId="0" fontId="53" fillId="0" borderId="22" xfId="2183" applyNumberFormat="1" applyFont="1" applyFill="1" applyBorder="1" applyAlignment="1">
      <alignment horizontal="center" vertical="center"/>
    </xf>
    <xf numFmtId="0" fontId="53" fillId="0" borderId="22" xfId="2179" applyNumberFormat="1" applyFont="1" applyFill="1" applyBorder="1" applyAlignment="1">
      <alignment horizontal="center" vertical="center"/>
    </xf>
    <xf numFmtId="0" fontId="71" fillId="0" borderId="22" xfId="559" applyFont="1" applyFill="1" applyBorder="1" applyAlignment="1">
      <alignment horizontal="left" vertical="center" wrapText="1"/>
    </xf>
    <xf numFmtId="183" fontId="53" fillId="0" borderId="22" xfId="2183" applyNumberFormat="1" applyFont="1" applyFill="1" applyBorder="1" applyAlignment="1">
      <alignment horizontal="center" vertical="center"/>
    </xf>
    <xf numFmtId="168" fontId="53" fillId="29" borderId="20" xfId="2179" applyFont="1" applyFill="1" applyBorder="1" applyAlignment="1">
      <alignment horizontal="center" vertical="center"/>
    </xf>
    <xf numFmtId="0" fontId="9" fillId="0" borderId="0" xfId="2496" applyAlignment="1">
      <alignment vertical="center"/>
    </xf>
    <xf numFmtId="0" fontId="122" fillId="0" borderId="0" xfId="2496" applyFont="1" applyAlignment="1">
      <alignment vertical="center"/>
    </xf>
    <xf numFmtId="0" fontId="140" fillId="0" borderId="0" xfId="2496" applyFont="1" applyAlignment="1">
      <alignment vertical="center"/>
    </xf>
    <xf numFmtId="0" fontId="122" fillId="0" borderId="0" xfId="2496" applyFont="1" applyFill="1" applyAlignment="1">
      <alignment vertical="center"/>
    </xf>
    <xf numFmtId="0" fontId="108" fillId="0" borderId="0" xfId="1721" applyFill="1" applyAlignment="1">
      <alignment vertical="center"/>
    </xf>
    <xf numFmtId="2" fontId="0" fillId="0" borderId="0" xfId="0" applyNumberFormat="1" applyAlignment="1">
      <alignment vertical="center"/>
    </xf>
    <xf numFmtId="0" fontId="53" fillId="0" borderId="0" xfId="0" applyFont="1" applyFill="1" applyAlignment="1">
      <alignment vertical="center"/>
    </xf>
    <xf numFmtId="2" fontId="53" fillId="0" borderId="0" xfId="0" applyNumberFormat="1" applyFont="1" applyAlignment="1">
      <alignment vertical="center"/>
    </xf>
    <xf numFmtId="10" fontId="122" fillId="0" borderId="0" xfId="2496" applyNumberFormat="1" applyFont="1" applyAlignment="1">
      <alignment horizontal="left" vertical="center"/>
    </xf>
    <xf numFmtId="2" fontId="9" fillId="0" borderId="0" xfId="2496" applyNumberFormat="1" applyAlignment="1">
      <alignment vertical="center"/>
    </xf>
    <xf numFmtId="168" fontId="122" fillId="0" borderId="0" xfId="2496" applyNumberFormat="1" applyFont="1" applyAlignment="1">
      <alignment vertical="center"/>
    </xf>
    <xf numFmtId="0" fontId="9" fillId="0" borderId="0" xfId="2496" applyBorder="1" applyAlignment="1">
      <alignment vertical="center"/>
    </xf>
    <xf numFmtId="0" fontId="77" fillId="0" borderId="0" xfId="216" applyFont="1" applyFill="1" applyBorder="1" applyAlignment="1">
      <alignment vertical="center"/>
    </xf>
    <xf numFmtId="0" fontId="53" fillId="0" borderId="0" xfId="216" applyFont="1" applyFill="1" applyBorder="1" applyAlignment="1">
      <alignment vertical="center"/>
    </xf>
    <xf numFmtId="0" fontId="79" fillId="0" borderId="0" xfId="1857" applyFont="1" applyFill="1" applyBorder="1" applyAlignment="1">
      <alignment horizontal="right" vertical="center"/>
    </xf>
    <xf numFmtId="168" fontId="53" fillId="29" borderId="34" xfId="559" applyNumberFormat="1" applyFont="1" applyFill="1" applyBorder="1" applyAlignment="1">
      <alignment vertical="center"/>
    </xf>
    <xf numFmtId="0" fontId="53" fillId="0" borderId="20" xfId="559" applyFont="1" applyFill="1" applyBorder="1" applyAlignment="1">
      <alignment horizontal="center" vertical="center" wrapText="1"/>
    </xf>
    <xf numFmtId="0" fontId="143" fillId="0" borderId="20" xfId="0" applyFont="1" applyBorder="1" applyAlignment="1">
      <alignment horizontal="center" vertical="center"/>
    </xf>
    <xf numFmtId="2" fontId="143" fillId="0" borderId="20" xfId="0" applyNumberFormat="1" applyFont="1" applyBorder="1" applyAlignment="1">
      <alignment horizontal="center" vertical="center"/>
    </xf>
    <xf numFmtId="0" fontId="143" fillId="0" borderId="20" xfId="0" applyFont="1" applyBorder="1" applyAlignment="1">
      <alignment vertical="center"/>
    </xf>
    <xf numFmtId="168" fontId="143" fillId="0" borderId="20" xfId="0" applyNumberFormat="1" applyFont="1" applyBorder="1" applyAlignment="1">
      <alignment vertical="center"/>
    </xf>
    <xf numFmtId="168" fontId="122" fillId="29" borderId="20" xfId="2179" applyFont="1" applyFill="1" applyBorder="1" applyAlignment="1">
      <alignment vertical="center"/>
    </xf>
    <xf numFmtId="49" fontId="122" fillId="0" borderId="20" xfId="2557" applyNumberFormat="1" applyFont="1" applyBorder="1" applyAlignment="1">
      <alignment horizontal="center" vertical="center" wrapText="1"/>
    </xf>
    <xf numFmtId="229" fontId="53" fillId="0" borderId="33" xfId="1857" applyNumberFormat="1" applyFont="1" applyFill="1" applyBorder="1" applyAlignment="1">
      <alignment horizontal="center" vertical="center"/>
    </xf>
    <xf numFmtId="0" fontId="122" fillId="29" borderId="0" xfId="2496" applyFont="1" applyFill="1" applyAlignment="1">
      <alignment vertical="center"/>
    </xf>
    <xf numFmtId="0" fontId="140" fillId="29" borderId="0" xfId="2496" applyFont="1" applyFill="1" applyAlignment="1">
      <alignment vertical="center"/>
    </xf>
    <xf numFmtId="183" fontId="53" fillId="68" borderId="22" xfId="2183" applyNumberFormat="1" applyFont="1" applyFill="1" applyBorder="1" applyAlignment="1">
      <alignment horizontal="center" vertical="center"/>
    </xf>
    <xf numFmtId="183" fontId="53" fillId="68" borderId="34" xfId="559" applyNumberFormat="1" applyFont="1" applyFill="1" applyBorder="1" applyAlignment="1">
      <alignment horizontal="center" vertical="center" wrapText="1"/>
    </xf>
    <xf numFmtId="183" fontId="53" fillId="68" borderId="20" xfId="559" applyNumberFormat="1" applyFont="1" applyFill="1" applyBorder="1" applyAlignment="1">
      <alignment horizontal="center" vertical="center" wrapText="1"/>
    </xf>
    <xf numFmtId="0" fontId="149" fillId="0" borderId="0" xfId="0" applyFont="1" applyBorder="1" applyAlignment="1">
      <alignment vertical="center"/>
    </xf>
    <xf numFmtId="167" fontId="143" fillId="0" borderId="20" xfId="2547" applyFont="1" applyBorder="1" applyAlignment="1">
      <alignment vertical="center"/>
    </xf>
    <xf numFmtId="0" fontId="54" fillId="0" borderId="49" xfId="559" applyFont="1" applyFill="1" applyBorder="1" applyAlignment="1">
      <alignment vertical="center"/>
    </xf>
    <xf numFmtId="168" fontId="158" fillId="0" borderId="0" xfId="2297" applyFont="1" applyAlignment="1">
      <alignment vertical="center"/>
    </xf>
    <xf numFmtId="0" fontId="12" fillId="0" borderId="0" xfId="2557" applyFont="1" applyAlignment="1">
      <alignment vertical="center"/>
    </xf>
    <xf numFmtId="44" fontId="12" fillId="0" borderId="0" xfId="2558" applyFont="1" applyFill="1" applyAlignment="1">
      <alignment vertical="center"/>
    </xf>
    <xf numFmtId="44" fontId="158" fillId="0" borderId="0" xfId="2558" applyFont="1" applyFill="1" applyAlignment="1">
      <alignment vertical="center"/>
    </xf>
    <xf numFmtId="0" fontId="88" fillId="0" borderId="0" xfId="1164" applyFont="1" applyAlignment="1">
      <alignment vertical="center"/>
    </xf>
    <xf numFmtId="44" fontId="29" fillId="0" borderId="0" xfId="1164" applyNumberFormat="1" applyAlignment="1">
      <alignment vertical="center"/>
    </xf>
    <xf numFmtId="44" fontId="12" fillId="0" borderId="0" xfId="2557" applyNumberFormat="1" applyFont="1" applyAlignment="1">
      <alignment vertical="center"/>
    </xf>
    <xf numFmtId="0" fontId="157" fillId="0" borderId="0" xfId="1164" applyFont="1" applyAlignment="1">
      <alignment horizontal="center" vertical="center"/>
    </xf>
    <xf numFmtId="168" fontId="157" fillId="0" borderId="0" xfId="2297" applyFont="1" applyFill="1" applyBorder="1" applyAlignment="1">
      <alignment vertical="center"/>
    </xf>
    <xf numFmtId="44" fontId="157" fillId="0" borderId="0" xfId="2558" applyFont="1" applyFill="1" applyBorder="1" applyAlignment="1">
      <alignment vertical="center"/>
    </xf>
    <xf numFmtId="168" fontId="157" fillId="0" borderId="0" xfId="2297" applyFont="1" applyAlignment="1">
      <alignment vertical="center"/>
    </xf>
    <xf numFmtId="0" fontId="157" fillId="0" borderId="0" xfId="1164" applyFont="1" applyAlignment="1">
      <alignment vertical="center"/>
    </xf>
    <xf numFmtId="0" fontId="54" fillId="61" borderId="20" xfId="1857" applyFont="1" applyFill="1" applyBorder="1" applyAlignment="1">
      <alignment horizontal="center" vertical="center" wrapText="1"/>
    </xf>
    <xf numFmtId="0" fontId="143" fillId="64" borderId="31" xfId="1857" applyFont="1" applyFill="1" applyBorder="1" applyAlignment="1">
      <alignment horizontal="center" vertical="center" wrapText="1"/>
    </xf>
    <xf numFmtId="1" fontId="54" fillId="64" borderId="38" xfId="2557" applyNumberFormat="1" applyFont="1" applyFill="1" applyBorder="1" applyAlignment="1">
      <alignment horizontal="center" vertical="center"/>
    </xf>
    <xf numFmtId="168" fontId="143" fillId="25" borderId="23" xfId="2297" applyFont="1" applyFill="1" applyBorder="1" applyAlignment="1">
      <alignment horizontal="center" vertical="center" wrapText="1"/>
    </xf>
    <xf numFmtId="1" fontId="53" fillId="0" borderId="35" xfId="2557" applyNumberFormat="1" applyFont="1" applyBorder="1" applyAlignment="1">
      <alignment horizontal="left" vertical="center"/>
    </xf>
    <xf numFmtId="168" fontId="53" fillId="0" borderId="21" xfId="2297" applyFont="1" applyFill="1" applyBorder="1" applyAlignment="1">
      <alignment vertical="center"/>
    </xf>
    <xf numFmtId="168" fontId="54" fillId="64" borderId="51" xfId="2297" applyFont="1" applyFill="1" applyBorder="1" applyAlignment="1">
      <alignment horizontal="center" vertical="center"/>
    </xf>
    <xf numFmtId="0" fontId="143" fillId="0" borderId="35" xfId="2557" applyFont="1" applyBorder="1" applyAlignment="1">
      <alignment horizontal="left" vertical="center" wrapText="1"/>
    </xf>
    <xf numFmtId="168" fontId="53" fillId="0" borderId="21" xfId="2297" applyFont="1" applyFill="1" applyBorder="1" applyAlignment="1">
      <alignment horizontal="right" vertical="center"/>
    </xf>
    <xf numFmtId="0" fontId="29" fillId="0" borderId="0" xfId="0" applyFont="1" applyAlignment="1">
      <alignment vertical="center"/>
    </xf>
    <xf numFmtId="0" fontId="88" fillId="0" borderId="0" xfId="0" applyFont="1" applyAlignment="1">
      <alignment vertical="center"/>
    </xf>
    <xf numFmtId="0" fontId="29" fillId="0" borderId="0" xfId="0" applyFont="1" applyAlignment="1">
      <alignment horizontal="right" vertical="center"/>
    </xf>
    <xf numFmtId="0" fontId="77" fillId="0" borderId="0" xfId="1855" applyFont="1" applyAlignment="1">
      <alignment vertical="center"/>
    </xf>
    <xf numFmtId="168" fontId="53" fillId="0" borderId="0" xfId="2297" applyFont="1" applyAlignment="1">
      <alignment vertical="center"/>
    </xf>
    <xf numFmtId="168" fontId="54" fillId="0" borderId="0" xfId="2297" applyFont="1" applyAlignment="1">
      <alignment vertical="center"/>
    </xf>
    <xf numFmtId="0" fontId="81" fillId="0" borderId="0" xfId="1856" applyFont="1" applyAlignment="1">
      <alignment vertical="center"/>
    </xf>
    <xf numFmtId="0" fontId="87" fillId="0" borderId="0" xfId="1761" applyFont="1" applyFill="1" applyAlignment="1">
      <alignment horizontal="left"/>
    </xf>
    <xf numFmtId="0" fontId="53" fillId="0" borderId="0" xfId="0" applyFont="1" applyAlignment="1">
      <alignment wrapText="1"/>
    </xf>
    <xf numFmtId="0" fontId="112" fillId="0" borderId="20" xfId="0" applyFont="1" applyBorder="1" applyAlignment="1">
      <alignment horizontal="center" vertical="center" wrapText="1"/>
    </xf>
    <xf numFmtId="0" fontId="112" fillId="0" borderId="20" xfId="0" applyFont="1" applyBorder="1" applyAlignment="1">
      <alignment horizontal="left" vertical="center" wrapText="1"/>
    </xf>
    <xf numFmtId="2" fontId="112" fillId="0" borderId="20" xfId="0" applyNumberFormat="1" applyFont="1" applyBorder="1" applyAlignment="1">
      <alignment horizontal="center" vertical="center" wrapText="1"/>
    </xf>
    <xf numFmtId="0" fontId="143" fillId="0" borderId="0" xfId="0" applyFont="1" applyBorder="1" applyAlignment="1">
      <alignment horizontal="right" vertical="center" wrapText="1"/>
    </xf>
    <xf numFmtId="168" fontId="143" fillId="0" borderId="0" xfId="2179" applyFont="1" applyBorder="1" applyAlignment="1">
      <alignment vertical="center"/>
    </xf>
    <xf numFmtId="0" fontId="122" fillId="0" borderId="0" xfId="0" applyFont="1" applyBorder="1" applyAlignment="1">
      <alignment horizontal="left" vertical="center"/>
    </xf>
    <xf numFmtId="0" fontId="0" fillId="0" borderId="0" xfId="0" applyFill="1" applyAlignment="1">
      <alignment vertical="center"/>
    </xf>
    <xf numFmtId="4" fontId="54" fillId="69" borderId="20" xfId="0" applyNumberFormat="1" applyFont="1" applyFill="1" applyBorder="1" applyAlignment="1">
      <alignment horizontal="center" vertical="center"/>
    </xf>
    <xf numFmtId="0" fontId="53" fillId="0" borderId="20" xfId="1721" quotePrefix="1" applyFont="1" applyFill="1" applyBorder="1" applyAlignment="1">
      <alignment horizontal="center" vertical="center" wrapText="1"/>
    </xf>
    <xf numFmtId="0" fontId="53" fillId="0" borderId="20" xfId="1721" applyFont="1" applyFill="1" applyBorder="1" applyAlignment="1">
      <alignment horizontal="center" vertical="center" wrapText="1"/>
    </xf>
    <xf numFmtId="4" fontId="53" fillId="0" borderId="20" xfId="0" applyNumberFormat="1" applyFont="1" applyFill="1" applyBorder="1" applyAlignment="1">
      <alignment horizontal="center" vertical="center"/>
    </xf>
    <xf numFmtId="0" fontId="54" fillId="61" borderId="20" xfId="0" applyFont="1" applyFill="1" applyBorder="1" applyAlignment="1">
      <alignment horizontal="center" vertical="center" wrapText="1"/>
    </xf>
    <xf numFmtId="0" fontId="122" fillId="0" borderId="20" xfId="0" applyFont="1" applyBorder="1" applyAlignment="1">
      <alignment horizontal="left" vertical="center"/>
    </xf>
    <xf numFmtId="0" fontId="143" fillId="0" borderId="20" xfId="0" applyFont="1" applyBorder="1" applyAlignment="1">
      <alignment horizontal="right" vertical="center"/>
    </xf>
    <xf numFmtId="168" fontId="53" fillId="0" borderId="20" xfId="2297" applyFont="1" applyFill="1" applyBorder="1" applyAlignment="1">
      <alignment horizontal="left" vertical="center"/>
    </xf>
    <xf numFmtId="168" fontId="29" fillId="0" borderId="0" xfId="1164" applyNumberFormat="1" applyAlignment="1">
      <alignment vertical="center"/>
    </xf>
    <xf numFmtId="183" fontId="0" fillId="0" borderId="0" xfId="0" applyNumberFormat="1" applyAlignment="1">
      <alignment vertical="center"/>
    </xf>
    <xf numFmtId="169" fontId="0" fillId="0" borderId="0" xfId="0" applyNumberFormat="1" applyAlignment="1">
      <alignment vertical="center"/>
    </xf>
    <xf numFmtId="235" fontId="0" fillId="0" borderId="0" xfId="0" applyNumberFormat="1" applyAlignment="1">
      <alignment vertical="center"/>
    </xf>
    <xf numFmtId="0" fontId="12" fillId="0" borderId="0" xfId="0" applyFont="1" applyAlignment="1">
      <alignment vertical="center" wrapText="1"/>
    </xf>
    <xf numFmtId="0" fontId="29" fillId="0" borderId="0" xfId="1164" applyAlignment="1">
      <alignment horizontal="center" vertical="center"/>
    </xf>
    <xf numFmtId="169" fontId="29" fillId="0" borderId="31" xfId="0" applyNumberFormat="1" applyFont="1" applyBorder="1" applyAlignment="1">
      <alignment horizontal="right" vertical="center"/>
    </xf>
    <xf numFmtId="4" fontId="0" fillId="0" borderId="0" xfId="0" applyNumberFormat="1" applyAlignment="1">
      <alignment vertical="center"/>
    </xf>
    <xf numFmtId="2" fontId="0" fillId="0" borderId="20" xfId="0" applyNumberFormat="1" applyBorder="1" applyAlignment="1">
      <alignment horizontal="center" vertical="center"/>
    </xf>
    <xf numFmtId="4" fontId="0" fillId="0" borderId="20" xfId="0" applyNumberFormat="1" applyBorder="1" applyAlignment="1">
      <alignment vertical="center"/>
    </xf>
    <xf numFmtId="0" fontId="88" fillId="0" borderId="20" xfId="0" applyFont="1" applyBorder="1" applyAlignment="1">
      <alignment horizontal="center" vertical="center"/>
    </xf>
    <xf numFmtId="0" fontId="88" fillId="0" borderId="20" xfId="0" applyFont="1" applyBorder="1" applyAlignment="1">
      <alignment horizontal="center" vertical="center" wrapText="1"/>
    </xf>
    <xf numFmtId="4" fontId="88" fillId="0" borderId="20" xfId="0" applyNumberFormat="1" applyFont="1" applyBorder="1" applyAlignment="1">
      <alignment horizontal="center" vertical="center" wrapText="1"/>
    </xf>
    <xf numFmtId="4" fontId="88" fillId="0" borderId="20" xfId="0" applyNumberFormat="1" applyFont="1" applyBorder="1" applyAlignment="1">
      <alignment vertical="center"/>
    </xf>
    <xf numFmtId="10" fontId="88" fillId="0" borderId="19" xfId="1867" applyNumberFormat="1" applyFont="1" applyBorder="1" applyAlignment="1">
      <alignment horizontal="center" vertical="center"/>
    </xf>
    <xf numFmtId="10" fontId="0" fillId="0" borderId="0" xfId="1867" applyNumberFormat="1" applyFont="1" applyAlignment="1">
      <alignment horizontal="center" vertical="center"/>
    </xf>
    <xf numFmtId="168" fontId="0" fillId="0" borderId="0" xfId="2297" applyFont="1" applyAlignment="1">
      <alignment vertical="center"/>
    </xf>
    <xf numFmtId="167" fontId="161" fillId="0" borderId="0" xfId="2547" applyFont="1" applyAlignment="1">
      <alignment vertical="center"/>
    </xf>
    <xf numFmtId="0" fontId="161" fillId="0" borderId="0" xfId="0" applyFont="1" applyAlignment="1">
      <alignment vertical="center"/>
    </xf>
    <xf numFmtId="1" fontId="0" fillId="0" borderId="0" xfId="0" applyNumberFormat="1" applyAlignment="1">
      <alignment vertical="center"/>
    </xf>
    <xf numFmtId="236" fontId="0" fillId="0" borderId="0" xfId="0" applyNumberFormat="1" applyAlignment="1">
      <alignment vertical="center"/>
    </xf>
    <xf numFmtId="0" fontId="62" fillId="0" borderId="0" xfId="1721" applyFont="1" applyFill="1" applyAlignment="1">
      <alignment vertical="center"/>
    </xf>
    <xf numFmtId="0" fontId="87" fillId="0" borderId="0" xfId="0" applyFont="1" applyFill="1" applyAlignment="1">
      <alignment horizontal="left" vertical="center"/>
    </xf>
    <xf numFmtId="0" fontId="163" fillId="0" borderId="0" xfId="1721" applyFont="1" applyFill="1" applyAlignment="1">
      <alignment vertical="center"/>
    </xf>
    <xf numFmtId="186" fontId="83" fillId="0" borderId="0" xfId="1857" applyNumberFormat="1" applyFont="1" applyFill="1" applyBorder="1" applyAlignment="1">
      <alignment horizontal="right" vertical="center"/>
    </xf>
    <xf numFmtId="0" fontId="83" fillId="0" borderId="0" xfId="1857" applyFont="1" applyFill="1" applyBorder="1" applyAlignment="1">
      <alignment horizontal="right" vertical="center"/>
    </xf>
    <xf numFmtId="186" fontId="77" fillId="0" borderId="0" xfId="1857" applyNumberFormat="1" applyFont="1" applyFill="1" applyBorder="1" applyAlignment="1">
      <alignment horizontal="right" vertical="center"/>
    </xf>
    <xf numFmtId="0" fontId="77" fillId="0" borderId="0" xfId="1857" applyFont="1" applyFill="1" applyBorder="1" applyAlignment="1">
      <alignment horizontal="right" vertical="center"/>
    </xf>
    <xf numFmtId="186" fontId="77" fillId="0" borderId="0" xfId="1858" applyNumberFormat="1" applyFont="1" applyFill="1" applyBorder="1" applyAlignment="1">
      <alignment horizontal="right" vertical="center"/>
    </xf>
    <xf numFmtId="0" fontId="77" fillId="0" borderId="0" xfId="1858" applyFont="1" applyFill="1" applyBorder="1" applyAlignment="1">
      <alignment horizontal="right" vertical="center"/>
    </xf>
    <xf numFmtId="0" fontId="162" fillId="0" borderId="0" xfId="0" applyFont="1" applyFill="1" applyAlignment="1">
      <alignment vertical="center"/>
    </xf>
    <xf numFmtId="0" fontId="78" fillId="0" borderId="0" xfId="1857" applyFont="1" applyFill="1" applyAlignment="1">
      <alignment horizontal="center" vertical="center"/>
    </xf>
    <xf numFmtId="0" fontId="78" fillId="0" borderId="0" xfId="1856" applyFont="1" applyFill="1" applyBorder="1" applyAlignment="1">
      <alignment horizontal="center" vertical="center"/>
    </xf>
    <xf numFmtId="0" fontId="78" fillId="0" borderId="0" xfId="1856" applyFont="1" applyFill="1" applyBorder="1" applyAlignment="1">
      <alignment horizontal="right" vertical="center"/>
    </xf>
    <xf numFmtId="0" fontId="164" fillId="0" borderId="0" xfId="0" applyFont="1" applyFill="1" applyAlignment="1">
      <alignment horizontal="center" vertical="center"/>
    </xf>
    <xf numFmtId="4" fontId="54" fillId="0" borderId="0" xfId="1856" applyNumberFormat="1" applyFont="1" applyFill="1" applyBorder="1" applyAlignment="1">
      <alignment horizontal="right" vertical="center"/>
    </xf>
    <xf numFmtId="10" fontId="53" fillId="0" borderId="0" xfId="0" applyNumberFormat="1" applyFont="1" applyFill="1" applyBorder="1" applyAlignment="1">
      <alignment horizontal="left" vertical="center"/>
    </xf>
    <xf numFmtId="219" fontId="53" fillId="0" borderId="0" xfId="1761" applyNumberFormat="1" applyFont="1" applyFill="1" applyAlignment="1">
      <alignment horizontal="left" vertical="center"/>
    </xf>
    <xf numFmtId="0" fontId="80" fillId="0" borderId="0" xfId="1857" applyFont="1" applyFill="1" applyAlignment="1">
      <alignment horizontal="left" vertical="center"/>
    </xf>
    <xf numFmtId="4" fontId="76" fillId="0" borderId="0" xfId="1856" applyNumberFormat="1" applyFont="1" applyFill="1" applyBorder="1" applyAlignment="1">
      <alignment horizontal="right" vertical="center"/>
    </xf>
    <xf numFmtId="4" fontId="76" fillId="0" borderId="0" xfId="1856" applyNumberFormat="1" applyFont="1" applyFill="1" applyBorder="1" applyAlignment="1">
      <alignment vertical="center"/>
    </xf>
    <xf numFmtId="4" fontId="137" fillId="0" borderId="0" xfId="0" applyNumberFormat="1" applyFont="1" applyFill="1" applyAlignment="1">
      <alignment vertical="center"/>
    </xf>
    <xf numFmtId="4" fontId="78" fillId="0" borderId="0" xfId="1856" applyNumberFormat="1" applyFont="1" applyFill="1" applyBorder="1" applyAlignment="1">
      <alignment horizontal="right" vertical="center"/>
    </xf>
    <xf numFmtId="4" fontId="78" fillId="0" borderId="0" xfId="1856" applyNumberFormat="1" applyFont="1" applyFill="1" applyBorder="1" applyAlignment="1">
      <alignment vertical="center"/>
    </xf>
    <xf numFmtId="0" fontId="80" fillId="0" borderId="0" xfId="0" applyFont="1" applyFill="1" applyAlignment="1">
      <alignment horizontal="right" vertical="center"/>
    </xf>
    <xf numFmtId="4" fontId="80" fillId="0" borderId="0" xfId="0" applyNumberFormat="1" applyFont="1" applyFill="1" applyAlignment="1">
      <alignment horizontal="right" vertical="center"/>
    </xf>
    <xf numFmtId="0" fontId="77" fillId="0" borderId="0" xfId="0" applyFont="1" applyFill="1" applyAlignment="1">
      <alignment vertical="center"/>
    </xf>
    <xf numFmtId="169" fontId="53" fillId="0" borderId="40" xfId="2421" applyNumberFormat="1" applyFont="1" applyFill="1" applyBorder="1" applyAlignment="1">
      <alignment horizontal="right" vertical="center"/>
    </xf>
    <xf numFmtId="169" fontId="53" fillId="0" borderId="40" xfId="2555" applyNumberFormat="1" applyFont="1" applyFill="1" applyBorder="1" applyAlignment="1">
      <alignment horizontal="right" vertical="center"/>
    </xf>
    <xf numFmtId="169" fontId="53" fillId="0" borderId="40" xfId="2556" applyNumberFormat="1" applyFont="1" applyFill="1" applyBorder="1" applyAlignment="1">
      <alignment horizontal="right" vertical="center"/>
    </xf>
    <xf numFmtId="0" fontId="54" fillId="63" borderId="19" xfId="216" applyFont="1" applyFill="1" applyBorder="1" applyAlignment="1">
      <alignment horizontal="left" vertical="center"/>
    </xf>
    <xf numFmtId="1" fontId="53" fillId="0" borderId="35" xfId="0" applyNumberFormat="1" applyFont="1" applyBorder="1" applyAlignment="1">
      <alignment horizontal="left" vertical="center"/>
    </xf>
    <xf numFmtId="169" fontId="53" fillId="0" borderId="21" xfId="0" applyNumberFormat="1" applyFont="1" applyBorder="1" applyAlignment="1">
      <alignment horizontal="right" vertical="center"/>
    </xf>
    <xf numFmtId="0" fontId="54" fillId="0" borderId="35" xfId="1721" applyFont="1" applyBorder="1" applyAlignment="1">
      <alignment horizontal="left" vertical="center" wrapText="1"/>
    </xf>
    <xf numFmtId="169" fontId="122" fillId="0" borderId="21" xfId="0" applyNumberFormat="1" applyFont="1" applyBorder="1" applyAlignment="1">
      <alignment horizontal="right" vertical="center"/>
    </xf>
    <xf numFmtId="0" fontId="53" fillId="0" borderId="35" xfId="1721" applyFont="1" applyBorder="1" applyAlignment="1">
      <alignment horizontal="left" vertical="center" wrapText="1"/>
    </xf>
    <xf numFmtId="169" fontId="53" fillId="0" borderId="21" xfId="2421" applyNumberFormat="1" applyFont="1" applyFill="1" applyBorder="1" applyAlignment="1">
      <alignment horizontal="right" vertical="center"/>
    </xf>
    <xf numFmtId="169" fontId="53" fillId="0" borderId="21" xfId="2555" applyNumberFormat="1" applyFont="1" applyFill="1" applyBorder="1" applyAlignment="1">
      <alignment horizontal="right" vertical="center"/>
    </xf>
    <xf numFmtId="169" fontId="53" fillId="0" borderId="21" xfId="2556" applyNumberFormat="1" applyFont="1" applyFill="1" applyBorder="1" applyAlignment="1">
      <alignment horizontal="right" vertical="center"/>
    </xf>
    <xf numFmtId="0" fontId="54" fillId="0" borderId="35" xfId="1721" applyFont="1" applyFill="1" applyBorder="1" applyAlignment="1">
      <alignment horizontal="left" vertical="center" wrapText="1"/>
    </xf>
    <xf numFmtId="49" fontId="53" fillId="0" borderId="20" xfId="1721" applyNumberFormat="1" applyFont="1" applyFill="1" applyBorder="1" applyAlignment="1">
      <alignment horizontal="center" vertical="center" wrapText="1"/>
    </xf>
    <xf numFmtId="0" fontId="54" fillId="0" borderId="20" xfId="1721" applyFont="1" applyFill="1" applyBorder="1" applyAlignment="1">
      <alignment horizontal="left" vertical="center" wrapText="1"/>
    </xf>
    <xf numFmtId="0" fontId="54" fillId="0" borderId="20" xfId="1164" applyFont="1" applyFill="1" applyBorder="1" applyAlignment="1">
      <alignment horizontal="center" vertical="center" wrapText="1"/>
    </xf>
    <xf numFmtId="0" fontId="53" fillId="0" borderId="35" xfId="1721" applyFont="1" applyFill="1" applyBorder="1" applyAlignment="1">
      <alignment horizontal="left" vertical="center" wrapText="1"/>
    </xf>
    <xf numFmtId="49" fontId="54" fillId="0" borderId="20" xfId="1721" applyNumberFormat="1" applyFont="1" applyFill="1" applyBorder="1" applyAlignment="1">
      <alignment horizontal="center" vertical="center" wrapText="1"/>
    </xf>
    <xf numFmtId="4" fontId="53" fillId="0" borderId="20" xfId="1164" applyNumberFormat="1" applyFont="1" applyFill="1" applyBorder="1" applyAlignment="1">
      <alignment horizontal="center" vertical="center" wrapText="1"/>
    </xf>
    <xf numFmtId="0" fontId="53" fillId="0" borderId="47" xfId="1721" applyFont="1" applyFill="1" applyBorder="1" applyAlignment="1">
      <alignment horizontal="left" vertical="center" wrapText="1"/>
    </xf>
    <xf numFmtId="49" fontId="53" fillId="0" borderId="48" xfId="1721" applyNumberFormat="1" applyFont="1" applyFill="1" applyBorder="1" applyAlignment="1">
      <alignment horizontal="center" vertical="center" wrapText="1"/>
    </xf>
    <xf numFmtId="0" fontId="53" fillId="0" borderId="48" xfId="1721" applyFont="1" applyFill="1" applyBorder="1" applyAlignment="1">
      <alignment horizontal="left" vertical="center" wrapText="1"/>
    </xf>
    <xf numFmtId="4" fontId="53" fillId="0" borderId="48" xfId="1164" applyNumberFormat="1" applyFont="1" applyFill="1" applyBorder="1" applyAlignment="1">
      <alignment horizontal="center" vertical="center" wrapText="1"/>
    </xf>
    <xf numFmtId="1" fontId="122" fillId="0" borderId="48" xfId="0" applyNumberFormat="1" applyFont="1" applyFill="1" applyBorder="1" applyAlignment="1">
      <alignment horizontal="center" vertical="center"/>
    </xf>
    <xf numFmtId="169" fontId="53" fillId="0" borderId="32" xfId="2555" applyNumberFormat="1" applyFont="1" applyFill="1" applyBorder="1" applyAlignment="1">
      <alignment horizontal="right" vertical="center"/>
    </xf>
    <xf numFmtId="0" fontId="54" fillId="0" borderId="20" xfId="1164" applyFont="1" applyFill="1" applyBorder="1" applyAlignment="1">
      <alignment horizontal="left" vertical="center" wrapText="1"/>
    </xf>
    <xf numFmtId="0" fontId="122" fillId="0" borderId="20" xfId="854" applyFont="1" applyFill="1" applyBorder="1" applyAlignment="1">
      <alignment horizontal="center" vertical="center" wrapText="1"/>
    </xf>
    <xf numFmtId="0" fontId="122" fillId="0" borderId="20" xfId="1164" applyFont="1" applyFill="1" applyBorder="1" applyAlignment="1">
      <alignment horizontal="left" vertical="center" wrapText="1"/>
    </xf>
    <xf numFmtId="0" fontId="122" fillId="0" borderId="20" xfId="1721" applyFont="1" applyFill="1" applyBorder="1" applyAlignment="1">
      <alignment horizontal="left" vertical="center" wrapText="1"/>
    </xf>
    <xf numFmtId="0" fontId="143" fillId="0" borderId="20" xfId="1164" applyFont="1" applyFill="1" applyBorder="1" applyAlignment="1">
      <alignment vertical="center" wrapText="1"/>
    </xf>
    <xf numFmtId="0" fontId="122" fillId="0" borderId="20" xfId="1164" applyFont="1" applyFill="1" applyBorder="1" applyAlignment="1">
      <alignment horizontal="center" vertical="center" wrapText="1"/>
    </xf>
    <xf numFmtId="169" fontId="122" fillId="0" borderId="21" xfId="1164" applyNumberFormat="1" applyFont="1" applyFill="1" applyBorder="1" applyAlignment="1">
      <alignment horizontal="right" vertical="center" wrapText="1"/>
    </xf>
    <xf numFmtId="2" fontId="53" fillId="0" borderId="20" xfId="0" applyNumberFormat="1" applyFont="1" applyFill="1" applyBorder="1" applyAlignment="1">
      <alignment horizontal="center" vertical="center"/>
    </xf>
    <xf numFmtId="0" fontId="143" fillId="0" borderId="20" xfId="1164" applyFont="1" applyFill="1" applyBorder="1" applyAlignment="1">
      <alignment horizontal="left" vertical="center" wrapText="1"/>
    </xf>
    <xf numFmtId="49" fontId="53" fillId="0" borderId="20" xfId="1721" quotePrefix="1" applyNumberFormat="1" applyFont="1" applyFill="1" applyBorder="1" applyAlignment="1">
      <alignment horizontal="center" vertical="center" wrapText="1"/>
    </xf>
    <xf numFmtId="0" fontId="53" fillId="0" borderId="20" xfId="1164" applyFont="1" applyFill="1" applyBorder="1" applyAlignment="1">
      <alignment horizontal="left" vertical="center" wrapText="1"/>
    </xf>
    <xf numFmtId="0" fontId="122" fillId="0" borderId="20" xfId="0" applyFont="1" applyBorder="1" applyAlignment="1">
      <alignment horizontal="left" vertical="center"/>
    </xf>
    <xf numFmtId="0" fontId="122" fillId="0" borderId="20" xfId="0" applyFont="1" applyFill="1" applyBorder="1" applyAlignment="1">
      <alignment horizontal="center" vertical="center" wrapText="1"/>
    </xf>
    <xf numFmtId="0" fontId="53" fillId="0" borderId="20" xfId="0" applyFont="1" applyFill="1" applyBorder="1" applyAlignment="1">
      <alignment horizontal="center" vertical="center" wrapText="1"/>
    </xf>
    <xf numFmtId="0" fontId="87" fillId="27" borderId="49" xfId="0" applyFont="1" applyFill="1" applyBorder="1" applyAlignment="1">
      <alignment horizontal="left" vertical="center"/>
    </xf>
    <xf numFmtId="0" fontId="87" fillId="27" borderId="0" xfId="0" applyFont="1" applyFill="1" applyBorder="1" applyAlignment="1">
      <alignment horizontal="left" vertical="center"/>
    </xf>
    <xf numFmtId="0" fontId="70" fillId="27" borderId="0" xfId="1717" applyFont="1" applyFill="1" applyAlignment="1">
      <alignment horizontal="right" vertical="center"/>
    </xf>
    <xf numFmtId="17" fontId="71" fillId="27" borderId="0" xfId="1721" quotePrefix="1" applyNumberFormat="1" applyFont="1" applyFill="1" applyAlignment="1">
      <alignment horizontal="left" vertical="center"/>
    </xf>
    <xf numFmtId="0" fontId="55" fillId="27" borderId="44" xfId="1717" applyFont="1" applyFill="1" applyBorder="1" applyAlignment="1">
      <alignment horizontal="center" vertical="center"/>
    </xf>
    <xf numFmtId="0" fontId="55" fillId="27" borderId="49" xfId="1717" applyFont="1" applyFill="1" applyBorder="1" applyAlignment="1">
      <alignment horizontal="center" vertical="center"/>
    </xf>
    <xf numFmtId="184" fontId="55" fillId="27" borderId="50" xfId="1717" applyNumberFormat="1" applyFont="1" applyFill="1" applyBorder="1" applyAlignment="1">
      <alignment vertical="center"/>
    </xf>
    <xf numFmtId="0" fontId="55" fillId="27" borderId="17" xfId="1717" applyFont="1" applyFill="1" applyBorder="1" applyAlignment="1">
      <alignment horizontal="center" vertical="center"/>
    </xf>
    <xf numFmtId="0" fontId="55" fillId="27" borderId="0" xfId="1717" applyFont="1" applyFill="1" applyBorder="1" applyAlignment="1">
      <alignment horizontal="center" vertical="center"/>
    </xf>
    <xf numFmtId="184" fontId="55" fillId="27" borderId="26" xfId="1717" applyNumberFormat="1" applyFont="1" applyFill="1" applyBorder="1" applyAlignment="1">
      <alignment vertical="center"/>
    </xf>
    <xf numFmtId="0" fontId="55" fillId="27" borderId="17" xfId="1717" applyFont="1" applyFill="1" applyBorder="1" applyAlignment="1">
      <alignment vertical="center"/>
    </xf>
    <xf numFmtId="0" fontId="55" fillId="27" borderId="0" xfId="1717" applyFont="1" applyFill="1" applyBorder="1" applyAlignment="1">
      <alignment vertical="center"/>
    </xf>
    <xf numFmtId="0" fontId="70" fillId="27" borderId="17" xfId="1717" applyFont="1" applyFill="1" applyBorder="1" applyAlignment="1">
      <alignment horizontal="right" vertical="center"/>
    </xf>
    <xf numFmtId="17" fontId="71" fillId="27" borderId="0" xfId="1721" quotePrefix="1" applyNumberFormat="1" applyFont="1" applyFill="1" applyBorder="1" applyAlignment="1">
      <alignment horizontal="left" vertical="center"/>
    </xf>
    <xf numFmtId="0" fontId="55" fillId="27" borderId="26" xfId="1717" applyFont="1" applyFill="1" applyBorder="1" applyAlignment="1">
      <alignment vertical="center"/>
    </xf>
    <xf numFmtId="0" fontId="70" fillId="27" borderId="28" xfId="1717" applyFont="1" applyFill="1" applyBorder="1" applyAlignment="1">
      <alignment horizontal="right" vertical="center"/>
    </xf>
    <xf numFmtId="17" fontId="71" fillId="27" borderId="29" xfId="1721" quotePrefix="1" applyNumberFormat="1" applyFont="1" applyFill="1" applyBorder="1" applyAlignment="1">
      <alignment horizontal="left" vertical="center"/>
    </xf>
    <xf numFmtId="0" fontId="55" fillId="27" borderId="29" xfId="1717" applyFont="1" applyFill="1" applyBorder="1" applyAlignment="1">
      <alignment vertical="center"/>
    </xf>
    <xf numFmtId="0" fontId="55" fillId="27" borderId="30" xfId="1717" applyFont="1" applyFill="1" applyBorder="1" applyAlignment="1">
      <alignment vertical="center"/>
    </xf>
    <xf numFmtId="0" fontId="165" fillId="70" borderId="96" xfId="0" applyFont="1" applyFill="1" applyBorder="1" applyAlignment="1">
      <alignment horizontal="center" vertical="center" wrapText="1"/>
    </xf>
    <xf numFmtId="0" fontId="165" fillId="70" borderId="97" xfId="0" applyFont="1" applyFill="1" applyBorder="1" applyAlignment="1">
      <alignment horizontal="center" vertical="center" wrapText="1"/>
    </xf>
    <xf numFmtId="0" fontId="165" fillId="70" borderId="98" xfId="0" applyFont="1" applyFill="1" applyBorder="1" applyAlignment="1">
      <alignment horizontal="center" vertical="center" wrapText="1"/>
    </xf>
    <xf numFmtId="0" fontId="74" fillId="27" borderId="0" xfId="1758" applyFont="1" applyFill="1" applyAlignment="1">
      <alignment horizontal="center" vertical="center"/>
    </xf>
    <xf numFmtId="4" fontId="74" fillId="27" borderId="0" xfId="1758" applyNumberFormat="1" applyFont="1" applyFill="1" applyAlignment="1">
      <alignment horizontal="left" vertical="center"/>
    </xf>
    <xf numFmtId="0" fontId="74" fillId="27" borderId="0" xfId="1758" applyFont="1" applyFill="1" applyAlignment="1">
      <alignment horizontal="left" vertical="center"/>
    </xf>
    <xf numFmtId="0" fontId="155" fillId="70" borderId="91" xfId="0" applyFont="1" applyFill="1" applyBorder="1" applyAlignment="1">
      <alignment horizontal="center" vertical="center" wrapText="1"/>
    </xf>
    <xf numFmtId="0" fontId="155" fillId="70" borderId="92" xfId="0" applyFont="1" applyFill="1" applyBorder="1" applyAlignment="1">
      <alignment horizontal="center" vertical="center" wrapText="1"/>
    </xf>
    <xf numFmtId="0" fontId="155" fillId="70" borderId="99" xfId="0" applyFont="1" applyFill="1" applyBorder="1" applyAlignment="1">
      <alignment horizontal="center" vertical="center" wrapText="1"/>
    </xf>
    <xf numFmtId="0" fontId="155" fillId="70" borderId="100" xfId="0" applyFont="1" applyFill="1" applyBorder="1" applyAlignment="1">
      <alignment horizontal="center" vertical="center" wrapText="1"/>
    </xf>
    <xf numFmtId="0" fontId="155" fillId="70" borderId="101" xfId="0" applyFont="1" applyFill="1" applyBorder="1" applyAlignment="1">
      <alignment horizontal="center" vertical="center" wrapText="1"/>
    </xf>
    <xf numFmtId="0" fontId="155" fillId="70" borderId="102" xfId="0" applyFont="1" applyFill="1" applyBorder="1" applyAlignment="1">
      <alignment horizontal="center" vertical="center" wrapText="1"/>
    </xf>
    <xf numFmtId="0" fontId="155" fillId="70" borderId="90" xfId="0" applyFont="1" applyFill="1" applyBorder="1" applyAlignment="1">
      <alignment horizontal="center" vertical="center"/>
    </xf>
    <xf numFmtId="0" fontId="155" fillId="70" borderId="91" xfId="0" applyFont="1" applyFill="1" applyBorder="1" applyAlignment="1">
      <alignment horizontal="center" vertical="center"/>
    </xf>
    <xf numFmtId="0" fontId="87" fillId="71" borderId="0" xfId="0" applyFont="1" applyFill="1" applyBorder="1" applyAlignment="1">
      <alignment horizontal="left" vertical="center"/>
    </xf>
    <xf numFmtId="0" fontId="54" fillId="27" borderId="0" xfId="1857" applyFont="1" applyFill="1" applyBorder="1" applyAlignment="1">
      <alignment horizontal="right" vertical="center"/>
    </xf>
    <xf numFmtId="0" fontId="87" fillId="71" borderId="49" xfId="0" applyFont="1" applyFill="1" applyBorder="1" applyAlignment="1">
      <alignment horizontal="left" vertical="center"/>
    </xf>
    <xf numFmtId="186" fontId="77" fillId="27" borderId="0" xfId="1857" applyNumberFormat="1" applyFont="1" applyFill="1" applyBorder="1" applyAlignment="1">
      <alignment horizontal="right" vertical="center"/>
    </xf>
    <xf numFmtId="186" fontId="77" fillId="27" borderId="0" xfId="1858" applyNumberFormat="1" applyFont="1" applyFill="1" applyBorder="1" applyAlignment="1">
      <alignment horizontal="right" vertical="center"/>
    </xf>
    <xf numFmtId="0" fontId="78" fillId="27" borderId="0" xfId="1856" applyFont="1" applyFill="1" applyBorder="1" applyAlignment="1">
      <alignment horizontal="center" vertical="center"/>
    </xf>
    <xf numFmtId="4" fontId="54" fillId="27" borderId="0" xfId="1856" applyNumberFormat="1" applyFont="1" applyFill="1" applyBorder="1" applyAlignment="1">
      <alignment horizontal="right" vertical="center"/>
    </xf>
    <xf numFmtId="0" fontId="62" fillId="27" borderId="44" xfId="1721" applyFont="1" applyFill="1" applyBorder="1" applyAlignment="1">
      <alignment vertical="center"/>
    </xf>
    <xf numFmtId="186" fontId="83" fillId="27" borderId="49" xfId="1857" applyNumberFormat="1" applyFont="1" applyFill="1" applyBorder="1" applyAlignment="1">
      <alignment horizontal="right" vertical="center"/>
    </xf>
    <xf numFmtId="0" fontId="62" fillId="27" borderId="17" xfId="1721" applyFont="1" applyFill="1" applyBorder="1" applyAlignment="1">
      <alignment vertical="center"/>
    </xf>
    <xf numFmtId="0" fontId="162" fillId="27" borderId="17" xfId="0" applyFont="1" applyFill="1" applyBorder="1" applyAlignment="1">
      <alignment vertical="center"/>
    </xf>
    <xf numFmtId="0" fontId="162" fillId="27" borderId="0" xfId="0" applyFont="1" applyFill="1" applyBorder="1" applyAlignment="1">
      <alignment vertical="center"/>
    </xf>
    <xf numFmtId="0" fontId="164" fillId="27" borderId="17" xfId="0" applyFont="1" applyFill="1" applyBorder="1" applyAlignment="1">
      <alignment horizontal="center" vertical="center"/>
    </xf>
    <xf numFmtId="0" fontId="53" fillId="27" borderId="0" xfId="1857" applyFont="1" applyFill="1" applyBorder="1" applyAlignment="1">
      <alignment horizontal="left" vertical="center"/>
    </xf>
    <xf numFmtId="219" fontId="53" fillId="27" borderId="0" xfId="1761" applyNumberFormat="1" applyFont="1" applyFill="1" applyBorder="1" applyAlignment="1">
      <alignment horizontal="left" vertical="center"/>
    </xf>
    <xf numFmtId="0" fontId="77" fillId="27" borderId="28" xfId="216" applyFont="1" applyFill="1" applyBorder="1" applyAlignment="1">
      <alignment vertical="center"/>
    </xf>
    <xf numFmtId="0" fontId="79" fillId="27" borderId="29" xfId="1857" applyFont="1" applyFill="1" applyBorder="1" applyAlignment="1">
      <alignment horizontal="right" vertical="center"/>
    </xf>
    <xf numFmtId="4" fontId="54" fillId="27" borderId="29" xfId="1856" applyNumberFormat="1" applyFont="1" applyFill="1" applyBorder="1" applyAlignment="1">
      <alignment horizontal="right" vertical="center"/>
    </xf>
    <xf numFmtId="17" fontId="53" fillId="27" borderId="0" xfId="1761" quotePrefix="1" applyNumberFormat="1" applyFont="1" applyFill="1" applyBorder="1" applyAlignment="1">
      <alignment horizontal="left" vertical="center"/>
    </xf>
    <xf numFmtId="0" fontId="54" fillId="71" borderId="0" xfId="0" applyFont="1" applyFill="1" applyBorder="1" applyAlignment="1">
      <alignment horizontal="left" vertical="center"/>
    </xf>
    <xf numFmtId="0" fontId="53" fillId="27" borderId="44" xfId="1761" applyFont="1" applyFill="1" applyBorder="1" applyAlignment="1">
      <alignment vertical="center"/>
    </xf>
    <xf numFmtId="0" fontId="53" fillId="27" borderId="17" xfId="1761" applyFont="1" applyFill="1" applyBorder="1" applyAlignment="1">
      <alignment vertical="center"/>
    </xf>
    <xf numFmtId="0" fontId="54" fillId="27" borderId="49" xfId="0" applyFont="1" applyFill="1" applyBorder="1" applyAlignment="1">
      <alignment horizontal="left" vertical="center"/>
    </xf>
    <xf numFmtId="0" fontId="54" fillId="27" borderId="0" xfId="0" applyFont="1" applyFill="1" applyBorder="1" applyAlignment="1">
      <alignment horizontal="left" vertical="center"/>
    </xf>
    <xf numFmtId="0" fontId="54" fillId="71" borderId="49" xfId="0" applyFont="1" applyFill="1" applyBorder="1" applyAlignment="1">
      <alignment horizontal="left" vertical="center"/>
    </xf>
    <xf numFmtId="0" fontId="54" fillId="27" borderId="0" xfId="1855" applyFont="1" applyFill="1" applyBorder="1" applyAlignment="1">
      <alignment horizontal="right" vertical="center"/>
    </xf>
    <xf numFmtId="0" fontId="53" fillId="27" borderId="0" xfId="1855" applyFont="1" applyFill="1" applyBorder="1" applyAlignment="1">
      <alignment horizontal="left" vertical="center"/>
    </xf>
    <xf numFmtId="0" fontId="108" fillId="27" borderId="49" xfId="1721" applyFill="1" applyBorder="1"/>
    <xf numFmtId="186" fontId="83" fillId="27" borderId="49" xfId="1857" applyNumberFormat="1" applyFont="1" applyFill="1" applyBorder="1" applyAlignment="1">
      <alignment vertical="center"/>
    </xf>
    <xf numFmtId="0" fontId="77" fillId="27" borderId="49" xfId="1855" applyFont="1" applyFill="1" applyBorder="1"/>
    <xf numFmtId="4" fontId="77" fillId="27" borderId="49" xfId="1855" applyNumberFormat="1" applyFont="1" applyFill="1" applyBorder="1"/>
    <xf numFmtId="0" fontId="77" fillId="27" borderId="50" xfId="1855" applyFont="1" applyFill="1" applyBorder="1"/>
    <xf numFmtId="0" fontId="108" fillId="27" borderId="0" xfId="1721" applyFill="1" applyBorder="1"/>
    <xf numFmtId="186" fontId="77" fillId="27" borderId="0" xfId="1857" applyNumberFormat="1" applyFont="1" applyFill="1" applyBorder="1" applyAlignment="1">
      <alignment vertical="center"/>
    </xf>
    <xf numFmtId="0" fontId="77" fillId="27" borderId="0" xfId="1855" applyFont="1" applyFill="1" applyBorder="1"/>
    <xf numFmtId="4" fontId="77" fillId="27" borderId="0" xfId="1855" applyNumberFormat="1" applyFont="1" applyFill="1" applyBorder="1"/>
    <xf numFmtId="0" fontId="77" fillId="27" borderId="26" xfId="1855" applyFont="1" applyFill="1" applyBorder="1"/>
    <xf numFmtId="186" fontId="77" fillId="27" borderId="0" xfId="1858" applyNumberFormat="1" applyFont="1" applyFill="1" applyBorder="1" applyAlignment="1">
      <alignment vertical="center"/>
    </xf>
    <xf numFmtId="0" fontId="54" fillId="27" borderId="17" xfId="1855" applyFont="1" applyFill="1" applyBorder="1" applyAlignment="1">
      <alignment horizontal="right" vertical="center"/>
    </xf>
    <xf numFmtId="0" fontId="53" fillId="27" borderId="0" xfId="1855" applyFont="1" applyFill="1" applyBorder="1"/>
    <xf numFmtId="0" fontId="53" fillId="27" borderId="26" xfId="1855" applyFont="1" applyFill="1" applyBorder="1"/>
    <xf numFmtId="0" fontId="77" fillId="27" borderId="28" xfId="1855" applyFont="1" applyFill="1" applyBorder="1"/>
    <xf numFmtId="0" fontId="77" fillId="27" borderId="29" xfId="1855" applyFont="1" applyFill="1" applyBorder="1"/>
    <xf numFmtId="4" fontId="77" fillId="27" borderId="29" xfId="1855" applyNumberFormat="1" applyFont="1" applyFill="1" applyBorder="1"/>
    <xf numFmtId="0" fontId="77" fillId="27" borderId="30" xfId="1855" applyFont="1" applyFill="1" applyBorder="1"/>
    <xf numFmtId="168" fontId="77" fillId="27" borderId="0" xfId="2297" applyFont="1" applyFill="1" applyBorder="1" applyAlignment="1">
      <alignment horizontal="right" vertical="center"/>
    </xf>
    <xf numFmtId="4" fontId="78" fillId="27" borderId="0" xfId="1856" applyNumberFormat="1" applyFont="1" applyFill="1" applyBorder="1" applyAlignment="1">
      <alignment horizontal="right" vertical="center"/>
    </xf>
    <xf numFmtId="168" fontId="78" fillId="27" borderId="0" xfId="2297" applyFont="1" applyFill="1" applyBorder="1" applyAlignment="1">
      <alignment vertical="center"/>
    </xf>
    <xf numFmtId="0" fontId="78" fillId="27" borderId="0" xfId="1856" applyFont="1" applyFill="1" applyBorder="1" applyAlignment="1">
      <alignment vertical="center"/>
    </xf>
    <xf numFmtId="0" fontId="78" fillId="27" borderId="0" xfId="1856" applyFont="1" applyFill="1" applyBorder="1" applyAlignment="1">
      <alignment vertical="center" wrapText="1"/>
    </xf>
    <xf numFmtId="168" fontId="78" fillId="27" borderId="0" xfId="2297" applyFont="1" applyFill="1" applyBorder="1" applyAlignment="1">
      <alignment horizontal="right" vertical="center"/>
    </xf>
    <xf numFmtId="0" fontId="53" fillId="27" borderId="0" xfId="1856" applyFont="1" applyFill="1" applyBorder="1" applyAlignment="1">
      <alignment vertical="center"/>
    </xf>
    <xf numFmtId="39" fontId="53" fillId="27" borderId="0" xfId="2297" applyNumberFormat="1" applyFont="1" applyFill="1" applyBorder="1" applyAlignment="1">
      <alignment horizontal="left" vertical="center"/>
    </xf>
    <xf numFmtId="10" fontId="53" fillId="27" borderId="0" xfId="1867" applyNumberFormat="1" applyFont="1" applyFill="1" applyBorder="1" applyAlignment="1">
      <alignment horizontal="left" vertical="center"/>
    </xf>
    <xf numFmtId="230" fontId="53" fillId="27" borderId="0" xfId="1856" quotePrefix="1" applyNumberFormat="1" applyFont="1" applyFill="1" applyBorder="1" applyAlignment="1">
      <alignment horizontal="left" vertical="center"/>
    </xf>
    <xf numFmtId="0" fontId="108" fillId="27" borderId="49" xfId="1721" applyFill="1" applyBorder="1" applyAlignment="1">
      <alignment horizontal="center" vertical="center"/>
    </xf>
    <xf numFmtId="168" fontId="83" fillId="27" borderId="49" xfId="2297" applyFont="1" applyFill="1" applyBorder="1" applyAlignment="1">
      <alignment horizontal="right" vertical="center"/>
    </xf>
    <xf numFmtId="4" fontId="76" fillId="27" borderId="49" xfId="1856" applyNumberFormat="1" applyFont="1" applyFill="1" applyBorder="1" applyAlignment="1">
      <alignment horizontal="right" vertical="center"/>
    </xf>
    <xf numFmtId="168" fontId="76" fillId="27" borderId="49" xfId="2297" applyFont="1" applyFill="1" applyBorder="1" applyAlignment="1">
      <alignment vertical="center"/>
    </xf>
    <xf numFmtId="168" fontId="137" fillId="27" borderId="50" xfId="2297" applyFont="1" applyFill="1" applyBorder="1" applyAlignment="1">
      <alignment vertical="center"/>
    </xf>
    <xf numFmtId="0" fontId="108" fillId="27" borderId="0" xfId="1721" applyFill="1" applyBorder="1" applyAlignment="1">
      <alignment horizontal="center" vertical="center"/>
    </xf>
    <xf numFmtId="168" fontId="137" fillId="27" borderId="26" xfId="2297" applyFont="1" applyFill="1" applyBorder="1" applyAlignment="1">
      <alignment vertical="center"/>
    </xf>
    <xf numFmtId="0" fontId="80" fillId="27" borderId="0" xfId="0" applyFont="1" applyFill="1" applyBorder="1" applyAlignment="1">
      <alignment horizontal="right" vertical="center"/>
    </xf>
    <xf numFmtId="168" fontId="80" fillId="27" borderId="0" xfId="2297" applyFont="1" applyFill="1" applyBorder="1" applyAlignment="1">
      <alignment horizontal="right" vertical="center"/>
    </xf>
    <xf numFmtId="0" fontId="78" fillId="27" borderId="17" xfId="1856" applyFont="1" applyFill="1" applyBorder="1" applyAlignment="1">
      <alignment vertical="center"/>
    </xf>
    <xf numFmtId="0" fontId="77" fillId="27" borderId="0" xfId="0" applyFont="1" applyFill="1" applyBorder="1" applyAlignment="1">
      <alignment vertical="center"/>
    </xf>
    <xf numFmtId="168" fontId="77" fillId="27" borderId="0" xfId="2297" applyFont="1" applyFill="1" applyBorder="1" applyAlignment="1">
      <alignment vertical="center"/>
    </xf>
    <xf numFmtId="0" fontId="54" fillId="27" borderId="17" xfId="0" applyFont="1" applyFill="1" applyBorder="1" applyAlignment="1">
      <alignment horizontal="right" vertical="center"/>
    </xf>
    <xf numFmtId="0" fontId="80" fillId="27" borderId="0" xfId="0" applyFont="1" applyFill="1" applyBorder="1" applyAlignment="1">
      <alignment horizontal="center" vertical="center"/>
    </xf>
    <xf numFmtId="168" fontId="158" fillId="27" borderId="0" xfId="2297" applyFont="1" applyFill="1" applyBorder="1" applyAlignment="1">
      <alignment vertical="center"/>
    </xf>
    <xf numFmtId="168" fontId="158" fillId="27" borderId="26" xfId="2297" applyFont="1" applyFill="1" applyBorder="1" applyAlignment="1">
      <alignment vertical="center"/>
    </xf>
    <xf numFmtId="0" fontId="54" fillId="27" borderId="17" xfId="1856" applyFont="1" applyFill="1" applyBorder="1" applyAlignment="1">
      <alignment horizontal="right" vertical="center"/>
    </xf>
    <xf numFmtId="0" fontId="156" fillId="27" borderId="28" xfId="2557" applyFont="1" applyFill="1" applyBorder="1" applyAlignment="1">
      <alignment vertical="center"/>
    </xf>
    <xf numFmtId="0" fontId="156" fillId="27" borderId="29" xfId="2557" applyFont="1" applyFill="1" applyBorder="1" applyAlignment="1">
      <alignment vertical="center"/>
    </xf>
    <xf numFmtId="168" fontId="156" fillId="27" borderId="29" xfId="2297" applyFont="1" applyFill="1" applyBorder="1" applyAlignment="1">
      <alignment vertical="center"/>
    </xf>
    <xf numFmtId="168" fontId="156" fillId="27" borderId="30" xfId="2297" applyFont="1" applyFill="1" applyBorder="1" applyAlignment="1">
      <alignment vertical="center"/>
    </xf>
    <xf numFmtId="0" fontId="54" fillId="63" borderId="49" xfId="216" applyFont="1" applyFill="1" applyBorder="1" applyAlignment="1">
      <alignment vertical="center"/>
    </xf>
    <xf numFmtId="0" fontId="54" fillId="63" borderId="49" xfId="216" applyFont="1" applyFill="1" applyBorder="1" applyAlignment="1">
      <alignment horizontal="left" vertical="center" wrapText="1"/>
    </xf>
    <xf numFmtId="4" fontId="54" fillId="63" borderId="49" xfId="216" applyNumberFormat="1" applyFont="1" applyFill="1" applyBorder="1" applyAlignment="1">
      <alignment vertical="center"/>
    </xf>
    <xf numFmtId="0" fontId="54" fillId="63" borderId="28" xfId="216" applyFont="1" applyFill="1" applyBorder="1" applyAlignment="1">
      <alignment horizontal="left" vertical="center"/>
    </xf>
    <xf numFmtId="0" fontId="54" fillId="63" borderId="29" xfId="216" applyFont="1" applyFill="1" applyBorder="1" applyAlignment="1">
      <alignment vertical="center"/>
    </xf>
    <xf numFmtId="0" fontId="54" fillId="63" borderId="29" xfId="216" applyFont="1" applyFill="1" applyBorder="1" applyAlignment="1">
      <alignment horizontal="left" vertical="center" wrapText="1"/>
    </xf>
    <xf numFmtId="4" fontId="54" fillId="63" borderId="29" xfId="216" applyNumberFormat="1" applyFont="1" applyFill="1" applyBorder="1" applyAlignment="1">
      <alignment vertical="center"/>
    </xf>
    <xf numFmtId="1" fontId="53" fillId="0" borderId="20" xfId="0" applyNumberFormat="1" applyFont="1" applyFill="1" applyBorder="1" applyAlignment="1">
      <alignment horizontal="center" vertical="center"/>
    </xf>
    <xf numFmtId="0" fontId="53" fillId="0" borderId="46" xfId="1721" applyFont="1" applyFill="1" applyBorder="1" applyAlignment="1">
      <alignment horizontal="left" vertical="center" wrapText="1"/>
    </xf>
    <xf numFmtId="0" fontId="54" fillId="63" borderId="38" xfId="216" applyFont="1" applyFill="1" applyBorder="1" applyAlignment="1">
      <alignment horizontal="left" vertical="center"/>
    </xf>
    <xf numFmtId="0" fontId="53" fillId="27" borderId="20" xfId="1721" quotePrefix="1" applyFont="1" applyFill="1" applyBorder="1" applyAlignment="1">
      <alignment horizontal="center" vertical="center" wrapText="1"/>
    </xf>
    <xf numFmtId="0" fontId="53" fillId="27" borderId="20" xfId="1721" applyFont="1" applyFill="1" applyBorder="1" applyAlignment="1">
      <alignment horizontal="center" vertical="center" wrapText="1"/>
    </xf>
    <xf numFmtId="0" fontId="53" fillId="27" borderId="20" xfId="1721" applyFont="1" applyFill="1" applyBorder="1" applyAlignment="1">
      <alignment horizontal="left" vertical="center" wrapText="1"/>
    </xf>
    <xf numFmtId="4" fontId="53" fillId="27" borderId="0" xfId="216" applyNumberFormat="1" applyFont="1" applyFill="1" applyBorder="1" applyAlignment="1">
      <alignment horizontal="center" vertical="center"/>
    </xf>
    <xf numFmtId="4" fontId="163" fillId="27" borderId="49" xfId="1721" applyNumberFormat="1" applyFont="1" applyFill="1" applyBorder="1" applyAlignment="1">
      <alignment horizontal="center" vertical="center"/>
    </xf>
    <xf numFmtId="4" fontId="163" fillId="27" borderId="0" xfId="1721" applyNumberFormat="1" applyFont="1" applyFill="1" applyBorder="1" applyAlignment="1">
      <alignment horizontal="center" vertical="center"/>
    </xf>
    <xf numFmtId="4" fontId="78" fillId="27" borderId="0" xfId="1857" applyNumberFormat="1" applyFont="1" applyFill="1" applyBorder="1" applyAlignment="1">
      <alignment horizontal="center" vertical="center"/>
    </xf>
    <xf numFmtId="4" fontId="80" fillId="27" borderId="29" xfId="1857" applyNumberFormat="1" applyFont="1" applyFill="1" applyBorder="1" applyAlignment="1">
      <alignment horizontal="center" vertical="center"/>
    </xf>
    <xf numFmtId="4" fontId="143" fillId="25" borderId="61" xfId="216" applyNumberFormat="1" applyFont="1" applyFill="1" applyBorder="1" applyAlignment="1">
      <alignment horizontal="center" vertical="center"/>
    </xf>
    <xf numFmtId="4" fontId="54" fillId="63" borderId="38" xfId="216" applyNumberFormat="1" applyFont="1" applyFill="1" applyBorder="1" applyAlignment="1">
      <alignment horizontal="center" vertical="center"/>
    </xf>
    <xf numFmtId="4" fontId="54" fillId="63" borderId="49" xfId="216" applyNumberFormat="1" applyFont="1" applyFill="1" applyBorder="1" applyAlignment="1">
      <alignment horizontal="center" vertical="center"/>
    </xf>
    <xf numFmtId="4" fontId="54" fillId="63" borderId="29" xfId="216" applyNumberFormat="1" applyFont="1" applyFill="1" applyBorder="1" applyAlignment="1">
      <alignment horizontal="center" vertical="center"/>
    </xf>
    <xf numFmtId="4" fontId="122" fillId="0" borderId="20" xfId="854" applyNumberFormat="1" applyFont="1" applyFill="1" applyBorder="1" applyAlignment="1">
      <alignment horizontal="center" vertical="center" wrapText="1"/>
    </xf>
    <xf numFmtId="4" fontId="122" fillId="0" borderId="20" xfId="1164" applyNumberFormat="1" applyFont="1" applyFill="1" applyBorder="1" applyAlignment="1">
      <alignment horizontal="center" vertical="center" wrapText="1"/>
    </xf>
    <xf numFmtId="4" fontId="122" fillId="0" borderId="20" xfId="1721" applyNumberFormat="1" applyFont="1" applyFill="1" applyBorder="1" applyAlignment="1">
      <alignment horizontal="center" vertical="center" wrapText="1"/>
    </xf>
    <xf numFmtId="4" fontId="143" fillId="0" borderId="20" xfId="1164" applyNumberFormat="1" applyFont="1" applyFill="1" applyBorder="1" applyAlignment="1">
      <alignment horizontal="center" vertical="center" wrapText="1"/>
    </xf>
    <xf numFmtId="4" fontId="54" fillId="0" borderId="20" xfId="1164" applyNumberFormat="1" applyFont="1" applyFill="1" applyBorder="1" applyAlignment="1">
      <alignment horizontal="center" vertical="center" wrapText="1"/>
    </xf>
    <xf numFmtId="4" fontId="12" fillId="0" borderId="0" xfId="0" applyNumberFormat="1" applyFont="1" applyAlignment="1">
      <alignment horizontal="center" vertical="center"/>
    </xf>
    <xf numFmtId="4" fontId="83" fillId="27" borderId="50" xfId="1857" applyNumberFormat="1" applyFont="1" applyFill="1" applyBorder="1" applyAlignment="1">
      <alignment vertical="center"/>
    </xf>
    <xf numFmtId="4" fontId="77" fillId="27" borderId="26" xfId="1857" applyNumberFormat="1" applyFont="1" applyFill="1" applyBorder="1" applyAlignment="1">
      <alignment vertical="center"/>
    </xf>
    <xf numFmtId="4" fontId="77" fillId="27" borderId="26" xfId="1858" applyNumberFormat="1" applyFont="1" applyFill="1" applyBorder="1" applyAlignment="1">
      <alignment vertical="center"/>
    </xf>
    <xf numFmtId="4" fontId="78" fillId="27" borderId="26" xfId="1856" applyNumberFormat="1" applyFont="1" applyFill="1" applyBorder="1" applyAlignment="1">
      <alignment vertical="center"/>
    </xf>
    <xf numFmtId="4" fontId="53" fillId="27" borderId="26" xfId="0" applyNumberFormat="1" applyFont="1" applyFill="1" applyBorder="1" applyAlignment="1">
      <alignment vertical="center"/>
    </xf>
    <xf numFmtId="4" fontId="53" fillId="27" borderId="30" xfId="0" applyNumberFormat="1" applyFont="1" applyFill="1" applyBorder="1" applyAlignment="1">
      <alignment vertical="center"/>
    </xf>
    <xf numFmtId="4" fontId="54" fillId="63" borderId="19" xfId="216" applyNumberFormat="1" applyFont="1" applyFill="1" applyBorder="1" applyAlignment="1">
      <alignment vertical="center"/>
    </xf>
    <xf numFmtId="4" fontId="53" fillId="0" borderId="21" xfId="0" applyNumberFormat="1" applyFont="1" applyBorder="1" applyAlignment="1">
      <alignment vertical="center"/>
    </xf>
    <xf numFmtId="4" fontId="54" fillId="63" borderId="50" xfId="216" applyNumberFormat="1" applyFont="1" applyFill="1" applyBorder="1" applyAlignment="1">
      <alignment vertical="center"/>
    </xf>
    <xf numFmtId="4" fontId="54" fillId="63" borderId="30" xfId="216" applyNumberFormat="1" applyFont="1" applyFill="1" applyBorder="1" applyAlignment="1">
      <alignment vertical="center"/>
    </xf>
    <xf numFmtId="4" fontId="53" fillId="0" borderId="21" xfId="2555" applyNumberFormat="1" applyFont="1" applyFill="1" applyBorder="1" applyAlignment="1">
      <alignment vertical="center"/>
    </xf>
    <xf numFmtId="4" fontId="29" fillId="0" borderId="0" xfId="1164" applyNumberFormat="1" applyAlignment="1">
      <alignment vertical="center"/>
    </xf>
    <xf numFmtId="4" fontId="12" fillId="0" borderId="0" xfId="0" applyNumberFormat="1" applyFont="1" applyAlignment="1">
      <alignment vertical="center"/>
    </xf>
    <xf numFmtId="0" fontId="54" fillId="63" borderId="44" xfId="216" applyFont="1" applyFill="1" applyBorder="1" applyAlignment="1">
      <alignment horizontal="left" vertical="center"/>
    </xf>
    <xf numFmtId="4" fontId="83" fillId="27" borderId="49" xfId="1857" applyNumberFormat="1" applyFont="1" applyFill="1" applyBorder="1" applyAlignment="1">
      <alignment vertical="center"/>
    </xf>
    <xf numFmtId="4" fontId="77" fillId="27" borderId="0" xfId="1857" applyNumberFormat="1" applyFont="1" applyFill="1" applyBorder="1" applyAlignment="1">
      <alignment vertical="center"/>
    </xf>
    <xf numFmtId="4" fontId="77" fillId="27" borderId="0" xfId="1858" applyNumberFormat="1" applyFont="1" applyFill="1" applyBorder="1" applyAlignment="1">
      <alignment vertical="center"/>
    </xf>
    <xf numFmtId="4" fontId="78" fillId="27" borderId="0" xfId="1856" applyNumberFormat="1" applyFont="1" applyFill="1" applyBorder="1" applyAlignment="1">
      <alignment vertical="center"/>
    </xf>
    <xf numFmtId="4" fontId="80" fillId="27" borderId="0" xfId="0" applyNumberFormat="1" applyFont="1" applyFill="1" applyBorder="1" applyAlignment="1">
      <alignment vertical="center"/>
    </xf>
    <xf numFmtId="4" fontId="156" fillId="27" borderId="29" xfId="2557" applyNumberFormat="1" applyFont="1" applyFill="1" applyBorder="1" applyAlignment="1">
      <alignment vertical="center"/>
    </xf>
    <xf numFmtId="4" fontId="54" fillId="63" borderId="38" xfId="0" applyNumberFormat="1" applyFont="1" applyFill="1" applyBorder="1" applyAlignment="1">
      <alignment vertical="center" wrapText="1"/>
    </xf>
    <xf numFmtId="4" fontId="53" fillId="0" borderId="20" xfId="2557" applyNumberFormat="1" applyFont="1" applyBorder="1" applyAlignment="1">
      <alignment vertical="center"/>
    </xf>
    <xf numFmtId="4" fontId="53" fillId="0" borderId="20" xfId="2557" applyNumberFormat="1" applyFont="1" applyFill="1" applyBorder="1" applyAlignment="1">
      <alignment vertical="center"/>
    </xf>
    <xf numFmtId="4" fontId="53" fillId="0" borderId="20" xfId="2555" applyNumberFormat="1" applyFont="1" applyFill="1" applyBorder="1" applyAlignment="1">
      <alignment vertical="center" wrapText="1"/>
    </xf>
    <xf numFmtId="4" fontId="157" fillId="0" borderId="0" xfId="1164" applyNumberFormat="1" applyFont="1" applyAlignment="1">
      <alignment vertical="center"/>
    </xf>
    <xf numFmtId="4" fontId="158" fillId="0" borderId="0" xfId="2557" applyNumberFormat="1" applyFont="1" applyAlignment="1">
      <alignment vertical="center"/>
    </xf>
    <xf numFmtId="2" fontId="155" fillId="67" borderId="0" xfId="2554" applyNumberFormat="1" applyFont="1" applyFill="1" applyBorder="1" applyAlignment="1">
      <alignment horizontal="center" vertical="center" wrapText="1"/>
    </xf>
    <xf numFmtId="0" fontId="155" fillId="67" borderId="79" xfId="2554" applyFont="1" applyFill="1" applyBorder="1" applyAlignment="1">
      <alignment horizontal="center" vertical="center" wrapText="1"/>
    </xf>
    <xf numFmtId="0" fontId="155" fillId="67" borderId="80" xfId="2554" applyFont="1" applyFill="1" applyBorder="1" applyAlignment="1">
      <alignment horizontal="center" vertical="center" wrapText="1"/>
    </xf>
    <xf numFmtId="0" fontId="155" fillId="67" borderId="81" xfId="2554" applyFont="1" applyFill="1" applyBorder="1" applyAlignment="1">
      <alignment horizontal="center" vertical="center" wrapText="1"/>
    </xf>
    <xf numFmtId="0" fontId="29" fillId="0" borderId="83" xfId="2554" applyFont="1" applyFill="1" applyBorder="1" applyAlignment="1">
      <alignment horizontal="center" vertical="center"/>
    </xf>
    <xf numFmtId="2" fontId="29" fillId="0" borderId="83" xfId="2554" applyNumberFormat="1" applyFont="1" applyFill="1" applyBorder="1" applyAlignment="1">
      <alignment horizontal="center" vertical="center"/>
    </xf>
    <xf numFmtId="1" fontId="29" fillId="0" borderId="83" xfId="2554" applyNumberFormat="1" applyFont="1" applyFill="1" applyBorder="1" applyAlignment="1">
      <alignment horizontal="center" vertical="center"/>
    </xf>
    <xf numFmtId="0" fontId="29" fillId="0" borderId="83" xfId="2554" applyFont="1" applyBorder="1" applyAlignment="1">
      <alignment horizontal="left" vertical="center" wrapText="1"/>
    </xf>
    <xf numFmtId="0" fontId="29" fillId="0" borderId="82" xfId="2554" applyFont="1" applyFill="1" applyBorder="1" applyAlignment="1">
      <alignment horizontal="center" vertical="center"/>
    </xf>
    <xf numFmtId="0" fontId="29" fillId="0" borderId="83" xfId="2554" applyFont="1" applyFill="1" applyBorder="1" applyAlignment="1">
      <alignment horizontal="left" vertical="center"/>
    </xf>
    <xf numFmtId="0" fontId="29" fillId="0" borderId="0" xfId="2554" applyFont="1" applyFill="1" applyAlignment="1">
      <alignment horizontal="left" vertical="center"/>
    </xf>
    <xf numFmtId="2" fontId="155" fillId="67" borderId="80" xfId="2554" applyNumberFormat="1" applyFont="1" applyFill="1" applyBorder="1" applyAlignment="1">
      <alignment horizontal="center" vertical="center" wrapText="1"/>
    </xf>
    <xf numFmtId="1" fontId="122" fillId="0" borderId="20" xfId="2557" applyNumberFormat="1" applyFont="1" applyBorder="1" applyAlignment="1">
      <alignment horizontal="center" vertical="center" wrapText="1"/>
    </xf>
    <xf numFmtId="0" fontId="122" fillId="0" borderId="20" xfId="2557" applyFont="1" applyFill="1" applyBorder="1" applyAlignment="1">
      <alignment horizontal="left" vertical="center" wrapText="1"/>
    </xf>
    <xf numFmtId="0" fontId="77" fillId="27" borderId="0" xfId="1855" applyFont="1" applyFill="1"/>
    <xf numFmtId="4" fontId="77" fillId="27" borderId="0" xfId="1855" applyNumberFormat="1" applyFont="1" applyFill="1"/>
    <xf numFmtId="10" fontId="53" fillId="27" borderId="20" xfId="2558" applyNumberFormat="1" applyFont="1" applyFill="1" applyBorder="1" applyAlignment="1">
      <alignment horizontal="center" vertical="center"/>
    </xf>
    <xf numFmtId="184" fontId="159" fillId="0" borderId="89" xfId="2560" applyNumberFormat="1" applyFont="1" applyBorder="1" applyAlignment="1">
      <alignment horizontal="right" vertical="center"/>
    </xf>
    <xf numFmtId="184" fontId="159" fillId="0" borderId="0" xfId="2560" applyNumberFormat="1" applyFont="1" applyBorder="1" applyAlignment="1">
      <alignment horizontal="right" vertical="center"/>
    </xf>
    <xf numFmtId="184" fontId="159" fillId="0" borderId="103" xfId="2560" applyNumberFormat="1" applyFont="1" applyBorder="1" applyAlignment="1">
      <alignment horizontal="right" vertical="center"/>
    </xf>
    <xf numFmtId="2" fontId="29" fillId="0" borderId="0" xfId="2554" applyNumberFormat="1" applyFont="1" applyFill="1" applyBorder="1" applyAlignment="1">
      <alignment horizontal="center" vertical="center"/>
    </xf>
    <xf numFmtId="0" fontId="29" fillId="0" borderId="87" xfId="2554" applyFont="1" applyFill="1" applyBorder="1" applyAlignment="1">
      <alignment horizontal="center" vertical="center"/>
    </xf>
    <xf numFmtId="0" fontId="29" fillId="0" borderId="88" xfId="2554" applyFont="1" applyFill="1" applyBorder="1" applyAlignment="1">
      <alignment vertical="center"/>
    </xf>
    <xf numFmtId="4" fontId="53" fillId="0" borderId="20" xfId="0" applyNumberFormat="1" applyFont="1" applyFill="1" applyBorder="1" applyAlignment="1">
      <alignment horizontal="center" vertical="center"/>
    </xf>
    <xf numFmtId="0" fontId="0" fillId="73" borderId="0" xfId="0" applyFill="1" applyAlignment="1">
      <alignment vertical="center"/>
    </xf>
    <xf numFmtId="0" fontId="0" fillId="74" borderId="0" xfId="0" applyFill="1" applyAlignment="1">
      <alignment vertical="center"/>
    </xf>
    <xf numFmtId="167" fontId="53" fillId="0" borderId="0" xfId="2547" applyFont="1" applyAlignment="1">
      <alignment vertical="center"/>
    </xf>
    <xf numFmtId="168" fontId="29" fillId="0" borderId="0" xfId="1164" applyNumberFormat="1" applyFill="1" applyAlignment="1">
      <alignment vertical="center"/>
    </xf>
    <xf numFmtId="0" fontId="12" fillId="0" borderId="0" xfId="2557" applyFont="1" applyFill="1" applyAlignment="1">
      <alignment vertical="center"/>
    </xf>
    <xf numFmtId="0" fontId="12" fillId="0" borderId="0" xfId="0" applyFont="1" applyFill="1" applyAlignment="1">
      <alignment vertical="center"/>
    </xf>
    <xf numFmtId="4" fontId="53" fillId="27" borderId="20" xfId="0" applyNumberFormat="1" applyFont="1" applyFill="1" applyBorder="1" applyAlignment="1">
      <alignment horizontal="center" vertical="center"/>
    </xf>
    <xf numFmtId="4" fontId="53" fillId="27" borderId="34" xfId="0" applyNumberFormat="1" applyFont="1" applyFill="1" applyBorder="1" applyAlignment="1">
      <alignment horizontal="center" vertical="center"/>
    </xf>
    <xf numFmtId="0" fontId="53" fillId="27" borderId="34" xfId="1721" quotePrefix="1" applyFont="1" applyFill="1" applyBorder="1" applyAlignment="1">
      <alignment horizontal="center" vertical="center" wrapText="1"/>
    </xf>
    <xf numFmtId="0" fontId="53" fillId="27" borderId="34" xfId="1721" applyFont="1" applyFill="1" applyBorder="1" applyAlignment="1">
      <alignment horizontal="left" vertical="center" wrapText="1"/>
    </xf>
    <xf numFmtId="1" fontId="53" fillId="27" borderId="34" xfId="0" applyNumberFormat="1" applyFont="1" applyFill="1" applyBorder="1" applyAlignment="1">
      <alignment horizontal="center" vertical="center"/>
    </xf>
    <xf numFmtId="1" fontId="122" fillId="27" borderId="20" xfId="0" applyNumberFormat="1" applyFont="1" applyFill="1" applyBorder="1" applyAlignment="1">
      <alignment horizontal="center" vertical="center"/>
    </xf>
    <xf numFmtId="0" fontId="122" fillId="27" borderId="20" xfId="1721" applyFont="1" applyFill="1" applyBorder="1" applyAlignment="1">
      <alignment horizontal="center" vertical="center" wrapText="1"/>
    </xf>
    <xf numFmtId="0" fontId="122" fillId="27" borderId="20" xfId="1721" applyFont="1" applyFill="1" applyBorder="1" applyAlignment="1">
      <alignment horizontal="left" vertical="center" wrapText="1"/>
    </xf>
    <xf numFmtId="4" fontId="54" fillId="27" borderId="20" xfId="1164" applyNumberFormat="1" applyFont="1" applyFill="1" applyBorder="1" applyAlignment="1">
      <alignment horizontal="center" vertical="center" wrapText="1"/>
    </xf>
    <xf numFmtId="167" fontId="53" fillId="27" borderId="20" xfId="2547" applyFont="1" applyFill="1" applyBorder="1" applyAlignment="1">
      <alignment horizontal="center" vertical="center"/>
    </xf>
    <xf numFmtId="0" fontId="54" fillId="27" borderId="20" xfId="1721" applyFont="1" applyFill="1" applyBorder="1" applyAlignment="1">
      <alignment horizontal="left" vertical="center" wrapText="1"/>
    </xf>
    <xf numFmtId="4" fontId="53" fillId="27" borderId="20" xfId="1164" applyNumberFormat="1" applyFont="1" applyFill="1" applyBorder="1" applyAlignment="1">
      <alignment horizontal="center" vertical="center" wrapText="1"/>
    </xf>
    <xf numFmtId="0" fontId="53" fillId="27" borderId="48" xfId="1721" applyFont="1" applyFill="1" applyBorder="1" applyAlignment="1">
      <alignment horizontal="left" vertical="center" wrapText="1"/>
    </xf>
    <xf numFmtId="1" fontId="122" fillId="27" borderId="48" xfId="0" applyNumberFormat="1" applyFont="1" applyFill="1" applyBorder="1" applyAlignment="1">
      <alignment horizontal="center" vertical="center"/>
    </xf>
    <xf numFmtId="0" fontId="53" fillId="72" borderId="20" xfId="1721" applyFont="1" applyFill="1" applyBorder="1" applyAlignment="1">
      <alignment horizontal="center" vertical="center" wrapText="1"/>
    </xf>
    <xf numFmtId="49" fontId="53" fillId="72" borderId="20" xfId="1721" applyNumberFormat="1" applyFont="1" applyFill="1" applyBorder="1" applyAlignment="1">
      <alignment horizontal="center" vertical="center" wrapText="1"/>
    </xf>
    <xf numFmtId="0" fontId="53" fillId="72" borderId="20" xfId="1721" applyFont="1" applyFill="1" applyBorder="1" applyAlignment="1">
      <alignment horizontal="left" vertical="center" wrapText="1"/>
    </xf>
    <xf numFmtId="4" fontId="53" fillId="72" borderId="20" xfId="0" applyNumberFormat="1" applyFont="1" applyFill="1" applyBorder="1" applyAlignment="1">
      <alignment horizontal="center" vertical="center"/>
    </xf>
    <xf numFmtId="1" fontId="122" fillId="72" borderId="20" xfId="0" applyNumberFormat="1" applyFont="1" applyFill="1" applyBorder="1" applyAlignment="1">
      <alignment horizontal="center" vertical="center"/>
    </xf>
    <xf numFmtId="4" fontId="53" fillId="27" borderId="48" xfId="1164" applyNumberFormat="1" applyFont="1" applyFill="1" applyBorder="1" applyAlignment="1">
      <alignment horizontal="center" vertical="center" wrapText="1"/>
    </xf>
    <xf numFmtId="44" fontId="29" fillId="0" borderId="0" xfId="1164" applyNumberFormat="1" applyFill="1" applyAlignment="1">
      <alignment vertical="center"/>
    </xf>
    <xf numFmtId="0" fontId="88" fillId="0" borderId="0" xfId="1164" applyFont="1" applyFill="1" applyAlignment="1">
      <alignment vertical="center"/>
    </xf>
    <xf numFmtId="10" fontId="53" fillId="72" borderId="20" xfId="2558" applyNumberFormat="1" applyFont="1" applyFill="1" applyBorder="1" applyAlignment="1">
      <alignment horizontal="center" vertical="center"/>
    </xf>
    <xf numFmtId="169" fontId="53" fillId="75" borderId="21" xfId="2421" applyNumberFormat="1" applyFont="1" applyFill="1" applyBorder="1" applyAlignment="1">
      <alignment vertical="center"/>
    </xf>
    <xf numFmtId="168" fontId="53" fillId="0" borderId="0" xfId="2297" applyFont="1" applyFill="1" applyBorder="1" applyAlignment="1">
      <alignment horizontal="left" vertical="center"/>
    </xf>
    <xf numFmtId="0" fontId="159" fillId="0" borderId="89" xfId="2564" applyFont="1" applyBorder="1" applyAlignment="1">
      <alignment horizontal="center" vertical="center" wrapText="1"/>
    </xf>
    <xf numFmtId="0" fontId="159" fillId="0" borderId="89" xfId="2564" applyFont="1" applyBorder="1" applyAlignment="1">
      <alignment horizontal="left" vertical="center" wrapText="1"/>
    </xf>
    <xf numFmtId="184" fontId="159" fillId="0" borderId="89" xfId="2564" applyNumberFormat="1" applyFont="1" applyBorder="1" applyAlignment="1">
      <alignment horizontal="right" vertical="center" wrapText="1"/>
    </xf>
    <xf numFmtId="184" fontId="12" fillId="0" borderId="89" xfId="2566" applyNumberFormat="1" applyFont="1" applyBorder="1" applyAlignment="1">
      <alignment horizontal="right" vertical="center"/>
    </xf>
    <xf numFmtId="2" fontId="12" fillId="0" borderId="89" xfId="2566" applyNumberFormat="1" applyFont="1" applyBorder="1" applyAlignment="1">
      <alignment horizontal="center" vertical="center"/>
    </xf>
    <xf numFmtId="0" fontId="12" fillId="0" borderId="89" xfId="2566" applyFont="1" applyBorder="1" applyAlignment="1">
      <alignment horizontal="left" vertical="center"/>
    </xf>
    <xf numFmtId="0" fontId="12" fillId="0" borderId="89" xfId="2566" applyFont="1" applyBorder="1" applyAlignment="1">
      <alignment horizontal="center" vertical="center"/>
    </xf>
    <xf numFmtId="184" fontId="159" fillId="29" borderId="89" xfId="2568" applyNumberFormat="1" applyFont="1" applyFill="1" applyBorder="1" applyAlignment="1">
      <alignment horizontal="right" vertical="center"/>
    </xf>
    <xf numFmtId="184" fontId="159" fillId="29" borderId="99" xfId="2568" applyNumberFormat="1" applyFont="1" applyFill="1" applyBorder="1" applyAlignment="1">
      <alignment horizontal="right" vertical="center"/>
    </xf>
    <xf numFmtId="184" fontId="159" fillId="29" borderId="0" xfId="2568" applyNumberFormat="1" applyFont="1" applyFill="1" applyBorder="1" applyAlignment="1">
      <alignment horizontal="right" vertical="center"/>
    </xf>
    <xf numFmtId="0" fontId="159" fillId="29" borderId="89" xfId="2567" applyFont="1" applyFill="1" applyBorder="1" applyAlignment="1">
      <alignment horizontal="center" vertical="center"/>
    </xf>
    <xf numFmtId="0" fontId="159" fillId="29" borderId="89" xfId="2567" applyFont="1" applyFill="1" applyBorder="1" applyAlignment="1">
      <alignment horizontal="left" vertical="center" wrapText="1"/>
    </xf>
    <xf numFmtId="0" fontId="159" fillId="29" borderId="99" xfId="2567" applyFont="1" applyFill="1" applyBorder="1" applyAlignment="1">
      <alignment horizontal="center" vertical="center"/>
    </xf>
    <xf numFmtId="0" fontId="159" fillId="29" borderId="99" xfId="2567" applyFont="1" applyFill="1" applyBorder="1" applyAlignment="1">
      <alignment horizontal="left" vertical="center" wrapText="1"/>
    </xf>
    <xf numFmtId="0" fontId="159" fillId="29" borderId="0" xfId="2567" applyFont="1" applyFill="1" applyBorder="1" applyAlignment="1">
      <alignment horizontal="center" vertical="center"/>
    </xf>
    <xf numFmtId="0" fontId="159" fillId="29" borderId="0" xfId="2567" applyFont="1" applyFill="1" applyBorder="1" applyAlignment="1">
      <alignment horizontal="left" vertical="center" wrapText="1" indent="1"/>
    </xf>
    <xf numFmtId="169" fontId="53" fillId="0" borderId="21" xfId="2421" applyNumberFormat="1" applyFont="1" applyFill="1" applyBorder="1" applyAlignment="1">
      <alignment vertical="center"/>
    </xf>
    <xf numFmtId="169" fontId="53" fillId="72" borderId="21" xfId="2421" applyNumberFormat="1" applyFont="1" applyFill="1" applyBorder="1" applyAlignment="1">
      <alignment vertical="center"/>
    </xf>
    <xf numFmtId="0" fontId="0" fillId="76" borderId="0" xfId="0" applyFill="1" applyAlignment="1">
      <alignment vertical="center"/>
    </xf>
    <xf numFmtId="0" fontId="0" fillId="66" borderId="0" xfId="0" applyFill="1" applyAlignment="1">
      <alignment vertical="center"/>
    </xf>
    <xf numFmtId="0" fontId="122" fillId="0" borderId="20" xfId="1721" applyFont="1" applyFill="1" applyBorder="1" applyAlignment="1">
      <alignment horizontal="center" vertical="center" wrapText="1"/>
    </xf>
    <xf numFmtId="169" fontId="53" fillId="0" borderId="21" xfId="0" applyNumberFormat="1" applyFont="1" applyFill="1" applyBorder="1" applyAlignment="1">
      <alignment vertical="center"/>
    </xf>
    <xf numFmtId="169" fontId="53" fillId="27" borderId="62" xfId="2421" applyNumberFormat="1" applyFont="1" applyFill="1" applyBorder="1" applyAlignment="1">
      <alignment vertical="center"/>
    </xf>
    <xf numFmtId="169" fontId="53" fillId="27" borderId="21" xfId="2421" applyNumberFormat="1" applyFont="1" applyFill="1" applyBorder="1" applyAlignment="1">
      <alignment vertical="center"/>
    </xf>
    <xf numFmtId="169" fontId="53" fillId="0" borderId="21" xfId="2555" applyNumberFormat="1" applyFont="1" applyFill="1" applyBorder="1" applyAlignment="1">
      <alignment vertical="center"/>
    </xf>
    <xf numFmtId="169" fontId="53" fillId="0" borderId="21" xfId="2556" applyNumberFormat="1" applyFont="1" applyFill="1" applyBorder="1" applyAlignment="1">
      <alignment vertical="center"/>
    </xf>
    <xf numFmtId="169" fontId="122" fillId="0" borderId="21" xfId="1164" applyNumberFormat="1" applyFont="1" applyFill="1" applyBorder="1" applyAlignment="1">
      <alignment vertical="center" wrapText="1"/>
    </xf>
    <xf numFmtId="169" fontId="53" fillId="27" borderId="21" xfId="2555" applyNumberFormat="1" applyFont="1" applyFill="1" applyBorder="1" applyAlignment="1">
      <alignment vertical="center"/>
    </xf>
    <xf numFmtId="169" fontId="53" fillId="27" borderId="32" xfId="2555" applyNumberFormat="1" applyFont="1" applyFill="1" applyBorder="1" applyAlignment="1">
      <alignment vertical="center"/>
    </xf>
    <xf numFmtId="169" fontId="53" fillId="0" borderId="20" xfId="2557" applyNumberFormat="1" applyFont="1" applyBorder="1" applyAlignment="1">
      <alignment vertical="center"/>
    </xf>
    <xf numFmtId="169" fontId="53" fillId="0" borderId="20" xfId="2557" applyNumberFormat="1" applyFont="1" applyFill="1" applyBorder="1" applyAlignment="1">
      <alignment vertical="center"/>
    </xf>
    <xf numFmtId="1" fontId="122" fillId="75" borderId="20" xfId="0" applyNumberFormat="1" applyFont="1" applyFill="1" applyBorder="1" applyAlignment="1">
      <alignment horizontal="center" vertical="center"/>
    </xf>
    <xf numFmtId="0" fontId="53" fillId="75" borderId="35" xfId="1721" applyFont="1" applyFill="1" applyBorder="1" applyAlignment="1">
      <alignment horizontal="left" vertical="center" wrapText="1"/>
    </xf>
    <xf numFmtId="0" fontId="53" fillId="75" borderId="20" xfId="1721" applyFont="1" applyFill="1" applyBorder="1" applyAlignment="1">
      <alignment horizontal="center" vertical="center" wrapText="1"/>
    </xf>
    <xf numFmtId="0" fontId="53" fillId="75" borderId="20" xfId="1721" applyFont="1" applyFill="1" applyBorder="1" applyAlignment="1">
      <alignment horizontal="left" vertical="center" wrapText="1"/>
    </xf>
    <xf numFmtId="4" fontId="53" fillId="75" borderId="20" xfId="0" applyNumberFormat="1" applyFont="1" applyFill="1" applyBorder="1" applyAlignment="1">
      <alignment horizontal="center" vertical="center"/>
    </xf>
    <xf numFmtId="0" fontId="53" fillId="72" borderId="35" xfId="1721" applyFont="1" applyFill="1" applyBorder="1" applyAlignment="1">
      <alignment horizontal="left" vertical="center" wrapText="1"/>
    </xf>
    <xf numFmtId="0" fontId="53" fillId="72" borderId="20" xfId="1721" quotePrefix="1" applyFont="1" applyFill="1" applyBorder="1" applyAlignment="1">
      <alignment horizontal="center" vertical="center" wrapText="1"/>
    </xf>
    <xf numFmtId="0" fontId="53" fillId="77" borderId="35" xfId="1721" applyFont="1" applyFill="1" applyBorder="1" applyAlignment="1">
      <alignment horizontal="left" vertical="center" wrapText="1"/>
    </xf>
    <xf numFmtId="0" fontId="53" fillId="77" borderId="20" xfId="1721" applyFont="1" applyFill="1" applyBorder="1" applyAlignment="1">
      <alignment horizontal="center" vertical="center" wrapText="1"/>
    </xf>
    <xf numFmtId="49" fontId="53" fillId="77" borderId="20" xfId="1721" applyNumberFormat="1" applyFont="1" applyFill="1" applyBorder="1" applyAlignment="1">
      <alignment horizontal="center" vertical="center" wrapText="1"/>
    </xf>
    <xf numFmtId="0" fontId="53" fillId="77" borderId="20" xfId="1721" applyFont="1" applyFill="1" applyBorder="1" applyAlignment="1">
      <alignment horizontal="left" vertical="center" wrapText="1"/>
    </xf>
    <xf numFmtId="4" fontId="53" fillId="77" borderId="20" xfId="0" applyNumberFormat="1" applyFont="1" applyFill="1" applyBorder="1" applyAlignment="1">
      <alignment horizontal="center" vertical="center"/>
    </xf>
    <xf numFmtId="1" fontId="122" fillId="77" borderId="20" xfId="0" applyNumberFormat="1" applyFont="1" applyFill="1" applyBorder="1" applyAlignment="1">
      <alignment horizontal="center" vertical="center"/>
    </xf>
    <xf numFmtId="0" fontId="53" fillId="77" borderId="20" xfId="1721" quotePrefix="1" applyFont="1" applyFill="1" applyBorder="1" applyAlignment="1">
      <alignment horizontal="center" vertical="center" wrapText="1"/>
    </xf>
    <xf numFmtId="49" fontId="53" fillId="75" borderId="20" xfId="172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9" fontId="53" fillId="77" borderId="21" xfId="2421" applyNumberFormat="1" applyFont="1" applyFill="1" applyBorder="1" applyAlignment="1">
      <alignment vertical="center"/>
    </xf>
    <xf numFmtId="0" fontId="53" fillId="28" borderId="54" xfId="1855" applyNumberFormat="1" applyFont="1" applyFill="1" applyBorder="1" applyAlignment="1">
      <alignment horizontal="center" vertical="center"/>
    </xf>
    <xf numFmtId="2" fontId="53" fillId="28" borderId="54" xfId="1855" applyNumberFormat="1" applyFont="1" applyFill="1" applyBorder="1" applyAlignment="1">
      <alignment horizontal="center" vertical="center"/>
    </xf>
    <xf numFmtId="0" fontId="146" fillId="62" borderId="60" xfId="1857" applyFont="1" applyFill="1" applyBorder="1" applyAlignment="1">
      <alignment horizontal="center" vertical="center"/>
    </xf>
    <xf numFmtId="0" fontId="146" fillId="62" borderId="61" xfId="1857" applyFont="1" applyFill="1" applyBorder="1" applyAlignment="1">
      <alignment horizontal="center" vertical="center"/>
    </xf>
    <xf numFmtId="0" fontId="146" fillId="62" borderId="51" xfId="1857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0" xfId="0" applyBorder="1" applyAlignment="1">
      <alignment horizontal="center"/>
    </xf>
    <xf numFmtId="1" fontId="54" fillId="64" borderId="38" xfId="2557" applyNumberFormat="1" applyFont="1" applyFill="1" applyBorder="1" applyAlignment="1">
      <alignment horizontal="right" vertical="center"/>
    </xf>
    <xf numFmtId="1" fontId="54" fillId="64" borderId="59" xfId="2557" applyNumberFormat="1" applyFont="1" applyFill="1" applyBorder="1" applyAlignment="1">
      <alignment horizontal="right" vertical="center"/>
    </xf>
    <xf numFmtId="0" fontId="146" fillId="62" borderId="31" xfId="1856" applyFont="1" applyFill="1" applyBorder="1" applyAlignment="1">
      <alignment horizontal="center" vertical="center"/>
    </xf>
    <xf numFmtId="0" fontId="146" fillId="62" borderId="38" xfId="1856" applyFont="1" applyFill="1" applyBorder="1" applyAlignment="1">
      <alignment horizontal="center" vertical="center"/>
    </xf>
    <xf numFmtId="0" fontId="146" fillId="62" borderId="19" xfId="1856" applyFont="1" applyFill="1" applyBorder="1" applyAlignment="1">
      <alignment horizontal="center" vertical="center"/>
    </xf>
    <xf numFmtId="1" fontId="54" fillId="64" borderId="29" xfId="2557" applyNumberFormat="1" applyFont="1" applyFill="1" applyBorder="1" applyAlignment="1">
      <alignment horizontal="right" vertical="center"/>
    </xf>
    <xf numFmtId="168" fontId="54" fillId="0" borderId="35" xfId="2297" applyFont="1" applyFill="1" applyBorder="1" applyAlignment="1">
      <alignment horizontal="center" vertical="center"/>
    </xf>
    <xf numFmtId="10" fontId="54" fillId="0" borderId="27" xfId="1855" applyNumberFormat="1" applyFont="1" applyBorder="1" applyAlignment="1">
      <alignment horizontal="center" vertical="center"/>
    </xf>
    <xf numFmtId="0" fontId="54" fillId="0" borderId="46" xfId="1855" applyFont="1" applyFill="1" applyBorder="1" applyAlignment="1">
      <alignment horizontal="center" vertical="center"/>
    </xf>
    <xf numFmtId="0" fontId="54" fillId="0" borderId="35" xfId="1855" applyFont="1" applyFill="1" applyBorder="1" applyAlignment="1">
      <alignment horizontal="center" vertical="center"/>
    </xf>
    <xf numFmtId="0" fontId="54" fillId="0" borderId="21" xfId="1855" applyFont="1" applyFill="1" applyBorder="1" applyAlignment="1">
      <alignment horizontal="left" vertical="center" wrapText="1"/>
    </xf>
    <xf numFmtId="0" fontId="54" fillId="0" borderId="60" xfId="1855" applyFont="1" applyBorder="1" applyAlignment="1">
      <alignment horizontal="center" vertical="center"/>
    </xf>
    <xf numFmtId="0" fontId="54" fillId="0" borderId="51" xfId="1855" applyFont="1" applyBorder="1" applyAlignment="1">
      <alignment horizontal="center" vertical="center"/>
    </xf>
    <xf numFmtId="4" fontId="54" fillId="0" borderId="60" xfId="1855" applyNumberFormat="1" applyFont="1" applyFill="1" applyBorder="1" applyAlignment="1">
      <alignment horizontal="center" vertical="center"/>
    </xf>
    <xf numFmtId="0" fontId="53" fillId="0" borderId="51" xfId="0" applyFont="1" applyBorder="1" applyAlignment="1">
      <alignment horizontal="center" vertical="center"/>
    </xf>
    <xf numFmtId="0" fontId="54" fillId="0" borderId="95" xfId="1855" applyFont="1" applyFill="1" applyBorder="1" applyAlignment="1">
      <alignment horizontal="left" vertical="center" wrapText="1"/>
    </xf>
    <xf numFmtId="0" fontId="54" fillId="0" borderId="62" xfId="1855" applyFont="1" applyFill="1" applyBorder="1" applyAlignment="1">
      <alignment horizontal="left" vertical="center" wrapText="1"/>
    </xf>
    <xf numFmtId="168" fontId="54" fillId="0" borderId="94" xfId="2297" applyFont="1" applyFill="1" applyBorder="1" applyAlignment="1">
      <alignment horizontal="center" vertical="center"/>
    </xf>
    <xf numFmtId="168" fontId="54" fillId="0" borderId="46" xfId="2297" applyFont="1" applyFill="1" applyBorder="1" applyAlignment="1">
      <alignment horizontal="center" vertical="center"/>
    </xf>
    <xf numFmtId="10" fontId="54" fillId="0" borderId="50" xfId="1867" applyNumberFormat="1" applyFont="1" applyBorder="1" applyAlignment="1">
      <alignment horizontal="center" vertical="center"/>
    </xf>
    <xf numFmtId="10" fontId="54" fillId="0" borderId="26" xfId="1867" applyNumberFormat="1" applyFont="1" applyBorder="1" applyAlignment="1">
      <alignment horizontal="center" vertical="center"/>
    </xf>
    <xf numFmtId="0" fontId="146" fillId="62" borderId="56" xfId="1855" applyFont="1" applyFill="1" applyBorder="1" applyAlignment="1">
      <alignment horizontal="center" vertical="center"/>
    </xf>
    <xf numFmtId="0" fontId="146" fillId="62" borderId="36" xfId="1855" applyFont="1" applyFill="1" applyBorder="1" applyAlignment="1">
      <alignment horizontal="center" vertical="center"/>
    </xf>
    <xf numFmtId="0" fontId="146" fillId="62" borderId="37" xfId="1855" applyFont="1" applyFill="1" applyBorder="1" applyAlignment="1">
      <alignment horizontal="center" vertical="center"/>
    </xf>
    <xf numFmtId="0" fontId="54" fillId="25" borderId="74" xfId="1855" applyFont="1" applyFill="1" applyBorder="1" applyAlignment="1">
      <alignment horizontal="center" vertical="center"/>
    </xf>
    <xf numFmtId="0" fontId="54" fillId="25" borderId="47" xfId="1855" applyFont="1" applyFill="1" applyBorder="1" applyAlignment="1">
      <alignment horizontal="center" vertical="center"/>
    </xf>
    <xf numFmtId="0" fontId="54" fillId="25" borderId="63" xfId="1855" applyFont="1" applyFill="1" applyBorder="1" applyAlignment="1">
      <alignment horizontal="center" vertical="center"/>
    </xf>
    <xf numFmtId="0" fontId="54" fillId="25" borderId="32" xfId="1855" applyFont="1" applyFill="1" applyBorder="1" applyAlignment="1">
      <alignment horizontal="center" vertical="center"/>
    </xf>
    <xf numFmtId="4" fontId="54" fillId="25" borderId="74" xfId="1855" applyNumberFormat="1" applyFont="1" applyFill="1" applyBorder="1" applyAlignment="1">
      <alignment horizontal="center" vertical="center"/>
    </xf>
    <xf numFmtId="4" fontId="54" fillId="25" borderId="47" xfId="1855" applyNumberFormat="1" applyFont="1" applyFill="1" applyBorder="1" applyAlignment="1">
      <alignment horizontal="center" vertical="center"/>
    </xf>
    <xf numFmtId="4" fontId="54" fillId="25" borderId="63" xfId="1855" applyNumberFormat="1" applyFont="1" applyFill="1" applyBorder="1" applyAlignment="1">
      <alignment horizontal="center" vertical="center"/>
    </xf>
    <xf numFmtId="4" fontId="54" fillId="25" borderId="32" xfId="1855" applyNumberFormat="1" applyFont="1" applyFill="1" applyBorder="1" applyAlignment="1">
      <alignment horizontal="center" vertical="center"/>
    </xf>
    <xf numFmtId="168" fontId="54" fillId="0" borderId="74" xfId="2297" applyFont="1" applyFill="1" applyBorder="1" applyAlignment="1">
      <alignment horizontal="center" vertical="center"/>
    </xf>
    <xf numFmtId="0" fontId="54" fillId="25" borderId="73" xfId="216" applyFont="1" applyFill="1" applyBorder="1" applyAlignment="1">
      <alignment horizontal="center" vertical="center"/>
    </xf>
    <xf numFmtId="0" fontId="54" fillId="25" borderId="48" xfId="216" applyFont="1" applyFill="1" applyBorder="1" applyAlignment="1">
      <alignment horizontal="center" vertical="center"/>
    </xf>
    <xf numFmtId="0" fontId="54" fillId="25" borderId="73" xfId="1857" applyFont="1" applyFill="1" applyBorder="1" applyAlignment="1">
      <alignment horizontal="center" vertical="center"/>
    </xf>
    <xf numFmtId="0" fontId="54" fillId="25" borderId="48" xfId="1857" applyFont="1" applyFill="1" applyBorder="1" applyAlignment="1">
      <alignment horizontal="center" vertical="center"/>
    </xf>
    <xf numFmtId="0" fontId="54" fillId="25" borderId="74" xfId="1857" applyFont="1" applyFill="1" applyBorder="1" applyAlignment="1">
      <alignment horizontal="center" vertical="center"/>
    </xf>
    <xf numFmtId="0" fontId="54" fillId="25" borderId="47" xfId="1857" applyFont="1" applyFill="1" applyBorder="1" applyAlignment="1">
      <alignment horizontal="center" vertical="center"/>
    </xf>
    <xf numFmtId="0" fontId="146" fillId="62" borderId="44" xfId="1857" applyFont="1" applyFill="1" applyBorder="1" applyAlignment="1">
      <alignment horizontal="center" vertical="center"/>
    </xf>
    <xf numFmtId="0" fontId="146" fillId="62" borderId="49" xfId="1857" applyFont="1" applyFill="1" applyBorder="1" applyAlignment="1">
      <alignment horizontal="center" vertical="center"/>
    </xf>
    <xf numFmtId="0" fontId="146" fillId="62" borderId="50" xfId="1857" applyFont="1" applyFill="1" applyBorder="1" applyAlignment="1">
      <alignment horizontal="center" vertical="center"/>
    </xf>
    <xf numFmtId="234" fontId="31" fillId="0" borderId="22" xfId="216" applyNumberFormat="1" applyFont="1" applyBorder="1" applyAlignment="1">
      <alignment horizontal="center" vertical="center"/>
    </xf>
    <xf numFmtId="234" fontId="31" fillId="0" borderId="34" xfId="216" applyNumberFormat="1" applyFont="1" applyBorder="1" applyAlignment="1">
      <alignment horizontal="center" vertical="center"/>
    </xf>
    <xf numFmtId="234" fontId="31" fillId="0" borderId="1" xfId="216" applyNumberFormat="1" applyFont="1" applyBorder="1" applyAlignment="1">
      <alignment horizontal="center" vertical="center"/>
    </xf>
    <xf numFmtId="234" fontId="31" fillId="0" borderId="41" xfId="216" applyNumberFormat="1" applyFont="1" applyBorder="1" applyAlignment="1">
      <alignment horizontal="center" vertical="center"/>
    </xf>
    <xf numFmtId="234" fontId="31" fillId="0" borderId="40" xfId="216" applyNumberFormat="1" applyFont="1" applyBorder="1" applyAlignment="1">
      <alignment horizontal="center" vertical="center"/>
    </xf>
    <xf numFmtId="0" fontId="54" fillId="24" borderId="44" xfId="367" applyFont="1" applyFill="1" applyBorder="1" applyAlignment="1">
      <alignment horizontal="right" vertical="center" wrapText="1"/>
    </xf>
    <xf numFmtId="0" fontId="54" fillId="24" borderId="49" xfId="367" applyFont="1" applyFill="1" applyBorder="1" applyAlignment="1">
      <alignment horizontal="right" vertical="center" wrapText="1"/>
    </xf>
    <xf numFmtId="0" fontId="54" fillId="25" borderId="73" xfId="216" applyFont="1" applyFill="1" applyBorder="1" applyAlignment="1">
      <alignment horizontal="center" vertical="center" wrapText="1"/>
    </xf>
    <xf numFmtId="0" fontId="54" fillId="25" borderId="48" xfId="216" applyFont="1" applyFill="1" applyBorder="1" applyAlignment="1">
      <alignment horizontal="center" vertical="center" wrapText="1"/>
    </xf>
    <xf numFmtId="0" fontId="54" fillId="25" borderId="63" xfId="216" applyFont="1" applyFill="1" applyBorder="1" applyAlignment="1">
      <alignment horizontal="center" vertical="center" wrapText="1"/>
    </xf>
    <xf numFmtId="0" fontId="54" fillId="25" borderId="32" xfId="216" applyFont="1" applyFill="1" applyBorder="1" applyAlignment="1">
      <alignment horizontal="center" vertical="center" wrapText="1"/>
    </xf>
    <xf numFmtId="0" fontId="54" fillId="61" borderId="60" xfId="367" applyFont="1" applyFill="1" applyBorder="1" applyAlignment="1">
      <alignment horizontal="right" vertical="center" wrapText="1"/>
    </xf>
    <xf numFmtId="0" fontId="54" fillId="61" borderId="61" xfId="367" applyFont="1" applyFill="1" applyBorder="1" applyAlignment="1">
      <alignment horizontal="right" vertical="center" wrapText="1"/>
    </xf>
    <xf numFmtId="0" fontId="54" fillId="24" borderId="31" xfId="367" applyFont="1" applyFill="1" applyBorder="1" applyAlignment="1">
      <alignment horizontal="right" vertical="center" wrapText="1"/>
    </xf>
    <xf numFmtId="0" fontId="54" fillId="24" borderId="38" xfId="367" applyFont="1" applyFill="1" applyBorder="1" applyAlignment="1">
      <alignment horizontal="right" vertical="center" wrapText="1"/>
    </xf>
    <xf numFmtId="4" fontId="54" fillId="24" borderId="31" xfId="367" applyNumberFormat="1" applyFont="1" applyFill="1" applyBorder="1" applyAlignment="1">
      <alignment horizontal="right" vertical="center" wrapText="1"/>
    </xf>
    <xf numFmtId="4" fontId="54" fillId="24" borderId="38" xfId="367" applyNumberFormat="1" applyFont="1" applyFill="1" applyBorder="1" applyAlignment="1">
      <alignment horizontal="right" vertical="center" wrapText="1"/>
    </xf>
    <xf numFmtId="0" fontId="146" fillId="62" borderId="0" xfId="1857" applyFont="1" applyFill="1" applyBorder="1" applyAlignment="1">
      <alignment horizontal="center" vertical="center"/>
    </xf>
    <xf numFmtId="167" fontId="139" fillId="61" borderId="1" xfId="0" applyNumberFormat="1" applyFont="1" applyFill="1" applyBorder="1" applyAlignment="1">
      <alignment horizontal="center" vertical="center"/>
    </xf>
    <xf numFmtId="167" fontId="139" fillId="61" borderId="40" xfId="0" applyNumberFormat="1" applyFont="1" applyFill="1" applyBorder="1" applyAlignment="1">
      <alignment horizontal="center" vertical="center"/>
    </xf>
    <xf numFmtId="0" fontId="152" fillId="62" borderId="0" xfId="0" applyFont="1" applyFill="1" applyAlignment="1">
      <alignment horizontal="center" vertical="center"/>
    </xf>
    <xf numFmtId="0" fontId="122" fillId="0" borderId="20" xfId="0" applyFont="1" applyBorder="1" applyAlignment="1">
      <alignment horizontal="left" vertical="center"/>
    </xf>
    <xf numFmtId="0" fontId="122" fillId="0" borderId="1" xfId="0" applyFont="1" applyFill="1" applyBorder="1" applyAlignment="1">
      <alignment horizontal="left" vertical="center"/>
    </xf>
    <xf numFmtId="0" fontId="122" fillId="0" borderId="41" xfId="0" applyFont="1" applyFill="1" applyBorder="1" applyAlignment="1">
      <alignment horizontal="left" vertical="center"/>
    </xf>
    <xf numFmtId="0" fontId="122" fillId="0" borderId="40" xfId="0" applyFont="1" applyFill="1" applyBorder="1" applyAlignment="1">
      <alignment horizontal="left" vertical="center"/>
    </xf>
    <xf numFmtId="0" fontId="122" fillId="0" borderId="20" xfId="0" applyFont="1" applyFill="1" applyBorder="1" applyAlignment="1">
      <alignment horizontal="left" vertical="center"/>
    </xf>
    <xf numFmtId="17" fontId="122" fillId="0" borderId="20" xfId="0" applyNumberFormat="1" applyFont="1" applyBorder="1" applyAlignment="1">
      <alignment horizontal="left" vertical="center"/>
    </xf>
    <xf numFmtId="0" fontId="120" fillId="65" borderId="1" xfId="0" applyFont="1" applyFill="1" applyBorder="1" applyAlignment="1">
      <alignment horizontal="center" vertical="center" wrapText="1"/>
    </xf>
    <xf numFmtId="0" fontId="120" fillId="65" borderId="41" xfId="0" applyFont="1" applyFill="1" applyBorder="1" applyAlignment="1">
      <alignment horizontal="center" vertical="center" wrapText="1"/>
    </xf>
    <xf numFmtId="0" fontId="120" fillId="65" borderId="40" xfId="0" applyFont="1" applyFill="1" applyBorder="1" applyAlignment="1">
      <alignment horizontal="center" vertical="center" wrapText="1"/>
    </xf>
    <xf numFmtId="0" fontId="120" fillId="65" borderId="1" xfId="0" applyFont="1" applyFill="1" applyBorder="1" applyAlignment="1">
      <alignment horizontal="center" vertical="center"/>
    </xf>
    <xf numFmtId="0" fontId="120" fillId="65" borderId="41" xfId="0" applyFont="1" applyFill="1" applyBorder="1" applyAlignment="1">
      <alignment horizontal="center" vertical="center"/>
    </xf>
    <xf numFmtId="0" fontId="120" fillId="65" borderId="40" xfId="0" applyFont="1" applyFill="1" applyBorder="1" applyAlignment="1">
      <alignment horizontal="center" vertical="center"/>
    </xf>
    <xf numFmtId="0" fontId="143" fillId="0" borderId="1" xfId="0" applyFont="1" applyBorder="1" applyAlignment="1">
      <alignment horizontal="right" vertical="center" wrapText="1"/>
    </xf>
    <xf numFmtId="0" fontId="143" fillId="0" borderId="41" xfId="0" applyFont="1" applyBorder="1" applyAlignment="1">
      <alignment horizontal="right" vertical="center" wrapText="1"/>
    </xf>
    <xf numFmtId="0" fontId="143" fillId="0" borderId="40" xfId="0" applyFont="1" applyBorder="1" applyAlignment="1">
      <alignment horizontal="right" vertical="center" wrapText="1"/>
    </xf>
    <xf numFmtId="0" fontId="120" fillId="62" borderId="0" xfId="0" applyFont="1" applyFill="1" applyAlignment="1">
      <alignment horizontal="center" vertical="center"/>
    </xf>
    <xf numFmtId="0" fontId="54" fillId="61" borderId="22" xfId="1857" applyFont="1" applyFill="1" applyBorder="1" applyAlignment="1">
      <alignment horizontal="center" vertical="center" wrapText="1"/>
    </xf>
    <xf numFmtId="0" fontId="54" fillId="61" borderId="34" xfId="1857" applyFont="1" applyFill="1" applyBorder="1" applyAlignment="1">
      <alignment horizontal="center" vertical="center" wrapText="1"/>
    </xf>
    <xf numFmtId="0" fontId="54" fillId="61" borderId="20" xfId="1857" applyFont="1" applyFill="1" applyBorder="1" applyAlignment="1">
      <alignment horizontal="right" vertical="center" wrapText="1"/>
    </xf>
    <xf numFmtId="0" fontId="146" fillId="62" borderId="42" xfId="1857" applyFont="1" applyFill="1" applyBorder="1" applyAlignment="1">
      <alignment horizontal="center" vertical="center" wrapText="1"/>
    </xf>
    <xf numFmtId="0" fontId="146" fillId="62" borderId="43" xfId="1857" applyFont="1" applyFill="1" applyBorder="1" applyAlignment="1">
      <alignment horizontal="center" vertical="center" wrapText="1"/>
    </xf>
    <xf numFmtId="0" fontId="54" fillId="61" borderId="20" xfId="1857" applyFont="1" applyFill="1" applyBorder="1" applyAlignment="1">
      <alignment horizontal="center" vertical="center" wrapText="1"/>
    </xf>
    <xf numFmtId="0" fontId="54" fillId="0" borderId="49" xfId="559" applyFont="1" applyFill="1" applyBorder="1" applyAlignment="1">
      <alignment horizontal="center" vertical="center"/>
    </xf>
    <xf numFmtId="184" fontId="70" fillId="64" borderId="47" xfId="2552" applyNumberFormat="1" applyFont="1" applyFill="1" applyBorder="1" applyAlignment="1">
      <alignment horizontal="right" vertical="center"/>
    </xf>
    <xf numFmtId="184" fontId="70" fillId="64" borderId="48" xfId="2552" applyNumberFormat="1" applyFont="1" applyFill="1" applyBorder="1" applyAlignment="1">
      <alignment horizontal="right" vertical="center"/>
    </xf>
    <xf numFmtId="0" fontId="70" fillId="64" borderId="45" xfId="2552" applyFont="1" applyFill="1" applyBorder="1" applyAlignment="1">
      <alignment horizontal="left" vertical="center"/>
    </xf>
    <xf numFmtId="0" fontId="70" fillId="64" borderId="54" xfId="2552" applyFont="1" applyFill="1" applyBorder="1" applyAlignment="1">
      <alignment horizontal="left" vertical="center"/>
    </xf>
    <xf numFmtId="184" fontId="70" fillId="64" borderId="74" xfId="2552" applyNumberFormat="1" applyFont="1" applyFill="1" applyBorder="1" applyAlignment="1">
      <alignment horizontal="right" vertical="center"/>
    </xf>
    <xf numFmtId="184" fontId="70" fillId="64" borderId="73" xfId="2552" applyNumberFormat="1" applyFont="1" applyFill="1" applyBorder="1" applyAlignment="1">
      <alignment horizontal="right" vertical="center"/>
    </xf>
    <xf numFmtId="0" fontId="146" fillId="62" borderId="31" xfId="1012" applyFont="1" applyFill="1" applyBorder="1" applyAlignment="1">
      <alignment horizontal="center" vertical="center" wrapText="1"/>
    </xf>
    <xf numFmtId="0" fontId="146" fillId="62" borderId="38" xfId="1012" applyFont="1" applyFill="1" applyBorder="1" applyAlignment="1">
      <alignment horizontal="center" vertical="center" wrapText="1"/>
    </xf>
    <xf numFmtId="0" fontId="146" fillId="62" borderId="19" xfId="1012" applyFont="1" applyFill="1" applyBorder="1" applyAlignment="1">
      <alignment horizontal="center" vertical="center" wrapText="1"/>
    </xf>
    <xf numFmtId="0" fontId="54" fillId="63" borderId="47" xfId="559" applyFont="1" applyFill="1" applyBorder="1" applyAlignment="1">
      <alignment horizontal="right" vertical="center"/>
    </xf>
    <xf numFmtId="0" fontId="54" fillId="63" borderId="48" xfId="559" applyFont="1" applyFill="1" applyBorder="1" applyAlignment="1">
      <alignment horizontal="right" vertical="center"/>
    </xf>
    <xf numFmtId="0" fontId="54" fillId="63" borderId="77" xfId="559" applyFont="1" applyFill="1" applyBorder="1" applyAlignment="1">
      <alignment horizontal="right" vertical="center"/>
    </xf>
    <xf numFmtId="0" fontId="54" fillId="0" borderId="44" xfId="559" applyFont="1" applyFill="1" applyBorder="1" applyAlignment="1">
      <alignment horizontal="center" vertical="center"/>
    </xf>
    <xf numFmtId="0" fontId="54" fillId="0" borderId="50" xfId="559" applyFont="1" applyFill="1" applyBorder="1" applyAlignment="1">
      <alignment horizontal="center" vertical="center"/>
    </xf>
    <xf numFmtId="0" fontId="139" fillId="63" borderId="31" xfId="0" applyFont="1" applyFill="1" applyBorder="1" applyAlignment="1">
      <alignment horizontal="right" vertical="center"/>
    </xf>
    <xf numFmtId="0" fontId="139" fillId="63" borderId="38" xfId="0" applyFont="1" applyFill="1" applyBorder="1" applyAlignment="1">
      <alignment horizontal="right" vertical="center"/>
    </xf>
    <xf numFmtId="0" fontId="139" fillId="63" borderId="59" xfId="0" applyFont="1" applyFill="1" applyBorder="1" applyAlignment="1">
      <alignment horizontal="right" vertical="center"/>
    </xf>
    <xf numFmtId="0" fontId="143" fillId="0" borderId="20" xfId="0" applyFont="1" applyBorder="1" applyAlignment="1">
      <alignment horizontal="right" vertical="center"/>
    </xf>
    <xf numFmtId="0" fontId="70" fillId="64" borderId="40" xfId="2552" applyFont="1" applyFill="1" applyBorder="1" applyAlignment="1">
      <alignment horizontal="left" vertical="center"/>
    </xf>
    <xf numFmtId="184" fontId="159" fillId="0" borderId="99" xfId="2560" applyNumberFormat="1" applyFont="1" applyBorder="1" applyAlignment="1">
      <alignment horizontal="right" vertical="center"/>
    </xf>
    <xf numFmtId="0" fontId="155" fillId="67" borderId="104" xfId="2554" applyFont="1" applyFill="1" applyBorder="1" applyAlignment="1">
      <alignment horizontal="center" vertical="center"/>
    </xf>
    <xf numFmtId="0" fontId="29" fillId="0" borderId="105" xfId="2554" applyFont="1" applyBorder="1" applyAlignment="1">
      <alignment horizontal="center" vertical="center"/>
    </xf>
  </cellXfs>
  <cellStyles count="2569">
    <cellStyle name="12" xfId="1"/>
    <cellStyle name="12 2" xfId="2"/>
    <cellStyle name="12 2 2" xfId="3"/>
    <cellStyle name="12 3" xfId="4"/>
    <cellStyle name="20% - Accent1" xfId="5"/>
    <cellStyle name="20% - Accent1 2" xfId="2299"/>
    <cellStyle name="20% - Accent2" xfId="6"/>
    <cellStyle name="20% - Accent2 2" xfId="2300"/>
    <cellStyle name="20% - Accent3" xfId="7"/>
    <cellStyle name="20% - Accent3 2" xfId="2301"/>
    <cellStyle name="20% - Accent4" xfId="8"/>
    <cellStyle name="20% - Accent4 2" xfId="2302"/>
    <cellStyle name="20% - Accent5" xfId="9"/>
    <cellStyle name="20% - Accent5 2" xfId="2303"/>
    <cellStyle name="20% - Accent6" xfId="10"/>
    <cellStyle name="20% - Accent6 2" xfId="2304"/>
    <cellStyle name="20% - Ênfase1" xfId="2466" builtinId="30" customBuiltin="1"/>
    <cellStyle name="20% - Ênfase1 2" xfId="11"/>
    <cellStyle name="20% - Ênfase1 2 2" xfId="2305"/>
    <cellStyle name="20% - Ênfase1 3" xfId="2500"/>
    <cellStyle name="20% - Ênfase2" xfId="2470" builtinId="34" customBuiltin="1"/>
    <cellStyle name="20% - Ênfase2 2" xfId="12"/>
    <cellStyle name="20% - Ênfase2 2 2" xfId="2306"/>
    <cellStyle name="20% - Ênfase2 3" xfId="2502"/>
    <cellStyle name="20% - Ênfase3" xfId="2474" builtinId="38" customBuiltin="1"/>
    <cellStyle name="20% - Ênfase3 2" xfId="13"/>
    <cellStyle name="20% - Ênfase3 2 2" xfId="2307"/>
    <cellStyle name="20% - Ênfase3 3" xfId="2504"/>
    <cellStyle name="20% - Ênfase4" xfId="2478" builtinId="42" customBuiltin="1"/>
    <cellStyle name="20% - Ênfase4 2" xfId="14"/>
    <cellStyle name="20% - Ênfase4 2 2" xfId="2308"/>
    <cellStyle name="20% - Ênfase4 3" xfId="2506"/>
    <cellStyle name="20% - Ênfase5" xfId="2482" builtinId="46" customBuiltin="1"/>
    <cellStyle name="20% - Ênfase5 2" xfId="15"/>
    <cellStyle name="20% - Ênfase5 2 2" xfId="2309"/>
    <cellStyle name="20% - Ênfase5 3" xfId="2508"/>
    <cellStyle name="20% - Ênfase6" xfId="2486" builtinId="50" customBuiltin="1"/>
    <cellStyle name="20% - Ênfase6 2" xfId="16"/>
    <cellStyle name="20% - Ênfase6 2 2" xfId="2310"/>
    <cellStyle name="20% - Ênfase6 3" xfId="2510"/>
    <cellStyle name="40% - Accent1" xfId="17"/>
    <cellStyle name="40% - Accent1 2" xfId="2311"/>
    <cellStyle name="40% - Accent2" xfId="18"/>
    <cellStyle name="40% - Accent2 2" xfId="2312"/>
    <cellStyle name="40% - Accent3" xfId="19"/>
    <cellStyle name="40% - Accent3 2" xfId="2313"/>
    <cellStyle name="40% - Accent4" xfId="20"/>
    <cellStyle name="40% - Accent4 2" xfId="2314"/>
    <cellStyle name="40% - Accent5" xfId="21"/>
    <cellStyle name="40% - Accent5 2" xfId="2315"/>
    <cellStyle name="40% - Accent6" xfId="22"/>
    <cellStyle name="40% - Accent6 2" xfId="2316"/>
    <cellStyle name="40% - Ênfase1" xfId="2467" builtinId="31" customBuiltin="1"/>
    <cellStyle name="40% - Ênfase1 2" xfId="23"/>
    <cellStyle name="40% - Ênfase1 2 2" xfId="2317"/>
    <cellStyle name="40% - Ênfase1 3" xfId="2501"/>
    <cellStyle name="40% - Ênfase2" xfId="2471" builtinId="35" customBuiltin="1"/>
    <cellStyle name="40% - Ênfase2 2" xfId="24"/>
    <cellStyle name="40% - Ênfase2 2 2" xfId="2318"/>
    <cellStyle name="40% - Ênfase2 3" xfId="2503"/>
    <cellStyle name="40% - Ênfase3" xfId="2475" builtinId="39" customBuiltin="1"/>
    <cellStyle name="40% - Ênfase3 2" xfId="25"/>
    <cellStyle name="40% - Ênfase3 2 2" xfId="2319"/>
    <cellStyle name="40% - Ênfase3 3" xfId="2505"/>
    <cellStyle name="40% - Ênfase4" xfId="2479" builtinId="43" customBuiltin="1"/>
    <cellStyle name="40% - Ênfase4 2" xfId="26"/>
    <cellStyle name="40% - Ênfase4 2 2" xfId="2320"/>
    <cellStyle name="40% - Ênfase4 3" xfId="2507"/>
    <cellStyle name="40% - Ênfase5" xfId="2483" builtinId="47" customBuiltin="1"/>
    <cellStyle name="40% - Ênfase5 2" xfId="27"/>
    <cellStyle name="40% - Ênfase5 2 2" xfId="2321"/>
    <cellStyle name="40% - Ênfase5 3" xfId="2509"/>
    <cellStyle name="40% - Ênfase6" xfId="2487" builtinId="51" customBuiltin="1"/>
    <cellStyle name="40% - Ênfase6 2" xfId="28"/>
    <cellStyle name="40% - Ênfase6 2 2" xfId="2322"/>
    <cellStyle name="40% - Ênfase6 3" xfId="2511"/>
    <cellStyle name="60% - Accent1" xfId="29"/>
    <cellStyle name="60% - Accent2" xfId="30"/>
    <cellStyle name="60% - Accent3" xfId="31"/>
    <cellStyle name="60% - Accent4" xfId="32"/>
    <cellStyle name="60% - Accent5" xfId="33"/>
    <cellStyle name="60% - Accent6" xfId="34"/>
    <cellStyle name="60% - Ênfase1" xfId="2468" builtinId="32" customBuiltin="1"/>
    <cellStyle name="60% - Ênfase1 2" xfId="35"/>
    <cellStyle name="60% - Ênfase2" xfId="2472" builtinId="36" customBuiltin="1"/>
    <cellStyle name="60% - Ênfase2 2" xfId="36"/>
    <cellStyle name="60% - Ênfase3" xfId="2476" builtinId="40" customBuiltin="1"/>
    <cellStyle name="60% - Ênfase3 2" xfId="37"/>
    <cellStyle name="60% - Ênfase4" xfId="2480" builtinId="44" customBuiltin="1"/>
    <cellStyle name="60% - Ênfase4 2" xfId="38"/>
    <cellStyle name="60% - Ênfase5" xfId="2484" builtinId="48" customBuiltin="1"/>
    <cellStyle name="60% - Ênfase5 2" xfId="39"/>
    <cellStyle name="60% - Ênfase6" xfId="2488" builtinId="52" customBuiltin="1"/>
    <cellStyle name="60% - Ênfase6 2" xfId="40"/>
    <cellStyle name="Accent1" xfId="41"/>
    <cellStyle name="Accent2" xfId="42"/>
    <cellStyle name="Accent3" xfId="43"/>
    <cellStyle name="Accent4" xfId="44"/>
    <cellStyle name="Accent5" xfId="45"/>
    <cellStyle name="Accent6" xfId="46"/>
    <cellStyle name="Bad" xfId="47"/>
    <cellStyle name="Bom" xfId="2454" builtinId="26" customBuiltin="1"/>
    <cellStyle name="Bom 2" xfId="48"/>
    <cellStyle name="Cabe‡alho 1" xfId="49"/>
    <cellStyle name="Cabe‡alho 2" xfId="50"/>
    <cellStyle name="CABEÇALHO" xfId="51"/>
    <cellStyle name="Cabeçalho 1" xfId="52"/>
    <cellStyle name="Cabeçalho 2" xfId="53"/>
    <cellStyle name="Calculation" xfId="54"/>
    <cellStyle name="Cálculo" xfId="2459" builtinId="22" customBuiltin="1"/>
    <cellStyle name="Cálculo 2" xfId="55"/>
    <cellStyle name="Célula de Verificação" xfId="2461" builtinId="23" customBuiltin="1"/>
    <cellStyle name="Célula de Verificação 2" xfId="56"/>
    <cellStyle name="Célula Vinculada" xfId="2460" builtinId="24" customBuiltin="1"/>
    <cellStyle name="Célula Vinculada 2" xfId="57"/>
    <cellStyle name="Check Cell" xfId="58"/>
    <cellStyle name="Código" xfId="59"/>
    <cellStyle name="Comma" xfId="60"/>
    <cellStyle name="Comma 2" xfId="61"/>
    <cellStyle name="Comma0" xfId="62"/>
    <cellStyle name="Comma0 - Modelo1" xfId="63"/>
    <cellStyle name="Comma0 - Style1" xfId="64"/>
    <cellStyle name="Comma1 - Modelo2" xfId="65"/>
    <cellStyle name="Comma1 - Style2" xfId="66"/>
    <cellStyle name="Currency" xfId="67"/>
    <cellStyle name="Currency [0]_1995" xfId="68"/>
    <cellStyle name="Currency 2" xfId="69"/>
    <cellStyle name="Currency 3" xfId="2323"/>
    <cellStyle name="Currency 4" xfId="2414"/>
    <cellStyle name="Currency_(1MP)_Ago09 corrigida" xfId="70"/>
    <cellStyle name="Currency0" xfId="71"/>
    <cellStyle name="Currency0 2" xfId="72"/>
    <cellStyle name="Data" xfId="73"/>
    <cellStyle name="Data 2" xfId="74"/>
    <cellStyle name="Data 3" xfId="2324"/>
    <cellStyle name="Date" xfId="75"/>
    <cellStyle name="Date 2" xfId="76"/>
    <cellStyle name="Descrição" xfId="77"/>
    <cellStyle name="Dia" xfId="78"/>
    <cellStyle name="Encabez1" xfId="79"/>
    <cellStyle name="Encabez2" xfId="80"/>
    <cellStyle name="Ênfase1" xfId="2465" builtinId="29" customBuiltin="1"/>
    <cellStyle name="Ênfase1 2" xfId="81"/>
    <cellStyle name="Ênfase2" xfId="2469" builtinId="33" customBuiltin="1"/>
    <cellStyle name="Ênfase2 2" xfId="82"/>
    <cellStyle name="Ênfase3" xfId="2473" builtinId="37" customBuiltin="1"/>
    <cellStyle name="Ênfase3 2" xfId="83"/>
    <cellStyle name="Ênfase4" xfId="2477" builtinId="41" customBuiltin="1"/>
    <cellStyle name="Ênfase4 2" xfId="84"/>
    <cellStyle name="Ênfase5" xfId="2481" builtinId="45" customBuiltin="1"/>
    <cellStyle name="Ênfase5 2" xfId="85"/>
    <cellStyle name="Ênfase6" xfId="2485" builtinId="49" customBuiltin="1"/>
    <cellStyle name="Ênfase6 2" xfId="86"/>
    <cellStyle name="Entrada" xfId="2457" builtinId="20" customBuiltin="1"/>
    <cellStyle name="Entrada 2" xfId="87"/>
    <cellStyle name="Estilo 1" xfId="88"/>
    <cellStyle name="Estilo 1 2" xfId="89"/>
    <cellStyle name="Euro" xfId="90"/>
    <cellStyle name="Euro 2" xfId="91"/>
    <cellStyle name="Euro 3" xfId="2325"/>
    <cellStyle name="Excel Built-in Normal" xfId="92"/>
    <cellStyle name="Excel Built-in Normal 2" xfId="2326"/>
    <cellStyle name="Explanatory Text" xfId="93"/>
    <cellStyle name="F2" xfId="94"/>
    <cellStyle name="F3" xfId="95"/>
    <cellStyle name="F4" xfId="96"/>
    <cellStyle name="F5" xfId="97"/>
    <cellStyle name="F6" xfId="98"/>
    <cellStyle name="F7" xfId="99"/>
    <cellStyle name="F8" xfId="100"/>
    <cellStyle name="Fijo" xfId="101"/>
    <cellStyle name="Financiero" xfId="102"/>
    <cellStyle name="Fixed" xfId="103"/>
    <cellStyle name="Fixed 2" xfId="104"/>
    <cellStyle name="Fixo" xfId="105"/>
    <cellStyle name="Fixo 2" xfId="106"/>
    <cellStyle name="Fixo 3" xfId="2327"/>
    <cellStyle name="Good" xfId="107"/>
    <cellStyle name="Heading 1" xfId="108"/>
    <cellStyle name="Heading 2" xfId="109"/>
    <cellStyle name="Heading 3" xfId="110"/>
    <cellStyle name="Heading 4" xfId="111"/>
    <cellStyle name="Incorreto" xfId="2455" builtinId="27" customBuiltin="1"/>
    <cellStyle name="Incorreto 2" xfId="112"/>
    <cellStyle name="Indefinido" xfId="113"/>
    <cellStyle name="Input" xfId="114"/>
    <cellStyle name="Linked Cell" xfId="115"/>
    <cellStyle name="Millares [0]_10 AVERIAS MASIVAS + ANT" xfId="116"/>
    <cellStyle name="Millares_10 AVERIAS MASIVAS + ANT" xfId="117"/>
    <cellStyle name="Moeda" xfId="2547" builtinId="4"/>
    <cellStyle name="Moeda 10" xfId="118"/>
    <cellStyle name="Moeda 10 2" xfId="119"/>
    <cellStyle name="Moeda 11" xfId="120"/>
    <cellStyle name="Moeda 11 2" xfId="121"/>
    <cellStyle name="Moeda 12" xfId="122"/>
    <cellStyle name="Moeda 12 2" xfId="123"/>
    <cellStyle name="Moeda 13" xfId="124"/>
    <cellStyle name="Moeda 13 2" xfId="125"/>
    <cellStyle name="Moeda 13 2 2" xfId="126"/>
    <cellStyle name="Moeda 13 2 2 2" xfId="127"/>
    <cellStyle name="Moeda 13 2 2 2 2" xfId="128"/>
    <cellStyle name="Moeda 13 2 2 3" xfId="129"/>
    <cellStyle name="Moeda 13 2 2 3 2" xfId="130"/>
    <cellStyle name="Moeda 13 2 2 4" xfId="131"/>
    <cellStyle name="Moeda 13 2 3" xfId="132"/>
    <cellStyle name="Moeda 13 2 3 2" xfId="133"/>
    <cellStyle name="Moeda 13 2 4" xfId="134"/>
    <cellStyle name="Moeda 13 2 4 2" xfId="135"/>
    <cellStyle name="Moeda 13 2 5" xfId="136"/>
    <cellStyle name="Moeda 13 2 6" xfId="2330"/>
    <cellStyle name="Moeda 13 3" xfId="137"/>
    <cellStyle name="Moeda 13 3 2" xfId="138"/>
    <cellStyle name="Moeda 13 3 2 2" xfId="139"/>
    <cellStyle name="Moeda 13 3 3" xfId="140"/>
    <cellStyle name="Moeda 13 3 3 2" xfId="141"/>
    <cellStyle name="Moeda 13 3 4" xfId="142"/>
    <cellStyle name="Moeda 13 4" xfId="143"/>
    <cellStyle name="Moeda 13 4 2" xfId="144"/>
    <cellStyle name="Moeda 13 5" xfId="145"/>
    <cellStyle name="Moeda 13 5 2" xfId="146"/>
    <cellStyle name="Moeda 13 6" xfId="147"/>
    <cellStyle name="Moeda 13 7" xfId="2329"/>
    <cellStyle name="Moeda 14" xfId="148"/>
    <cellStyle name="Moeda 14 2" xfId="149"/>
    <cellStyle name="Moeda 14 2 2" xfId="150"/>
    <cellStyle name="Moeda 14 2 2 2" xfId="151"/>
    <cellStyle name="Moeda 14 2 3" xfId="152"/>
    <cellStyle name="Moeda 14 2 3 2" xfId="153"/>
    <cellStyle name="Moeda 14 2 4" xfId="154"/>
    <cellStyle name="Moeda 14 2 5" xfId="2332"/>
    <cellStyle name="Moeda 14 3" xfId="155"/>
    <cellStyle name="Moeda 14 3 2" xfId="156"/>
    <cellStyle name="Moeda 14 4" xfId="157"/>
    <cellStyle name="Moeda 14 4 2" xfId="158"/>
    <cellStyle name="Moeda 14 5" xfId="159"/>
    <cellStyle name="Moeda 14 6" xfId="2331"/>
    <cellStyle name="Moeda 15" xfId="160"/>
    <cellStyle name="Moeda 15 2" xfId="161"/>
    <cellStyle name="Moeda 15 2 2" xfId="162"/>
    <cellStyle name="Moeda 15 2 2 2" xfId="163"/>
    <cellStyle name="Moeda 15 2 3" xfId="164"/>
    <cellStyle name="Moeda 15 2 3 2" xfId="165"/>
    <cellStyle name="Moeda 15 2 4" xfId="166"/>
    <cellStyle name="Moeda 15 3" xfId="167"/>
    <cellStyle name="Moeda 15 3 2" xfId="168"/>
    <cellStyle name="Moeda 15 4" xfId="169"/>
    <cellStyle name="Moeda 15 4 2" xfId="170"/>
    <cellStyle name="Moeda 15 5" xfId="171"/>
    <cellStyle name="Moeda 15 6" xfId="2333"/>
    <cellStyle name="Moeda 16" xfId="172"/>
    <cellStyle name="Moeda 16 2" xfId="2334"/>
    <cellStyle name="Moeda 17" xfId="2328"/>
    <cellStyle name="Moeda 18" xfId="2558"/>
    <cellStyle name="Moeda 2" xfId="173"/>
    <cellStyle name="Moeda 2 2" xfId="174"/>
    <cellStyle name="Moeda 2 2 2" xfId="175"/>
    <cellStyle name="Moeda 2 2 3" xfId="2335"/>
    <cellStyle name="Moeda 2 2 4" xfId="2513"/>
    <cellStyle name="Moeda 2 3" xfId="176"/>
    <cellStyle name="Moeda 2 3 2" xfId="177"/>
    <cellStyle name="Moeda 2 3 3" xfId="2336"/>
    <cellStyle name="Moeda 2 4" xfId="178"/>
    <cellStyle name="Moeda 2 5" xfId="179"/>
    <cellStyle name="Moeda 2_(1MP)_Ago09 corrigida" xfId="180"/>
    <cellStyle name="Moeda 3" xfId="181"/>
    <cellStyle name="Moeda 3 2" xfId="182"/>
    <cellStyle name="Moeda 3 2 2" xfId="2337"/>
    <cellStyle name="Moeda 3 3" xfId="183"/>
    <cellStyle name="Moeda 3_(1MP)_Ago09 corrigida" xfId="184"/>
    <cellStyle name="Moeda 4" xfId="185"/>
    <cellStyle name="Moeda 4 2" xfId="186"/>
    <cellStyle name="Moeda 4 2 2" xfId="2338"/>
    <cellStyle name="Moeda 4 3" xfId="187"/>
    <cellStyle name="Moeda 4_Cálculo de IGG - IGGE" xfId="188"/>
    <cellStyle name="Moeda 5" xfId="189"/>
    <cellStyle name="Moeda 5 2" xfId="190"/>
    <cellStyle name="Moeda 5 2 2" xfId="2340"/>
    <cellStyle name="Moeda 5 3" xfId="2339"/>
    <cellStyle name="Moeda 6" xfId="191"/>
    <cellStyle name="Moeda 6 2" xfId="192"/>
    <cellStyle name="Moeda 6 2 2" xfId="193"/>
    <cellStyle name="Moeda 6 3" xfId="194"/>
    <cellStyle name="Moeda 7" xfId="195"/>
    <cellStyle name="Moeda 7 2" xfId="196"/>
    <cellStyle name="Moeda 7 2 2" xfId="197"/>
    <cellStyle name="Moeda 7 3" xfId="198"/>
    <cellStyle name="Moeda 8" xfId="199"/>
    <cellStyle name="Moeda 8 2" xfId="200"/>
    <cellStyle name="Moeda 8 2 2" xfId="201"/>
    <cellStyle name="Moeda 8 3" xfId="202"/>
    <cellStyle name="Moeda 9" xfId="203"/>
    <cellStyle name="Moeda 9 2" xfId="204"/>
    <cellStyle name="Moeda 9 2 2" xfId="2341"/>
    <cellStyle name="Moeda 9 2 3" xfId="2514"/>
    <cellStyle name="Moeda0" xfId="205"/>
    <cellStyle name="Moeda0 2" xfId="206"/>
    <cellStyle name="Moeda0 3" xfId="2342"/>
    <cellStyle name="Moneda [0]_10 AVERIAS MASIVAS + ANT" xfId="207"/>
    <cellStyle name="Moneda_10 AVERIAS MASIVAS + ANT" xfId="208"/>
    <cellStyle name="Monetario" xfId="209"/>
    <cellStyle name="mpenho" xfId="210"/>
    <cellStyle name="mpenho 2" xfId="211"/>
    <cellStyle name="Neutra" xfId="2456" builtinId="28" customBuiltin="1"/>
    <cellStyle name="Neutra 2" xfId="212"/>
    <cellStyle name="Neutral" xfId="213"/>
    <cellStyle name="no dec" xfId="214"/>
    <cellStyle name="Normal" xfId="0" builtinId="0"/>
    <cellStyle name="Normal 10" xfId="215"/>
    <cellStyle name="Normal 10 2" xfId="216"/>
    <cellStyle name="Normal 10 2 2" xfId="217"/>
    <cellStyle name="Normal 10 2 2 2" xfId="218"/>
    <cellStyle name="Normal 10 2 2 2 2" xfId="219"/>
    <cellStyle name="Normal 10 2 2 2 2 2" xfId="220"/>
    <cellStyle name="Normal 10 2 2 2 2 2 2" xfId="221"/>
    <cellStyle name="Normal 10 2 2 2 2 2 2 2" xfId="222"/>
    <cellStyle name="Normal 10 2 2 2 2 2 3" xfId="223"/>
    <cellStyle name="Normal 10 2 2 2 2 2 3 2" xfId="224"/>
    <cellStyle name="Normal 10 2 2 2 2 2 4" xfId="225"/>
    <cellStyle name="Normal 10 2 2 2 2 3" xfId="226"/>
    <cellStyle name="Normal 10 2 2 2 2 3 2" xfId="227"/>
    <cellStyle name="Normal 10 2 2 2 2 4" xfId="228"/>
    <cellStyle name="Normal 10 2 2 2 2 4 2" xfId="229"/>
    <cellStyle name="Normal 10 2 2 2 2 5" xfId="230"/>
    <cellStyle name="Normal 10 2 2 2 3" xfId="231"/>
    <cellStyle name="Normal 10 2 2 2 3 2" xfId="232"/>
    <cellStyle name="Normal 10 2 2 2 3 2 2" xfId="233"/>
    <cellStyle name="Normal 10 2 2 2 3 3" xfId="234"/>
    <cellStyle name="Normal 10 2 2 2 3 3 2" xfId="235"/>
    <cellStyle name="Normal 10 2 2 2 3 4" xfId="236"/>
    <cellStyle name="Normal 10 2 2 2 4" xfId="237"/>
    <cellStyle name="Normal 10 2 2 2 4 2" xfId="238"/>
    <cellStyle name="Normal 10 2 2 2 5" xfId="239"/>
    <cellStyle name="Normal 10 2 2 2 5 2" xfId="240"/>
    <cellStyle name="Normal 10 2 2 2 6" xfId="241"/>
    <cellStyle name="Normal 10 2 2 3" xfId="242"/>
    <cellStyle name="Normal 10 2 2 3 2" xfId="243"/>
    <cellStyle name="Normal 10 2 2 3 2 2" xfId="244"/>
    <cellStyle name="Normal 10 2 2 3 2 2 2" xfId="245"/>
    <cellStyle name="Normal 10 2 2 3 2 3" xfId="246"/>
    <cellStyle name="Normal 10 2 2 3 2 3 2" xfId="247"/>
    <cellStyle name="Normal 10 2 2 3 2 4" xfId="248"/>
    <cellStyle name="Normal 10 2 2 3 3" xfId="249"/>
    <cellStyle name="Normal 10 2 2 3 3 2" xfId="250"/>
    <cellStyle name="Normal 10 2 2 3 4" xfId="251"/>
    <cellStyle name="Normal 10 2 2 3 4 2" xfId="252"/>
    <cellStyle name="Normal 10 2 2 3 5" xfId="253"/>
    <cellStyle name="Normal 10 2 2 4" xfId="254"/>
    <cellStyle name="Normal 10 2 2 4 2" xfId="255"/>
    <cellStyle name="Normal 10 2 2 4 2 2" xfId="256"/>
    <cellStyle name="Normal 10 2 2 4 3" xfId="257"/>
    <cellStyle name="Normal 10 2 2 4 3 2" xfId="258"/>
    <cellStyle name="Normal 10 2 2 4 4" xfId="259"/>
    <cellStyle name="Normal 10 2 2 5" xfId="260"/>
    <cellStyle name="Normal 10 2 2 5 2" xfId="261"/>
    <cellStyle name="Normal 10 2 2 5 2 2" xfId="262"/>
    <cellStyle name="Normal 10 2 2 5 3" xfId="263"/>
    <cellStyle name="Normal 10 2 2 6" xfId="264"/>
    <cellStyle name="Normal 10 2 2 6 2" xfId="265"/>
    <cellStyle name="Normal 10 2 2 7" xfId="266"/>
    <cellStyle name="Normal 10 2 2 7 2" xfId="267"/>
    <cellStyle name="Normal 10 2 2 8" xfId="268"/>
    <cellStyle name="Normal 10 2 2 9" xfId="2344"/>
    <cellStyle name="Normal 10 2 3" xfId="2343"/>
    <cellStyle name="Normal 10 2 4" xfId="2515"/>
    <cellStyle name="Normal 10 3" xfId="269"/>
    <cellStyle name="Normal 10 3 2" xfId="270"/>
    <cellStyle name="Normal 10 3 2 2" xfId="271"/>
    <cellStyle name="Normal 10 3 2 2 2" xfId="272"/>
    <cellStyle name="Normal 10 3 2 2 2 2" xfId="273"/>
    <cellStyle name="Normal 10 3 2 2 2 2 2" xfId="274"/>
    <cellStyle name="Normal 10 3 2 2 2 3" xfId="275"/>
    <cellStyle name="Normal 10 3 2 2 2 3 2" xfId="276"/>
    <cellStyle name="Normal 10 3 2 2 2 4" xfId="277"/>
    <cellStyle name="Normal 10 3 2 2 3" xfId="278"/>
    <cellStyle name="Normal 10 3 2 2 3 2" xfId="279"/>
    <cellStyle name="Normal 10 3 2 2 4" xfId="280"/>
    <cellStyle name="Normal 10 3 2 2 4 2" xfId="281"/>
    <cellStyle name="Normal 10 3 2 2 5" xfId="282"/>
    <cellStyle name="Normal 10 3 2 3" xfId="283"/>
    <cellStyle name="Normal 10 3 2 3 2" xfId="284"/>
    <cellStyle name="Normal 10 3 2 3 2 2" xfId="285"/>
    <cellStyle name="Normal 10 3 2 3 3" xfId="286"/>
    <cellStyle name="Normal 10 3 2 3 3 2" xfId="287"/>
    <cellStyle name="Normal 10 3 2 3 4" xfId="288"/>
    <cellStyle name="Normal 10 3 2 4" xfId="289"/>
    <cellStyle name="Normal 10 3 2 4 2" xfId="290"/>
    <cellStyle name="Normal 10 3 2 5" xfId="291"/>
    <cellStyle name="Normal 10 3 2 5 2" xfId="292"/>
    <cellStyle name="Normal 10 3 2 6" xfId="293"/>
    <cellStyle name="Normal 10 3 3" xfId="294"/>
    <cellStyle name="Normal 10 3 3 2" xfId="295"/>
    <cellStyle name="Normal 10 3 3 2 2" xfId="296"/>
    <cellStyle name="Normal 10 3 3 2 2 2" xfId="297"/>
    <cellStyle name="Normal 10 3 3 2 3" xfId="298"/>
    <cellStyle name="Normal 10 3 3 2 3 2" xfId="299"/>
    <cellStyle name="Normal 10 3 3 2 4" xfId="300"/>
    <cellStyle name="Normal 10 3 3 3" xfId="301"/>
    <cellStyle name="Normal 10 3 3 3 2" xfId="302"/>
    <cellStyle name="Normal 10 3 3 4" xfId="303"/>
    <cellStyle name="Normal 10 3 3 4 2" xfId="304"/>
    <cellStyle name="Normal 10 3 3 5" xfId="305"/>
    <cellStyle name="Normal 10 3 4" xfId="306"/>
    <cellStyle name="Normal 10 3 4 2" xfId="307"/>
    <cellStyle name="Normal 10 3 4 2 2" xfId="308"/>
    <cellStyle name="Normal 10 3 4 3" xfId="309"/>
    <cellStyle name="Normal 10 3 4 3 2" xfId="310"/>
    <cellStyle name="Normal 10 3 4 4" xfId="311"/>
    <cellStyle name="Normal 10 3 5" xfId="312"/>
    <cellStyle name="Normal 10 3 5 2" xfId="313"/>
    <cellStyle name="Normal 10 3 6" xfId="314"/>
    <cellStyle name="Normal 10 3 6 2" xfId="315"/>
    <cellStyle name="Normal 10 3 7" xfId="316"/>
    <cellStyle name="Normal 10 3 8" xfId="2345"/>
    <cellStyle name="Normal 10 3 9" xfId="2516"/>
    <cellStyle name="Normal 10 4" xfId="317"/>
    <cellStyle name="Normal 10 4 2" xfId="318"/>
    <cellStyle name="Normal 10 4 2 2" xfId="319"/>
    <cellStyle name="Normal 10 4 2 2 2" xfId="320"/>
    <cellStyle name="Normal 10 4 2 2 2 2" xfId="321"/>
    <cellStyle name="Normal 10 4 2 2 2 2 2" xfId="322"/>
    <cellStyle name="Normal 10 4 2 2 2 3" xfId="323"/>
    <cellStyle name="Normal 10 4 2 2 2 3 2" xfId="324"/>
    <cellStyle name="Normal 10 4 2 2 2 4" xfId="325"/>
    <cellStyle name="Normal 10 4 2 2 3" xfId="326"/>
    <cellStyle name="Normal 10 4 2 2 3 2" xfId="327"/>
    <cellStyle name="Normal 10 4 2 2 4" xfId="328"/>
    <cellStyle name="Normal 10 4 2 2 4 2" xfId="329"/>
    <cellStyle name="Normal 10 4 2 2 5" xfId="330"/>
    <cellStyle name="Normal 10 4 2 3" xfId="331"/>
    <cellStyle name="Normal 10 4 2 3 2" xfId="332"/>
    <cellStyle name="Normal 10 4 2 3 2 2" xfId="333"/>
    <cellStyle name="Normal 10 4 2 3 3" xfId="334"/>
    <cellStyle name="Normal 10 4 2 3 3 2" xfId="335"/>
    <cellStyle name="Normal 10 4 2 3 4" xfId="336"/>
    <cellStyle name="Normal 10 4 2 4" xfId="337"/>
    <cellStyle name="Normal 10 4 2 4 2" xfId="338"/>
    <cellStyle name="Normal 10 4 2 5" xfId="339"/>
    <cellStyle name="Normal 10 4 2 5 2" xfId="340"/>
    <cellStyle name="Normal 10 4 2 6" xfId="341"/>
    <cellStyle name="Normal 10 4 3" xfId="342"/>
    <cellStyle name="Normal 10 4 3 2" xfId="343"/>
    <cellStyle name="Normal 10 4 3 2 2" xfId="344"/>
    <cellStyle name="Normal 10 4 3 2 2 2" xfId="345"/>
    <cellStyle name="Normal 10 4 3 2 3" xfId="346"/>
    <cellStyle name="Normal 10 4 3 2 3 2" xfId="347"/>
    <cellStyle name="Normal 10 4 3 2 4" xfId="348"/>
    <cellStyle name="Normal 10 4 3 3" xfId="349"/>
    <cellStyle name="Normal 10 4 3 3 2" xfId="350"/>
    <cellStyle name="Normal 10 4 3 4" xfId="351"/>
    <cellStyle name="Normal 10 4 3 4 2" xfId="352"/>
    <cellStyle name="Normal 10 4 3 5" xfId="353"/>
    <cellStyle name="Normal 10 4 4" xfId="354"/>
    <cellStyle name="Normal 10 4 4 2" xfId="355"/>
    <cellStyle name="Normal 10 4 4 2 2" xfId="356"/>
    <cellStyle name="Normal 10 4 4 3" xfId="357"/>
    <cellStyle name="Normal 10 4 4 3 2" xfId="358"/>
    <cellStyle name="Normal 10 4 4 4" xfId="359"/>
    <cellStyle name="Normal 10 4 5" xfId="360"/>
    <cellStyle name="Normal 10 4 5 2" xfId="361"/>
    <cellStyle name="Normal 10 4 6" xfId="362"/>
    <cellStyle name="Normal 10 4 6 2" xfId="363"/>
    <cellStyle name="Normal 10 4 7" xfId="364"/>
    <cellStyle name="Normal 10 4 8" xfId="2517"/>
    <cellStyle name="Normal 10_CREMA - CÁCERES - PORTO ESPERIDIÃO" xfId="365"/>
    <cellStyle name="Normal 101" xfId="2554"/>
    <cellStyle name="Normal 11" xfId="366"/>
    <cellStyle name="Normal 11 2" xfId="367"/>
    <cellStyle name="Normal 11 2 2" xfId="368"/>
    <cellStyle name="Normal 11 2 2 2" xfId="369"/>
    <cellStyle name="Normal 11 2 2 2 2" xfId="370"/>
    <cellStyle name="Normal 11 2 2 2 2 2" xfId="371"/>
    <cellStyle name="Normal 11 2 2 2 2 2 2" xfId="372"/>
    <cellStyle name="Normal 11 2 2 2 2 2 2 2" xfId="373"/>
    <cellStyle name="Normal 11 2 2 2 2 2 3" xfId="374"/>
    <cellStyle name="Normal 11 2 2 2 2 2 3 2" xfId="375"/>
    <cellStyle name="Normal 11 2 2 2 2 2 4" xfId="376"/>
    <cellStyle name="Normal 11 2 2 2 2 3" xfId="377"/>
    <cellStyle name="Normal 11 2 2 2 2 3 2" xfId="378"/>
    <cellStyle name="Normal 11 2 2 2 2 4" xfId="379"/>
    <cellStyle name="Normal 11 2 2 2 2 4 2" xfId="380"/>
    <cellStyle name="Normal 11 2 2 2 2 5" xfId="381"/>
    <cellStyle name="Normal 11 2 2 2 3" xfId="382"/>
    <cellStyle name="Normal 11 2 2 2 3 2" xfId="383"/>
    <cellStyle name="Normal 11 2 2 2 3 2 2" xfId="384"/>
    <cellStyle name="Normal 11 2 2 2 3 3" xfId="385"/>
    <cellStyle name="Normal 11 2 2 2 3 3 2" xfId="386"/>
    <cellStyle name="Normal 11 2 2 2 3 4" xfId="387"/>
    <cellStyle name="Normal 11 2 2 2 4" xfId="388"/>
    <cellStyle name="Normal 11 2 2 2 4 2" xfId="389"/>
    <cellStyle name="Normal 11 2 2 2 5" xfId="390"/>
    <cellStyle name="Normal 11 2 2 2 5 2" xfId="391"/>
    <cellStyle name="Normal 11 2 2 2 6" xfId="392"/>
    <cellStyle name="Normal 11 2 2 3" xfId="393"/>
    <cellStyle name="Normal 11 2 2 3 2" xfId="394"/>
    <cellStyle name="Normal 11 2 2 3 2 2" xfId="395"/>
    <cellStyle name="Normal 11 2 2 3 2 2 2" xfId="396"/>
    <cellStyle name="Normal 11 2 2 3 2 3" xfId="397"/>
    <cellStyle name="Normal 11 2 2 3 2 3 2" xfId="398"/>
    <cellStyle name="Normal 11 2 2 3 2 4" xfId="399"/>
    <cellStyle name="Normal 11 2 2 3 3" xfId="400"/>
    <cellStyle name="Normal 11 2 2 3 3 2" xfId="401"/>
    <cellStyle name="Normal 11 2 2 3 4" xfId="402"/>
    <cellStyle name="Normal 11 2 2 3 4 2" xfId="403"/>
    <cellStyle name="Normal 11 2 2 3 5" xfId="404"/>
    <cellStyle name="Normal 11 2 2 4" xfId="405"/>
    <cellStyle name="Normal 11 2 2 4 2" xfId="406"/>
    <cellStyle name="Normal 11 2 2 4 2 2" xfId="407"/>
    <cellStyle name="Normal 11 2 2 4 3" xfId="408"/>
    <cellStyle name="Normal 11 2 2 4 3 2" xfId="409"/>
    <cellStyle name="Normal 11 2 2 4 4" xfId="410"/>
    <cellStyle name="Normal 11 2 2 5" xfId="411"/>
    <cellStyle name="Normal 11 2 2 5 2" xfId="412"/>
    <cellStyle name="Normal 11 2 2 6" xfId="413"/>
    <cellStyle name="Normal 11 2 2 6 2" xfId="414"/>
    <cellStyle name="Normal 11 2 2 7" xfId="415"/>
    <cellStyle name="Normal 11 2 3" xfId="2347"/>
    <cellStyle name="Normal 11 2 4" xfId="2518"/>
    <cellStyle name="Normal 11 3" xfId="416"/>
    <cellStyle name="Normal 11 3 2" xfId="417"/>
    <cellStyle name="Normal 11 3 2 2" xfId="418"/>
    <cellStyle name="Normal 11 3 2 2 2" xfId="419"/>
    <cellStyle name="Normal 11 3 2 2 2 2" xfId="420"/>
    <cellStyle name="Normal 11 3 2 2 2 2 2" xfId="421"/>
    <cellStyle name="Normal 11 3 2 2 2 3" xfId="422"/>
    <cellStyle name="Normal 11 3 2 2 2 3 2" xfId="423"/>
    <cellStyle name="Normal 11 3 2 2 2 4" xfId="424"/>
    <cellStyle name="Normal 11 3 2 2 3" xfId="425"/>
    <cellStyle name="Normal 11 3 2 2 3 2" xfId="426"/>
    <cellStyle name="Normal 11 3 2 2 4" xfId="427"/>
    <cellStyle name="Normal 11 3 2 2 4 2" xfId="428"/>
    <cellStyle name="Normal 11 3 2 2 5" xfId="429"/>
    <cellStyle name="Normal 11 3 2 3" xfId="430"/>
    <cellStyle name="Normal 11 3 2 3 2" xfId="431"/>
    <cellStyle name="Normal 11 3 2 3 2 2" xfId="432"/>
    <cellStyle name="Normal 11 3 2 3 3" xfId="433"/>
    <cellStyle name="Normal 11 3 2 3 3 2" xfId="434"/>
    <cellStyle name="Normal 11 3 2 3 4" xfId="435"/>
    <cellStyle name="Normal 11 3 2 4" xfId="436"/>
    <cellStyle name="Normal 11 3 2 4 2" xfId="437"/>
    <cellStyle name="Normal 11 3 2 5" xfId="438"/>
    <cellStyle name="Normal 11 3 2 5 2" xfId="439"/>
    <cellStyle name="Normal 11 3 2 6" xfId="440"/>
    <cellStyle name="Normal 11 3 3" xfId="441"/>
    <cellStyle name="Normal 11 3 3 2" xfId="442"/>
    <cellStyle name="Normal 11 3 3 2 2" xfId="443"/>
    <cellStyle name="Normal 11 3 3 2 2 2" xfId="444"/>
    <cellStyle name="Normal 11 3 3 2 3" xfId="445"/>
    <cellStyle name="Normal 11 3 3 2 3 2" xfId="446"/>
    <cellStyle name="Normal 11 3 3 2 4" xfId="447"/>
    <cellStyle name="Normal 11 3 3 3" xfId="448"/>
    <cellStyle name="Normal 11 3 3 3 2" xfId="449"/>
    <cellStyle name="Normal 11 3 3 4" xfId="450"/>
    <cellStyle name="Normal 11 3 3 4 2" xfId="451"/>
    <cellStyle name="Normal 11 3 3 5" xfId="452"/>
    <cellStyle name="Normal 11 3 4" xfId="453"/>
    <cellStyle name="Normal 11 3 4 2" xfId="454"/>
    <cellStyle name="Normal 11 3 4 2 2" xfId="455"/>
    <cellStyle name="Normal 11 3 4 3" xfId="456"/>
    <cellStyle name="Normal 11 3 4 3 2" xfId="457"/>
    <cellStyle name="Normal 11 3 4 4" xfId="458"/>
    <cellStyle name="Normal 11 3 5" xfId="459"/>
    <cellStyle name="Normal 11 3 5 2" xfId="460"/>
    <cellStyle name="Normal 11 3 6" xfId="461"/>
    <cellStyle name="Normal 11 3 6 2" xfId="462"/>
    <cellStyle name="Normal 11 3 7" xfId="463"/>
    <cellStyle name="Normal 11 3 8" xfId="2348"/>
    <cellStyle name="Normal 11 3 9" xfId="2519"/>
    <cellStyle name="Normal 11 4" xfId="464"/>
    <cellStyle name="Normal 11 4 2" xfId="465"/>
    <cellStyle name="Normal 11 4 2 2" xfId="466"/>
    <cellStyle name="Normal 11 4 2 2 2" xfId="467"/>
    <cellStyle name="Normal 11 4 2 2 2 2" xfId="468"/>
    <cellStyle name="Normal 11 4 2 2 2 2 2" xfId="469"/>
    <cellStyle name="Normal 11 4 2 2 2 3" xfId="470"/>
    <cellStyle name="Normal 11 4 2 2 2 3 2" xfId="471"/>
    <cellStyle name="Normal 11 4 2 2 2 4" xfId="472"/>
    <cellStyle name="Normal 11 4 2 2 3" xfId="473"/>
    <cellStyle name="Normal 11 4 2 2 3 2" xfId="474"/>
    <cellStyle name="Normal 11 4 2 2 4" xfId="475"/>
    <cellStyle name="Normal 11 4 2 2 4 2" xfId="476"/>
    <cellStyle name="Normal 11 4 2 2 5" xfId="477"/>
    <cellStyle name="Normal 11 4 2 3" xfId="478"/>
    <cellStyle name="Normal 11 4 2 3 2" xfId="479"/>
    <cellStyle name="Normal 11 4 2 3 2 2" xfId="480"/>
    <cellStyle name="Normal 11 4 2 3 3" xfId="481"/>
    <cellStyle name="Normal 11 4 2 3 3 2" xfId="482"/>
    <cellStyle name="Normal 11 4 2 3 4" xfId="483"/>
    <cellStyle name="Normal 11 4 2 4" xfId="484"/>
    <cellStyle name="Normal 11 4 2 4 2" xfId="485"/>
    <cellStyle name="Normal 11 4 2 5" xfId="486"/>
    <cellStyle name="Normal 11 4 2 5 2" xfId="487"/>
    <cellStyle name="Normal 11 4 2 6" xfId="488"/>
    <cellStyle name="Normal 11 4 3" xfId="489"/>
    <cellStyle name="Normal 11 4 3 2" xfId="490"/>
    <cellStyle name="Normal 11 4 3 2 2" xfId="491"/>
    <cellStyle name="Normal 11 4 3 2 2 2" xfId="492"/>
    <cellStyle name="Normal 11 4 3 2 3" xfId="493"/>
    <cellStyle name="Normal 11 4 3 2 3 2" xfId="494"/>
    <cellStyle name="Normal 11 4 3 2 4" xfId="495"/>
    <cellStyle name="Normal 11 4 3 3" xfId="496"/>
    <cellStyle name="Normal 11 4 3 3 2" xfId="497"/>
    <cellStyle name="Normal 11 4 3 4" xfId="498"/>
    <cellStyle name="Normal 11 4 3 4 2" xfId="499"/>
    <cellStyle name="Normal 11 4 3 5" xfId="500"/>
    <cellStyle name="Normal 11 4 4" xfId="501"/>
    <cellStyle name="Normal 11 4 4 2" xfId="502"/>
    <cellStyle name="Normal 11 4 4 2 2" xfId="503"/>
    <cellStyle name="Normal 11 4 4 3" xfId="504"/>
    <cellStyle name="Normal 11 4 4 3 2" xfId="505"/>
    <cellStyle name="Normal 11 4 4 4" xfId="506"/>
    <cellStyle name="Normal 11 4 5" xfId="507"/>
    <cellStyle name="Normal 11 4 5 2" xfId="508"/>
    <cellStyle name="Normal 11 4 6" xfId="509"/>
    <cellStyle name="Normal 11 4 6 2" xfId="510"/>
    <cellStyle name="Normal 11 4 7" xfId="511"/>
    <cellStyle name="Normal 11 4 8" xfId="2349"/>
    <cellStyle name="Normal 11 4 9" xfId="2520"/>
    <cellStyle name="Normal 11 5" xfId="2346"/>
    <cellStyle name="Normal 11_CREMA - CÁCERES - PORTO ESPERIDIÃO" xfId="512"/>
    <cellStyle name="Normal 12" xfId="513"/>
    <cellStyle name="Normal 12 2" xfId="514"/>
    <cellStyle name="Normal 12 2 2" xfId="515"/>
    <cellStyle name="Normal 12 2 2 2" xfId="516"/>
    <cellStyle name="Normal 12 2 2 2 2" xfId="517"/>
    <cellStyle name="Normal 12 2 2 2 2 2" xfId="518"/>
    <cellStyle name="Normal 12 2 2 2 2 2 2" xfId="519"/>
    <cellStyle name="Normal 12 2 2 2 2 3" xfId="520"/>
    <cellStyle name="Normal 12 2 2 2 2 3 2" xfId="521"/>
    <cellStyle name="Normal 12 2 2 2 2 4" xfId="522"/>
    <cellStyle name="Normal 12 2 2 2 3" xfId="523"/>
    <cellStyle name="Normal 12 2 2 2 3 2" xfId="524"/>
    <cellStyle name="Normal 12 2 2 2 4" xfId="525"/>
    <cellStyle name="Normal 12 2 2 2 4 2" xfId="526"/>
    <cellStyle name="Normal 12 2 2 2 5" xfId="527"/>
    <cellStyle name="Normal 12 2 2 3" xfId="528"/>
    <cellStyle name="Normal 12 2 2 3 2" xfId="529"/>
    <cellStyle name="Normal 12 2 2 3 2 2" xfId="530"/>
    <cellStyle name="Normal 12 2 2 3 3" xfId="531"/>
    <cellStyle name="Normal 12 2 2 3 3 2" xfId="532"/>
    <cellStyle name="Normal 12 2 2 3 4" xfId="533"/>
    <cellStyle name="Normal 12 2 2 4" xfId="534"/>
    <cellStyle name="Normal 12 2 2 4 2" xfId="535"/>
    <cellStyle name="Normal 12 2 2 5" xfId="536"/>
    <cellStyle name="Normal 12 2 2 5 2" xfId="537"/>
    <cellStyle name="Normal 12 2 2 6" xfId="538"/>
    <cellStyle name="Normal 12 2 3" xfId="539"/>
    <cellStyle name="Normal 12 2 3 2" xfId="540"/>
    <cellStyle name="Normal 12 2 3 2 2" xfId="541"/>
    <cellStyle name="Normal 12 2 3 2 2 2" xfId="542"/>
    <cellStyle name="Normal 12 2 3 2 3" xfId="543"/>
    <cellStyle name="Normal 12 2 3 2 3 2" xfId="544"/>
    <cellStyle name="Normal 12 2 3 2 4" xfId="545"/>
    <cellStyle name="Normal 12 2 3 3" xfId="546"/>
    <cellStyle name="Normal 12 2 3 3 2" xfId="547"/>
    <cellStyle name="Normal 12 2 3 4" xfId="548"/>
    <cellStyle name="Normal 12 2 3 4 2" xfId="549"/>
    <cellStyle name="Normal 12 2 3 5" xfId="550"/>
    <cellStyle name="Normal 12 2 4" xfId="551"/>
    <cellStyle name="Normal 12 2 4 2" xfId="552"/>
    <cellStyle name="Normal 12 2 4 2 2" xfId="553"/>
    <cellStyle name="Normal 12 2 4 3" xfId="554"/>
    <cellStyle name="Normal 12 2 4 3 2" xfId="555"/>
    <cellStyle name="Normal 12 2 4 4" xfId="556"/>
    <cellStyle name="Normal 12 2 5" xfId="557"/>
    <cellStyle name="Normal 12 2 5 2" xfId="558"/>
    <cellStyle name="Normal 12 2 5 3" xfId="559"/>
    <cellStyle name="Normal 12 2 6" xfId="560"/>
    <cellStyle name="Normal 12 2 6 2" xfId="561"/>
    <cellStyle name="Normal 12 2 7" xfId="562"/>
    <cellStyle name="Normal 12 2 8" xfId="2521"/>
    <cellStyle name="Normal 12 3" xfId="563"/>
    <cellStyle name="Normal 12 3 2" xfId="564"/>
    <cellStyle name="Normal 12 3 2 2" xfId="565"/>
    <cellStyle name="Normal 12 3 2 2 2" xfId="566"/>
    <cellStyle name="Normal 12 3 2 2 2 2" xfId="567"/>
    <cellStyle name="Normal 12 3 2 2 2 2 2" xfId="568"/>
    <cellStyle name="Normal 12 3 2 2 2 3" xfId="569"/>
    <cellStyle name="Normal 12 3 2 2 2 3 2" xfId="570"/>
    <cellStyle name="Normal 12 3 2 2 2 4" xfId="571"/>
    <cellStyle name="Normal 12 3 2 2 3" xfId="572"/>
    <cellStyle name="Normal 12 3 2 2 3 2" xfId="573"/>
    <cellStyle name="Normal 12 3 2 2 4" xfId="574"/>
    <cellStyle name="Normal 12 3 2 2 4 2" xfId="575"/>
    <cellStyle name="Normal 12 3 2 2 5" xfId="576"/>
    <cellStyle name="Normal 12 3 2 3" xfId="577"/>
    <cellStyle name="Normal 12 3 2 3 2" xfId="578"/>
    <cellStyle name="Normal 12 3 2 3 2 2" xfId="579"/>
    <cellStyle name="Normal 12 3 2 3 3" xfId="580"/>
    <cellStyle name="Normal 12 3 2 3 3 2" xfId="581"/>
    <cellStyle name="Normal 12 3 2 3 4" xfId="582"/>
    <cellStyle name="Normal 12 3 2 4" xfId="583"/>
    <cellStyle name="Normal 12 3 2 4 2" xfId="584"/>
    <cellStyle name="Normal 12 3 2 5" xfId="585"/>
    <cellStyle name="Normal 12 3 2 5 2" xfId="586"/>
    <cellStyle name="Normal 12 3 2 6" xfId="587"/>
    <cellStyle name="Normal 12 3 2 7" xfId="2350"/>
    <cellStyle name="Normal 12 3 3" xfId="588"/>
    <cellStyle name="Normal 12 3 3 2" xfId="589"/>
    <cellStyle name="Normal 12 3 3 2 2" xfId="590"/>
    <cellStyle name="Normal 12 3 3 2 2 2" xfId="591"/>
    <cellStyle name="Normal 12 3 3 2 3" xfId="592"/>
    <cellStyle name="Normal 12 3 3 2 3 2" xfId="593"/>
    <cellStyle name="Normal 12 3 3 2 4" xfId="594"/>
    <cellStyle name="Normal 12 3 3 3" xfId="595"/>
    <cellStyle name="Normal 12 3 3 3 2" xfId="596"/>
    <cellStyle name="Normal 12 3 3 4" xfId="597"/>
    <cellStyle name="Normal 12 3 3 4 2" xfId="598"/>
    <cellStyle name="Normal 12 3 3 5" xfId="599"/>
    <cellStyle name="Normal 12 3 4" xfId="600"/>
    <cellStyle name="Normal 12 3 4 2" xfId="601"/>
    <cellStyle name="Normal 12 3 4 2 2" xfId="602"/>
    <cellStyle name="Normal 12 3 4 3" xfId="603"/>
    <cellStyle name="Normal 12 3 4 3 2" xfId="604"/>
    <cellStyle name="Normal 12 3 4 4" xfId="605"/>
    <cellStyle name="Normal 12 3 5" xfId="606"/>
    <cellStyle name="Normal 12 3 5 2" xfId="607"/>
    <cellStyle name="Normal 12 3 6" xfId="608"/>
    <cellStyle name="Normal 12 3 6 2" xfId="609"/>
    <cellStyle name="Normal 12 3 7" xfId="610"/>
    <cellStyle name="Normal 12 3 8" xfId="2522"/>
    <cellStyle name="Normal 12 4" xfId="611"/>
    <cellStyle name="Normal 12 4 2" xfId="612"/>
    <cellStyle name="Normal 12 4 2 2" xfId="613"/>
    <cellStyle name="Normal 12 4 2 2 2" xfId="614"/>
    <cellStyle name="Normal 12 4 2 2 2 2" xfId="615"/>
    <cellStyle name="Normal 12 4 2 2 2 2 2" xfId="616"/>
    <cellStyle name="Normal 12 4 2 2 2 3" xfId="617"/>
    <cellStyle name="Normal 12 4 2 2 2 3 2" xfId="618"/>
    <cellStyle name="Normal 12 4 2 2 2 4" xfId="619"/>
    <cellStyle name="Normal 12 4 2 2 3" xfId="620"/>
    <cellStyle name="Normal 12 4 2 2 3 2" xfId="621"/>
    <cellStyle name="Normal 12 4 2 2 4" xfId="622"/>
    <cellStyle name="Normal 12 4 2 2 4 2" xfId="623"/>
    <cellStyle name="Normal 12 4 2 2 5" xfId="624"/>
    <cellStyle name="Normal 12 4 2 3" xfId="625"/>
    <cellStyle name="Normal 12 4 2 3 2" xfId="626"/>
    <cellStyle name="Normal 12 4 2 3 2 2" xfId="627"/>
    <cellStyle name="Normal 12 4 2 3 3" xfId="628"/>
    <cellStyle name="Normal 12 4 2 3 3 2" xfId="629"/>
    <cellStyle name="Normal 12 4 2 3 4" xfId="630"/>
    <cellStyle name="Normal 12 4 2 4" xfId="631"/>
    <cellStyle name="Normal 12 4 2 4 2" xfId="632"/>
    <cellStyle name="Normal 12 4 2 5" xfId="633"/>
    <cellStyle name="Normal 12 4 2 5 2" xfId="634"/>
    <cellStyle name="Normal 12 4 2 6" xfId="635"/>
    <cellStyle name="Normal 12 4 3" xfId="636"/>
    <cellStyle name="Normal 12 4 3 2" xfId="637"/>
    <cellStyle name="Normal 12 4 3 2 2" xfId="638"/>
    <cellStyle name="Normal 12 4 3 2 2 2" xfId="639"/>
    <cellStyle name="Normal 12 4 3 2 3" xfId="640"/>
    <cellStyle name="Normal 12 4 3 2 3 2" xfId="641"/>
    <cellStyle name="Normal 12 4 3 2 4" xfId="642"/>
    <cellStyle name="Normal 12 4 3 3" xfId="643"/>
    <cellStyle name="Normal 12 4 3 3 2" xfId="644"/>
    <cellStyle name="Normal 12 4 3 4" xfId="645"/>
    <cellStyle name="Normal 12 4 3 4 2" xfId="646"/>
    <cellStyle name="Normal 12 4 3 5" xfId="647"/>
    <cellStyle name="Normal 12 4 4" xfId="648"/>
    <cellStyle name="Normal 12 4 4 2" xfId="649"/>
    <cellStyle name="Normal 12 4 4 2 2" xfId="650"/>
    <cellStyle name="Normal 12 4 4 3" xfId="651"/>
    <cellStyle name="Normal 12 4 4 3 2" xfId="652"/>
    <cellStyle name="Normal 12 4 4 4" xfId="653"/>
    <cellStyle name="Normal 12 4 5" xfId="654"/>
    <cellStyle name="Normal 12 4 5 2" xfId="655"/>
    <cellStyle name="Normal 12 4 6" xfId="656"/>
    <cellStyle name="Normal 12 4 6 2" xfId="657"/>
    <cellStyle name="Normal 12 4 7" xfId="658"/>
    <cellStyle name="Normal 12 4 8" xfId="2523"/>
    <cellStyle name="Normal 12 5" xfId="659"/>
    <cellStyle name="Normal 12 6" xfId="2557"/>
    <cellStyle name="Normal 13" xfId="660"/>
    <cellStyle name="Normal 13 10" xfId="661"/>
    <cellStyle name="Normal 13 11" xfId="2351"/>
    <cellStyle name="Normal 13 12" xfId="2448"/>
    <cellStyle name="Normal 13 2" xfId="662"/>
    <cellStyle name="Normal 13 2 10" xfId="2524"/>
    <cellStyle name="Normal 13 2 2" xfId="663"/>
    <cellStyle name="Normal 13 2 2 2" xfId="664"/>
    <cellStyle name="Normal 13 2 2 2 2" xfId="665"/>
    <cellStyle name="Normal 13 2 2 2 2 2" xfId="666"/>
    <cellStyle name="Normal 13 2 2 2 2 2 2" xfId="667"/>
    <cellStyle name="Normal 13 2 2 2 2 2 2 2" xfId="668"/>
    <cellStyle name="Normal 13 2 2 2 2 2 3" xfId="669"/>
    <cellStyle name="Normal 13 2 2 2 2 2 3 2" xfId="670"/>
    <cellStyle name="Normal 13 2 2 2 2 2 4" xfId="671"/>
    <cellStyle name="Normal 13 2 2 2 2 3" xfId="672"/>
    <cellStyle name="Normal 13 2 2 2 2 3 2" xfId="673"/>
    <cellStyle name="Normal 13 2 2 2 2 4" xfId="674"/>
    <cellStyle name="Normal 13 2 2 2 2 4 2" xfId="675"/>
    <cellStyle name="Normal 13 2 2 2 2 5" xfId="676"/>
    <cellStyle name="Normal 13 2 2 2 3" xfId="677"/>
    <cellStyle name="Normal 13 2 2 2 3 2" xfId="678"/>
    <cellStyle name="Normal 13 2 2 2 3 2 2" xfId="679"/>
    <cellStyle name="Normal 13 2 2 2 3 3" xfId="680"/>
    <cellStyle name="Normal 13 2 2 2 3 3 2" xfId="681"/>
    <cellStyle name="Normal 13 2 2 2 3 4" xfId="682"/>
    <cellStyle name="Normal 13 2 2 2 4" xfId="683"/>
    <cellStyle name="Normal 13 2 2 2 4 2" xfId="684"/>
    <cellStyle name="Normal 13 2 2 2 5" xfId="685"/>
    <cellStyle name="Normal 13 2 2 2 5 2" xfId="686"/>
    <cellStyle name="Normal 13 2 2 2 6" xfId="687"/>
    <cellStyle name="Normal 13 2 2 3" xfId="688"/>
    <cellStyle name="Normal 13 2 2 3 2" xfId="689"/>
    <cellStyle name="Normal 13 2 2 3 2 2" xfId="690"/>
    <cellStyle name="Normal 13 2 2 3 2 2 2" xfId="691"/>
    <cellStyle name="Normal 13 2 2 3 2 3" xfId="692"/>
    <cellStyle name="Normal 13 2 2 3 2 3 2" xfId="693"/>
    <cellStyle name="Normal 13 2 2 3 2 4" xfId="694"/>
    <cellStyle name="Normal 13 2 2 3 3" xfId="695"/>
    <cellStyle name="Normal 13 2 2 3 3 2" xfId="696"/>
    <cellStyle name="Normal 13 2 2 3 4" xfId="697"/>
    <cellStyle name="Normal 13 2 2 3 4 2" xfId="698"/>
    <cellStyle name="Normal 13 2 2 3 5" xfId="699"/>
    <cellStyle name="Normal 13 2 2 4" xfId="700"/>
    <cellStyle name="Normal 13 2 2 4 2" xfId="701"/>
    <cellStyle name="Normal 13 2 2 4 2 2" xfId="702"/>
    <cellStyle name="Normal 13 2 2 4 3" xfId="703"/>
    <cellStyle name="Normal 13 2 2 4 3 2" xfId="704"/>
    <cellStyle name="Normal 13 2 2 4 4" xfId="705"/>
    <cellStyle name="Normal 13 2 2 5" xfId="706"/>
    <cellStyle name="Normal 13 2 2 5 2" xfId="707"/>
    <cellStyle name="Normal 13 2 2 6" xfId="708"/>
    <cellStyle name="Normal 13 2 2 6 2" xfId="709"/>
    <cellStyle name="Normal 13 2 2 7" xfId="710"/>
    <cellStyle name="Normal 13 2 3" xfId="711"/>
    <cellStyle name="Normal 13 2 3 2" xfId="712"/>
    <cellStyle name="Normal 13 2 3 2 2" xfId="713"/>
    <cellStyle name="Normal 13 2 3 2 2 2" xfId="714"/>
    <cellStyle name="Normal 13 2 3 2 2 2 2" xfId="715"/>
    <cellStyle name="Normal 13 2 3 2 2 3" xfId="716"/>
    <cellStyle name="Normal 13 2 3 2 2 3 2" xfId="717"/>
    <cellStyle name="Normal 13 2 3 2 2 4" xfId="718"/>
    <cellStyle name="Normal 13 2 3 2 3" xfId="719"/>
    <cellStyle name="Normal 13 2 3 2 3 2" xfId="720"/>
    <cellStyle name="Normal 13 2 3 2 4" xfId="721"/>
    <cellStyle name="Normal 13 2 3 2 4 2" xfId="722"/>
    <cellStyle name="Normal 13 2 3 2 5" xfId="723"/>
    <cellStyle name="Normal 13 2 3 3" xfId="724"/>
    <cellStyle name="Normal 13 2 3 3 2" xfId="725"/>
    <cellStyle name="Normal 13 2 3 3 2 2" xfId="726"/>
    <cellStyle name="Normal 13 2 3 3 3" xfId="727"/>
    <cellStyle name="Normal 13 2 3 3 3 2" xfId="728"/>
    <cellStyle name="Normal 13 2 3 3 4" xfId="729"/>
    <cellStyle name="Normal 13 2 3 4" xfId="730"/>
    <cellStyle name="Normal 13 2 3 4 2" xfId="731"/>
    <cellStyle name="Normal 13 2 3 5" xfId="732"/>
    <cellStyle name="Normal 13 2 3 5 2" xfId="733"/>
    <cellStyle name="Normal 13 2 3 6" xfId="734"/>
    <cellStyle name="Normal 13 2 4" xfId="735"/>
    <cellStyle name="Normal 13 2 4 2" xfId="736"/>
    <cellStyle name="Normal 13 2 4 2 2" xfId="737"/>
    <cellStyle name="Normal 13 2 4 2 2 2" xfId="738"/>
    <cellStyle name="Normal 13 2 4 2 3" xfId="739"/>
    <cellStyle name="Normal 13 2 4 2 3 2" xfId="740"/>
    <cellStyle name="Normal 13 2 4 2 4" xfId="741"/>
    <cellStyle name="Normal 13 2 4 3" xfId="742"/>
    <cellStyle name="Normal 13 2 4 3 2" xfId="743"/>
    <cellStyle name="Normal 13 2 4 4" xfId="744"/>
    <cellStyle name="Normal 13 2 4 4 2" xfId="745"/>
    <cellStyle name="Normal 13 2 4 5" xfId="746"/>
    <cellStyle name="Normal 13 2 5" xfId="747"/>
    <cellStyle name="Normal 13 2 5 2" xfId="748"/>
    <cellStyle name="Normal 13 2 5 2 2" xfId="749"/>
    <cellStyle name="Normal 13 2 5 3" xfId="750"/>
    <cellStyle name="Normal 13 2 5 3 2" xfId="751"/>
    <cellStyle name="Normal 13 2 5 4" xfId="752"/>
    <cellStyle name="Normal 13 2 6" xfId="753"/>
    <cellStyle name="Normal 13 2 6 2" xfId="754"/>
    <cellStyle name="Normal 13 2 7" xfId="755"/>
    <cellStyle name="Normal 13 2 7 2" xfId="756"/>
    <cellStyle name="Normal 13 2 8" xfId="757"/>
    <cellStyle name="Normal 13 2 9" xfId="2352"/>
    <cellStyle name="Normal 13 3" xfId="758"/>
    <cellStyle name="Normal 13 3 2" xfId="759"/>
    <cellStyle name="Normal 13 3 2 2" xfId="760"/>
    <cellStyle name="Normal 13 3 2 2 2" xfId="761"/>
    <cellStyle name="Normal 13 3 2 2 2 2" xfId="762"/>
    <cellStyle name="Normal 13 3 2 2 2 2 2" xfId="763"/>
    <cellStyle name="Normal 13 3 2 2 2 3" xfId="764"/>
    <cellStyle name="Normal 13 3 2 2 2 3 2" xfId="765"/>
    <cellStyle name="Normal 13 3 2 2 2 4" xfId="766"/>
    <cellStyle name="Normal 13 3 2 2 3" xfId="767"/>
    <cellStyle name="Normal 13 3 2 2 3 2" xfId="768"/>
    <cellStyle name="Normal 13 3 2 2 4" xfId="769"/>
    <cellStyle name="Normal 13 3 2 2 4 2" xfId="770"/>
    <cellStyle name="Normal 13 3 2 2 5" xfId="771"/>
    <cellStyle name="Normal 13 3 2 3" xfId="772"/>
    <cellStyle name="Normal 13 3 2 3 2" xfId="773"/>
    <cellStyle name="Normal 13 3 2 3 2 2" xfId="774"/>
    <cellStyle name="Normal 13 3 2 3 3" xfId="775"/>
    <cellStyle name="Normal 13 3 2 3 3 2" xfId="776"/>
    <cellStyle name="Normal 13 3 2 3 4" xfId="777"/>
    <cellStyle name="Normal 13 3 2 4" xfId="778"/>
    <cellStyle name="Normal 13 3 2 4 2" xfId="779"/>
    <cellStyle name="Normal 13 3 2 5" xfId="780"/>
    <cellStyle name="Normal 13 3 2 5 2" xfId="781"/>
    <cellStyle name="Normal 13 3 2 6" xfId="782"/>
    <cellStyle name="Normal 13 3 3" xfId="783"/>
    <cellStyle name="Normal 13 3 3 2" xfId="784"/>
    <cellStyle name="Normal 13 3 3 2 2" xfId="785"/>
    <cellStyle name="Normal 13 3 3 2 2 2" xfId="786"/>
    <cellStyle name="Normal 13 3 3 2 3" xfId="787"/>
    <cellStyle name="Normal 13 3 3 2 3 2" xfId="788"/>
    <cellStyle name="Normal 13 3 3 2 4" xfId="789"/>
    <cellStyle name="Normal 13 3 3 3" xfId="790"/>
    <cellStyle name="Normal 13 3 3 3 2" xfId="791"/>
    <cellStyle name="Normal 13 3 3 4" xfId="792"/>
    <cellStyle name="Normal 13 3 3 4 2" xfId="793"/>
    <cellStyle name="Normal 13 3 3 5" xfId="794"/>
    <cellStyle name="Normal 13 3 4" xfId="795"/>
    <cellStyle name="Normal 13 3 4 2" xfId="796"/>
    <cellStyle name="Normal 13 3 4 2 2" xfId="797"/>
    <cellStyle name="Normal 13 3 4 3" xfId="798"/>
    <cellStyle name="Normal 13 3 4 3 2" xfId="799"/>
    <cellStyle name="Normal 13 3 4 4" xfId="800"/>
    <cellStyle name="Normal 13 3 5" xfId="801"/>
    <cellStyle name="Normal 13 3 5 2" xfId="802"/>
    <cellStyle name="Normal 13 3 6" xfId="803"/>
    <cellStyle name="Normal 13 3 6 2" xfId="804"/>
    <cellStyle name="Normal 13 3 7" xfId="805"/>
    <cellStyle name="Normal 13 3 8" xfId="2525"/>
    <cellStyle name="Normal 13 4" xfId="806"/>
    <cellStyle name="Normal 13 4 2" xfId="807"/>
    <cellStyle name="Normal 13 4 2 2" xfId="808"/>
    <cellStyle name="Normal 13 4 2 2 2" xfId="809"/>
    <cellStyle name="Normal 13 4 2 2 2 2" xfId="810"/>
    <cellStyle name="Normal 13 4 2 2 2 2 2" xfId="811"/>
    <cellStyle name="Normal 13 4 2 2 2 3" xfId="812"/>
    <cellStyle name="Normal 13 4 2 2 2 3 2" xfId="813"/>
    <cellStyle name="Normal 13 4 2 2 2 4" xfId="814"/>
    <cellStyle name="Normal 13 4 2 2 3" xfId="815"/>
    <cellStyle name="Normal 13 4 2 2 3 2" xfId="816"/>
    <cellStyle name="Normal 13 4 2 2 4" xfId="817"/>
    <cellStyle name="Normal 13 4 2 2 4 2" xfId="818"/>
    <cellStyle name="Normal 13 4 2 2 5" xfId="819"/>
    <cellStyle name="Normal 13 4 2 3" xfId="820"/>
    <cellStyle name="Normal 13 4 2 3 2" xfId="821"/>
    <cellStyle name="Normal 13 4 2 3 2 2" xfId="822"/>
    <cellStyle name="Normal 13 4 2 3 3" xfId="823"/>
    <cellStyle name="Normal 13 4 2 3 3 2" xfId="824"/>
    <cellStyle name="Normal 13 4 2 3 4" xfId="825"/>
    <cellStyle name="Normal 13 4 2 4" xfId="826"/>
    <cellStyle name="Normal 13 4 2 4 2" xfId="827"/>
    <cellStyle name="Normal 13 4 2 5" xfId="828"/>
    <cellStyle name="Normal 13 4 2 5 2" xfId="829"/>
    <cellStyle name="Normal 13 4 2 6" xfId="830"/>
    <cellStyle name="Normal 13 4 3" xfId="831"/>
    <cellStyle name="Normal 13 4 3 2" xfId="832"/>
    <cellStyle name="Normal 13 4 3 2 2" xfId="833"/>
    <cellStyle name="Normal 13 4 3 2 2 2" xfId="834"/>
    <cellStyle name="Normal 13 4 3 2 3" xfId="835"/>
    <cellStyle name="Normal 13 4 3 2 3 2" xfId="836"/>
    <cellStyle name="Normal 13 4 3 2 4" xfId="837"/>
    <cellStyle name="Normal 13 4 3 3" xfId="838"/>
    <cellStyle name="Normal 13 4 3 3 2" xfId="839"/>
    <cellStyle name="Normal 13 4 3 4" xfId="840"/>
    <cellStyle name="Normal 13 4 3 4 2" xfId="841"/>
    <cellStyle name="Normal 13 4 3 5" xfId="842"/>
    <cellStyle name="Normal 13 4 4" xfId="843"/>
    <cellStyle name="Normal 13 4 4 2" xfId="844"/>
    <cellStyle name="Normal 13 4 4 2 2" xfId="845"/>
    <cellStyle name="Normal 13 4 4 3" xfId="846"/>
    <cellStyle name="Normal 13 4 4 3 2" xfId="847"/>
    <cellStyle name="Normal 13 4 4 4" xfId="848"/>
    <cellStyle name="Normal 13 4 5" xfId="849"/>
    <cellStyle name="Normal 13 4 5 2" xfId="850"/>
    <cellStyle name="Normal 13 4 6" xfId="851"/>
    <cellStyle name="Normal 13 4 6 2" xfId="852"/>
    <cellStyle name="Normal 13 4 7" xfId="853"/>
    <cellStyle name="Normal 13 4 8" xfId="2526"/>
    <cellStyle name="Normal 13 5" xfId="854"/>
    <cellStyle name="Normal 13 5 2" xfId="855"/>
    <cellStyle name="Normal 13 5 2 2" xfId="856"/>
    <cellStyle name="Normal 13 5 2 2 2" xfId="857"/>
    <cellStyle name="Normal 13 5 2 2 2 2" xfId="858"/>
    <cellStyle name="Normal 13 5 2 2 3" xfId="859"/>
    <cellStyle name="Normal 13 5 2 2 3 2" xfId="860"/>
    <cellStyle name="Normal 13 5 2 2 4" xfId="861"/>
    <cellStyle name="Normal 13 5 2 3" xfId="862"/>
    <cellStyle name="Normal 13 5 2 3 2" xfId="863"/>
    <cellStyle name="Normal 13 5 2 4" xfId="864"/>
    <cellStyle name="Normal 13 5 2 4 2" xfId="865"/>
    <cellStyle name="Normal 13 5 2 5" xfId="866"/>
    <cellStyle name="Normal 13 5 3" xfId="867"/>
    <cellStyle name="Normal 13 5 3 2" xfId="868"/>
    <cellStyle name="Normal 13 5 3 2 2" xfId="869"/>
    <cellStyle name="Normal 13 5 3 3" xfId="870"/>
    <cellStyle name="Normal 13 5 3 3 2" xfId="871"/>
    <cellStyle name="Normal 13 5 3 4" xfId="872"/>
    <cellStyle name="Normal 13 5 4" xfId="873"/>
    <cellStyle name="Normal 13 5 4 2" xfId="874"/>
    <cellStyle name="Normal 13 5 5" xfId="875"/>
    <cellStyle name="Normal 13 5 5 2" xfId="876"/>
    <cellStyle name="Normal 13 5 6" xfId="877"/>
    <cellStyle name="Normal 13 6" xfId="878"/>
    <cellStyle name="Normal 13 6 2" xfId="879"/>
    <cellStyle name="Normal 13 6 2 2" xfId="880"/>
    <cellStyle name="Normal 13 6 2 2 2" xfId="881"/>
    <cellStyle name="Normal 13 6 2 3" xfId="882"/>
    <cellStyle name="Normal 13 6 2 3 2" xfId="883"/>
    <cellStyle name="Normal 13 6 2 4" xfId="884"/>
    <cellStyle name="Normal 13 6 3" xfId="885"/>
    <cellStyle name="Normal 13 6 3 2" xfId="886"/>
    <cellStyle name="Normal 13 6 4" xfId="887"/>
    <cellStyle name="Normal 13 6 4 2" xfId="888"/>
    <cellStyle name="Normal 13 6 5" xfId="889"/>
    <cellStyle name="Normal 13 7" xfId="890"/>
    <cellStyle name="Normal 13 7 2" xfId="891"/>
    <cellStyle name="Normal 13 7 2 2" xfId="892"/>
    <cellStyle name="Normal 13 7 3" xfId="893"/>
    <cellStyle name="Normal 13 7 3 2" xfId="894"/>
    <cellStyle name="Normal 13 7 4" xfId="895"/>
    <cellStyle name="Normal 13 8" xfId="896"/>
    <cellStyle name="Normal 13 8 2" xfId="897"/>
    <cellStyle name="Normal 13 9" xfId="898"/>
    <cellStyle name="Normal 13 9 2" xfId="899"/>
    <cellStyle name="Normal 14" xfId="900"/>
    <cellStyle name="Normal 14 10" xfId="901"/>
    <cellStyle name="Normal 14 2" xfId="902"/>
    <cellStyle name="Normal 14 3" xfId="903"/>
    <cellStyle name="Normal 14 4" xfId="904"/>
    <cellStyle name="Normal 14 5" xfId="905"/>
    <cellStyle name="Normal 14 5 2" xfId="906"/>
    <cellStyle name="Normal 14 5 2 2" xfId="907"/>
    <cellStyle name="Normal 14 5 2 2 2" xfId="908"/>
    <cellStyle name="Normal 14 5 2 2 2 2" xfId="909"/>
    <cellStyle name="Normal 14 5 2 2 3" xfId="910"/>
    <cellStyle name="Normal 14 5 2 2 3 2" xfId="911"/>
    <cellStyle name="Normal 14 5 2 2 4" xfId="912"/>
    <cellStyle name="Normal 14 5 2 3" xfId="913"/>
    <cellStyle name="Normal 14 5 2 3 2" xfId="914"/>
    <cellStyle name="Normal 14 5 2 4" xfId="915"/>
    <cellStyle name="Normal 14 5 2 4 2" xfId="916"/>
    <cellStyle name="Normal 14 5 2 5" xfId="917"/>
    <cellStyle name="Normal 14 5 3" xfId="918"/>
    <cellStyle name="Normal 14 5 3 2" xfId="919"/>
    <cellStyle name="Normal 14 5 3 2 2" xfId="920"/>
    <cellStyle name="Normal 14 5 3 3" xfId="921"/>
    <cellStyle name="Normal 14 5 3 3 2" xfId="922"/>
    <cellStyle name="Normal 14 5 3 4" xfId="923"/>
    <cellStyle name="Normal 14 5 4" xfId="924"/>
    <cellStyle name="Normal 14 5 4 2" xfId="925"/>
    <cellStyle name="Normal 14 5 5" xfId="926"/>
    <cellStyle name="Normal 14 5 5 2" xfId="927"/>
    <cellStyle name="Normal 14 5 6" xfId="928"/>
    <cellStyle name="Normal 14 6" xfId="929"/>
    <cellStyle name="Normal 14 6 2" xfId="930"/>
    <cellStyle name="Normal 14 6 2 2" xfId="931"/>
    <cellStyle name="Normal 14 6 2 2 2" xfId="932"/>
    <cellStyle name="Normal 14 6 2 3" xfId="933"/>
    <cellStyle name="Normal 14 6 2 3 2" xfId="934"/>
    <cellStyle name="Normal 14 6 2 4" xfId="935"/>
    <cellStyle name="Normal 14 6 3" xfId="936"/>
    <cellStyle name="Normal 14 6 3 2" xfId="937"/>
    <cellStyle name="Normal 14 6 4" xfId="938"/>
    <cellStyle name="Normal 14 6 4 2" xfId="939"/>
    <cellStyle name="Normal 14 6 5" xfId="940"/>
    <cellStyle name="Normal 14 7" xfId="941"/>
    <cellStyle name="Normal 14 7 2" xfId="942"/>
    <cellStyle name="Normal 14 7 2 2" xfId="943"/>
    <cellStyle name="Normal 14 7 3" xfId="944"/>
    <cellStyle name="Normal 14 7 3 2" xfId="945"/>
    <cellStyle name="Normal 14 7 4" xfId="946"/>
    <cellStyle name="Normal 14 8" xfId="947"/>
    <cellStyle name="Normal 14 8 2" xfId="948"/>
    <cellStyle name="Normal 14 9" xfId="949"/>
    <cellStyle name="Normal 14 9 2" xfId="950"/>
    <cellStyle name="Normal 15" xfId="951"/>
    <cellStyle name="Normal 15 10" xfId="952"/>
    <cellStyle name="Normal 15 2" xfId="953"/>
    <cellStyle name="Normal 15 3" xfId="954"/>
    <cellStyle name="Normal 15 4" xfId="955"/>
    <cellStyle name="Normal 15 5" xfId="956"/>
    <cellStyle name="Normal 15 5 2" xfId="957"/>
    <cellStyle name="Normal 15 5 2 2" xfId="958"/>
    <cellStyle name="Normal 15 5 2 2 2" xfId="959"/>
    <cellStyle name="Normal 15 5 2 2 2 2" xfId="960"/>
    <cellStyle name="Normal 15 5 2 2 3" xfId="961"/>
    <cellStyle name="Normal 15 5 2 2 3 2" xfId="962"/>
    <cellStyle name="Normal 15 5 2 2 4" xfId="963"/>
    <cellStyle name="Normal 15 5 2 3" xfId="964"/>
    <cellStyle name="Normal 15 5 2 3 2" xfId="965"/>
    <cellStyle name="Normal 15 5 2 4" xfId="966"/>
    <cellStyle name="Normal 15 5 2 4 2" xfId="967"/>
    <cellStyle name="Normal 15 5 2 5" xfId="968"/>
    <cellStyle name="Normal 15 5 3" xfId="969"/>
    <cellStyle name="Normal 15 5 3 2" xfId="970"/>
    <cellStyle name="Normal 15 5 3 2 2" xfId="971"/>
    <cellStyle name="Normal 15 5 3 3" xfId="972"/>
    <cellStyle name="Normal 15 5 3 3 2" xfId="973"/>
    <cellStyle name="Normal 15 5 3 4" xfId="974"/>
    <cellStyle name="Normal 15 5 4" xfId="975"/>
    <cellStyle name="Normal 15 5 4 2" xfId="976"/>
    <cellStyle name="Normal 15 5 5" xfId="977"/>
    <cellStyle name="Normal 15 5 5 2" xfId="978"/>
    <cellStyle name="Normal 15 5 6" xfId="979"/>
    <cellStyle name="Normal 15 6" xfId="980"/>
    <cellStyle name="Normal 15 6 2" xfId="981"/>
    <cellStyle name="Normal 15 6 2 2" xfId="982"/>
    <cellStyle name="Normal 15 6 2 2 2" xfId="983"/>
    <cellStyle name="Normal 15 6 2 3" xfId="984"/>
    <cellStyle name="Normal 15 6 2 3 2" xfId="985"/>
    <cellStyle name="Normal 15 6 2 4" xfId="986"/>
    <cellStyle name="Normal 15 6 3" xfId="987"/>
    <cellStyle name="Normal 15 6 3 2" xfId="988"/>
    <cellStyle name="Normal 15 6 4" xfId="989"/>
    <cellStyle name="Normal 15 6 4 2" xfId="990"/>
    <cellStyle name="Normal 15 6 5" xfId="991"/>
    <cellStyle name="Normal 15 7" xfId="992"/>
    <cellStyle name="Normal 15 7 2" xfId="993"/>
    <cellStyle name="Normal 15 7 2 2" xfId="994"/>
    <cellStyle name="Normal 15 7 3" xfId="995"/>
    <cellStyle name="Normal 15 7 3 2" xfId="996"/>
    <cellStyle name="Normal 15 7 4" xfId="997"/>
    <cellStyle name="Normal 15 8" xfId="998"/>
    <cellStyle name="Normal 15 8 2" xfId="999"/>
    <cellStyle name="Normal 15 9" xfId="1000"/>
    <cellStyle name="Normal 15 9 2" xfId="1001"/>
    <cellStyle name="Normal 16" xfId="1002"/>
    <cellStyle name="Normal 16 2" xfId="1003"/>
    <cellStyle name="Normal 16 3" xfId="1004"/>
    <cellStyle name="Normal 16 4" xfId="1005"/>
    <cellStyle name="Normal 16 5" xfId="1006"/>
    <cellStyle name="Normal 165" xfId="1007"/>
    <cellStyle name="Normal 165 2" xfId="1008"/>
    <cellStyle name="Normal 17" xfId="1009"/>
    <cellStyle name="Normal 17 10" xfId="1010"/>
    <cellStyle name="Normal 17 11" xfId="2353"/>
    <cellStyle name="Normal 17 12" xfId="2527"/>
    <cellStyle name="Normal 17 2" xfId="1011"/>
    <cellStyle name="Normal 17 2 2" xfId="1012"/>
    <cellStyle name="Normal 17 3" xfId="1013"/>
    <cellStyle name="Normal 17 4" xfId="1014"/>
    <cellStyle name="Normal 17 5" xfId="1015"/>
    <cellStyle name="Normal 17 5 2" xfId="1016"/>
    <cellStyle name="Normal 17 5 2 2" xfId="1017"/>
    <cellStyle name="Normal 17 5 2 2 2" xfId="1018"/>
    <cellStyle name="Normal 17 5 2 2 2 2" xfId="1019"/>
    <cellStyle name="Normal 17 5 2 2 3" xfId="1020"/>
    <cellStyle name="Normal 17 5 2 2 3 2" xfId="1021"/>
    <cellStyle name="Normal 17 5 2 2 4" xfId="1022"/>
    <cellStyle name="Normal 17 5 2 3" xfId="1023"/>
    <cellStyle name="Normal 17 5 2 3 2" xfId="1024"/>
    <cellStyle name="Normal 17 5 2 4" xfId="1025"/>
    <cellStyle name="Normal 17 5 2 4 2" xfId="1026"/>
    <cellStyle name="Normal 17 5 2 5" xfId="1027"/>
    <cellStyle name="Normal 17 5 3" xfId="1028"/>
    <cellStyle name="Normal 17 5 3 2" xfId="1029"/>
    <cellStyle name="Normal 17 5 3 2 2" xfId="1030"/>
    <cellStyle name="Normal 17 5 3 3" xfId="1031"/>
    <cellStyle name="Normal 17 5 3 3 2" xfId="1032"/>
    <cellStyle name="Normal 17 5 3 4" xfId="1033"/>
    <cellStyle name="Normal 17 5 4" xfId="1034"/>
    <cellStyle name="Normal 17 5 4 2" xfId="1035"/>
    <cellStyle name="Normal 17 5 5" xfId="1036"/>
    <cellStyle name="Normal 17 5 5 2" xfId="1037"/>
    <cellStyle name="Normal 17 5 6" xfId="1038"/>
    <cellStyle name="Normal 17 6" xfId="1039"/>
    <cellStyle name="Normal 17 6 2" xfId="1040"/>
    <cellStyle name="Normal 17 6 2 2" xfId="1041"/>
    <cellStyle name="Normal 17 6 2 2 2" xfId="1042"/>
    <cellStyle name="Normal 17 6 2 3" xfId="1043"/>
    <cellStyle name="Normal 17 6 2 3 2" xfId="1044"/>
    <cellStyle name="Normal 17 6 2 4" xfId="1045"/>
    <cellStyle name="Normal 17 6 3" xfId="1046"/>
    <cellStyle name="Normal 17 6 3 2" xfId="1047"/>
    <cellStyle name="Normal 17 6 4" xfId="1048"/>
    <cellStyle name="Normal 17 6 4 2" xfId="1049"/>
    <cellStyle name="Normal 17 6 5" xfId="1050"/>
    <cellStyle name="Normal 17 7" xfId="1051"/>
    <cellStyle name="Normal 17 7 2" xfId="1052"/>
    <cellStyle name="Normal 17 7 2 2" xfId="1053"/>
    <cellStyle name="Normal 17 7 3" xfId="1054"/>
    <cellStyle name="Normal 17 7 3 2" xfId="1055"/>
    <cellStyle name="Normal 17 7 4" xfId="1056"/>
    <cellStyle name="Normal 17 8" xfId="1057"/>
    <cellStyle name="Normal 17 8 2" xfId="1058"/>
    <cellStyle name="Normal 17 9" xfId="1059"/>
    <cellStyle name="Normal 17 9 2" xfId="1060"/>
    <cellStyle name="Normal 18" xfId="1061"/>
    <cellStyle name="Normal 18 10" xfId="1062"/>
    <cellStyle name="Normal 18 11" xfId="2354"/>
    <cellStyle name="Normal 18 2" xfId="1063"/>
    <cellStyle name="Normal 18 3" xfId="1064"/>
    <cellStyle name="Normal 18 4" xfId="1065"/>
    <cellStyle name="Normal 18 5" xfId="1066"/>
    <cellStyle name="Normal 18 5 2" xfId="1067"/>
    <cellStyle name="Normal 18 5 2 2" xfId="1068"/>
    <cellStyle name="Normal 18 5 2 2 2" xfId="1069"/>
    <cellStyle name="Normal 18 5 2 2 2 2" xfId="1070"/>
    <cellStyle name="Normal 18 5 2 2 3" xfId="1071"/>
    <cellStyle name="Normal 18 5 2 2 3 2" xfId="1072"/>
    <cellStyle name="Normal 18 5 2 2 4" xfId="1073"/>
    <cellStyle name="Normal 18 5 2 3" xfId="1074"/>
    <cellStyle name="Normal 18 5 2 3 2" xfId="1075"/>
    <cellStyle name="Normal 18 5 2 4" xfId="1076"/>
    <cellStyle name="Normal 18 5 2 4 2" xfId="1077"/>
    <cellStyle name="Normal 18 5 2 5" xfId="1078"/>
    <cellStyle name="Normal 18 5 3" xfId="1079"/>
    <cellStyle name="Normal 18 5 3 2" xfId="1080"/>
    <cellStyle name="Normal 18 5 3 2 2" xfId="1081"/>
    <cellStyle name="Normal 18 5 3 3" xfId="1082"/>
    <cellStyle name="Normal 18 5 3 3 2" xfId="1083"/>
    <cellStyle name="Normal 18 5 3 4" xfId="1084"/>
    <cellStyle name="Normal 18 5 4" xfId="1085"/>
    <cellStyle name="Normal 18 5 4 2" xfId="1086"/>
    <cellStyle name="Normal 18 5 5" xfId="1087"/>
    <cellStyle name="Normal 18 5 5 2" xfId="1088"/>
    <cellStyle name="Normal 18 5 6" xfId="1089"/>
    <cellStyle name="Normal 18 6" xfId="1090"/>
    <cellStyle name="Normal 18 6 2" xfId="1091"/>
    <cellStyle name="Normal 18 6 2 2" xfId="1092"/>
    <cellStyle name="Normal 18 6 2 2 2" xfId="1093"/>
    <cellStyle name="Normal 18 6 2 3" xfId="1094"/>
    <cellStyle name="Normal 18 6 2 3 2" xfId="1095"/>
    <cellStyle name="Normal 18 6 2 4" xfId="1096"/>
    <cellStyle name="Normal 18 6 3" xfId="1097"/>
    <cellStyle name="Normal 18 6 3 2" xfId="1098"/>
    <cellStyle name="Normal 18 6 4" xfId="1099"/>
    <cellStyle name="Normal 18 6 4 2" xfId="1100"/>
    <cellStyle name="Normal 18 6 5" xfId="1101"/>
    <cellStyle name="Normal 18 7" xfId="1102"/>
    <cellStyle name="Normal 18 7 2" xfId="1103"/>
    <cellStyle name="Normal 18 7 2 2" xfId="1104"/>
    <cellStyle name="Normal 18 7 3" xfId="1105"/>
    <cellStyle name="Normal 18 7 3 2" xfId="1106"/>
    <cellStyle name="Normal 18 7 4" xfId="1107"/>
    <cellStyle name="Normal 18 8" xfId="1108"/>
    <cellStyle name="Normal 18 8 2" xfId="1109"/>
    <cellStyle name="Normal 18 9" xfId="1110"/>
    <cellStyle name="Normal 18 9 2" xfId="1111"/>
    <cellStyle name="Normal 19" xfId="1112"/>
    <cellStyle name="Normal 19 10" xfId="1113"/>
    <cellStyle name="Normal 19 2" xfId="1114"/>
    <cellStyle name="Normal 19 3" xfId="1115"/>
    <cellStyle name="Normal 19 4" xfId="1116"/>
    <cellStyle name="Normal 19 5" xfId="1117"/>
    <cellStyle name="Normal 19 5 2" xfId="1118"/>
    <cellStyle name="Normal 19 5 2 2" xfId="1119"/>
    <cellStyle name="Normal 19 5 2 2 2" xfId="1120"/>
    <cellStyle name="Normal 19 5 2 2 2 2" xfId="1121"/>
    <cellStyle name="Normal 19 5 2 2 3" xfId="1122"/>
    <cellStyle name="Normal 19 5 2 2 3 2" xfId="1123"/>
    <cellStyle name="Normal 19 5 2 2 4" xfId="1124"/>
    <cellStyle name="Normal 19 5 2 3" xfId="1125"/>
    <cellStyle name="Normal 19 5 2 3 2" xfId="1126"/>
    <cellStyle name="Normal 19 5 2 4" xfId="1127"/>
    <cellStyle name="Normal 19 5 2 4 2" xfId="1128"/>
    <cellStyle name="Normal 19 5 2 5" xfId="1129"/>
    <cellStyle name="Normal 19 5 3" xfId="1130"/>
    <cellStyle name="Normal 19 5 3 2" xfId="1131"/>
    <cellStyle name="Normal 19 5 3 2 2" xfId="1132"/>
    <cellStyle name="Normal 19 5 3 3" xfId="1133"/>
    <cellStyle name="Normal 19 5 3 3 2" xfId="1134"/>
    <cellStyle name="Normal 19 5 3 4" xfId="1135"/>
    <cellStyle name="Normal 19 5 4" xfId="1136"/>
    <cellStyle name="Normal 19 5 4 2" xfId="1137"/>
    <cellStyle name="Normal 19 5 5" xfId="1138"/>
    <cellStyle name="Normal 19 5 5 2" xfId="1139"/>
    <cellStyle name="Normal 19 5 6" xfId="1140"/>
    <cellStyle name="Normal 19 6" xfId="1141"/>
    <cellStyle name="Normal 19 6 2" xfId="1142"/>
    <cellStyle name="Normal 19 6 2 2" xfId="1143"/>
    <cellStyle name="Normal 19 6 2 2 2" xfId="1144"/>
    <cellStyle name="Normal 19 6 2 3" xfId="1145"/>
    <cellStyle name="Normal 19 6 2 3 2" xfId="1146"/>
    <cellStyle name="Normal 19 6 2 4" xfId="1147"/>
    <cellStyle name="Normal 19 6 3" xfId="1148"/>
    <cellStyle name="Normal 19 6 3 2" xfId="1149"/>
    <cellStyle name="Normal 19 6 4" xfId="1150"/>
    <cellStyle name="Normal 19 6 4 2" xfId="1151"/>
    <cellStyle name="Normal 19 6 5" xfId="1152"/>
    <cellStyle name="Normal 19 7" xfId="1153"/>
    <cellStyle name="Normal 19 7 2" xfId="1154"/>
    <cellStyle name="Normal 19 7 2 2" xfId="1155"/>
    <cellStyle name="Normal 19 7 3" xfId="1156"/>
    <cellStyle name="Normal 19 7 3 2" xfId="1157"/>
    <cellStyle name="Normal 19 7 4" xfId="1158"/>
    <cellStyle name="Normal 19 8" xfId="1159"/>
    <cellStyle name="Normal 19 8 2" xfId="1160"/>
    <cellStyle name="Normal 19 9" xfId="1161"/>
    <cellStyle name="Normal 19 9 2" xfId="1162"/>
    <cellStyle name="Normal 2" xfId="1163"/>
    <cellStyle name="Normal 2 10" xfId="1164"/>
    <cellStyle name="Normal 2 11" xfId="1165"/>
    <cellStyle name="Normal 2 12" xfId="1166"/>
    <cellStyle name="Normal 2 13" xfId="1167"/>
    <cellStyle name="Normal 2 13 2" xfId="1168"/>
    <cellStyle name="Normal 2 13 2 2" xfId="1169"/>
    <cellStyle name="Normal 2 13 2 2 2" xfId="1170"/>
    <cellStyle name="Normal 2 13 2 2 2 2" xfId="1171"/>
    <cellStyle name="Normal 2 13 2 2 2 2 2" xfId="1172"/>
    <cellStyle name="Normal 2 13 2 2 2 3" xfId="1173"/>
    <cellStyle name="Normal 2 13 2 2 2 3 2" xfId="1174"/>
    <cellStyle name="Normal 2 13 2 2 2 4" xfId="1175"/>
    <cellStyle name="Normal 2 13 2 2 3" xfId="1176"/>
    <cellStyle name="Normal 2 13 2 2 3 2" xfId="1177"/>
    <cellStyle name="Normal 2 13 2 2 4" xfId="1178"/>
    <cellStyle name="Normal 2 13 2 2 4 2" xfId="1179"/>
    <cellStyle name="Normal 2 13 2 2 5" xfId="1180"/>
    <cellStyle name="Normal 2 13 2 3" xfId="1181"/>
    <cellStyle name="Normal 2 13 2 3 2" xfId="1182"/>
    <cellStyle name="Normal 2 13 2 3 2 2" xfId="1183"/>
    <cellStyle name="Normal 2 13 2 3 3" xfId="1184"/>
    <cellStyle name="Normal 2 13 2 3 3 2" xfId="1185"/>
    <cellStyle name="Normal 2 13 2 3 4" xfId="1186"/>
    <cellStyle name="Normal 2 13 2 4" xfId="1187"/>
    <cellStyle name="Normal 2 13 2 4 2" xfId="1188"/>
    <cellStyle name="Normal 2 13 2 5" xfId="1189"/>
    <cellStyle name="Normal 2 13 2 5 2" xfId="1190"/>
    <cellStyle name="Normal 2 13 2 6" xfId="1191"/>
    <cellStyle name="Normal 2 13 3" xfId="1192"/>
    <cellStyle name="Normal 2 13 3 2" xfId="1193"/>
    <cellStyle name="Normal 2 13 3 2 2" xfId="1194"/>
    <cellStyle name="Normal 2 13 3 2 2 2" xfId="1195"/>
    <cellStyle name="Normal 2 13 3 2 3" xfId="1196"/>
    <cellStyle name="Normal 2 13 3 2 3 2" xfId="1197"/>
    <cellStyle name="Normal 2 13 3 2 4" xfId="1198"/>
    <cellStyle name="Normal 2 13 3 3" xfId="1199"/>
    <cellStyle name="Normal 2 13 3 3 2" xfId="1200"/>
    <cellStyle name="Normal 2 13 3 4" xfId="1201"/>
    <cellStyle name="Normal 2 13 3 4 2" xfId="1202"/>
    <cellStyle name="Normal 2 13 3 5" xfId="1203"/>
    <cellStyle name="Normal 2 13 4" xfId="1204"/>
    <cellStyle name="Normal 2 13 4 2" xfId="1205"/>
    <cellStyle name="Normal 2 13 4 2 2" xfId="1206"/>
    <cellStyle name="Normal 2 13 4 3" xfId="1207"/>
    <cellStyle name="Normal 2 13 4 3 2" xfId="1208"/>
    <cellStyle name="Normal 2 13 4 4" xfId="1209"/>
    <cellStyle name="Normal 2 13 5" xfId="1210"/>
    <cellStyle name="Normal 2 13 5 2" xfId="1211"/>
    <cellStyle name="Normal 2 13 6" xfId="1212"/>
    <cellStyle name="Normal 2 13 6 2" xfId="1213"/>
    <cellStyle name="Normal 2 13 7" xfId="1214"/>
    <cellStyle name="Normal 2 13 8" xfId="2528"/>
    <cellStyle name="Normal 2 14" xfId="1215"/>
    <cellStyle name="Normal 2 14 2" xfId="1216"/>
    <cellStyle name="Normal 2 14 2 2" xfId="1217"/>
    <cellStyle name="Normal 2 14 2 2 2" xfId="1218"/>
    <cellStyle name="Normal 2 14 2 2 2 2" xfId="1219"/>
    <cellStyle name="Normal 2 14 2 2 2 2 2" xfId="1220"/>
    <cellStyle name="Normal 2 14 2 2 2 3" xfId="1221"/>
    <cellStyle name="Normal 2 14 2 2 2 3 2" xfId="1222"/>
    <cellStyle name="Normal 2 14 2 2 2 4" xfId="1223"/>
    <cellStyle name="Normal 2 14 2 2 3" xfId="1224"/>
    <cellStyle name="Normal 2 14 2 2 3 2" xfId="1225"/>
    <cellStyle name="Normal 2 14 2 2 4" xfId="1226"/>
    <cellStyle name="Normal 2 14 2 2 4 2" xfId="1227"/>
    <cellStyle name="Normal 2 14 2 2 5" xfId="1228"/>
    <cellStyle name="Normal 2 14 2 3" xfId="1229"/>
    <cellStyle name="Normal 2 14 2 3 2" xfId="1230"/>
    <cellStyle name="Normal 2 14 2 3 2 2" xfId="1231"/>
    <cellStyle name="Normal 2 14 2 3 3" xfId="1232"/>
    <cellStyle name="Normal 2 14 2 3 3 2" xfId="1233"/>
    <cellStyle name="Normal 2 14 2 3 4" xfId="1234"/>
    <cellStyle name="Normal 2 14 2 4" xfId="1235"/>
    <cellStyle name="Normal 2 14 2 4 2" xfId="1236"/>
    <cellStyle name="Normal 2 14 2 5" xfId="1237"/>
    <cellStyle name="Normal 2 14 2 5 2" xfId="1238"/>
    <cellStyle name="Normal 2 14 2 6" xfId="1239"/>
    <cellStyle name="Normal 2 14 3" xfId="1240"/>
    <cellStyle name="Normal 2 14 3 2" xfId="1241"/>
    <cellStyle name="Normal 2 14 3 2 2" xfId="1242"/>
    <cellStyle name="Normal 2 14 3 2 2 2" xfId="1243"/>
    <cellStyle name="Normal 2 14 3 2 3" xfId="1244"/>
    <cellStyle name="Normal 2 14 3 2 3 2" xfId="1245"/>
    <cellStyle name="Normal 2 14 3 2 4" xfId="1246"/>
    <cellStyle name="Normal 2 14 3 3" xfId="1247"/>
    <cellStyle name="Normal 2 14 3 3 2" xfId="1248"/>
    <cellStyle name="Normal 2 14 3 4" xfId="1249"/>
    <cellStyle name="Normal 2 14 3 4 2" xfId="1250"/>
    <cellStyle name="Normal 2 14 3 5" xfId="1251"/>
    <cellStyle name="Normal 2 14 4" xfId="1252"/>
    <cellStyle name="Normal 2 14 4 2" xfId="1253"/>
    <cellStyle name="Normal 2 14 4 2 2" xfId="1254"/>
    <cellStyle name="Normal 2 14 4 3" xfId="1255"/>
    <cellStyle name="Normal 2 14 4 3 2" xfId="1256"/>
    <cellStyle name="Normal 2 14 4 4" xfId="1257"/>
    <cellStyle name="Normal 2 14 5" xfId="1258"/>
    <cellStyle name="Normal 2 14 5 2" xfId="1259"/>
    <cellStyle name="Normal 2 14 6" xfId="1260"/>
    <cellStyle name="Normal 2 14 6 2" xfId="1261"/>
    <cellStyle name="Normal 2 14 7" xfId="1262"/>
    <cellStyle name="Normal 2 14 8" xfId="2529"/>
    <cellStyle name="Normal 2 15" xfId="1263"/>
    <cellStyle name="Normal 2 15 2" xfId="1264"/>
    <cellStyle name="Normal 2 15 2 2" xfId="1265"/>
    <cellStyle name="Normal 2 15 2 2 2" xfId="1266"/>
    <cellStyle name="Normal 2 15 2 2 2 2" xfId="1267"/>
    <cellStyle name="Normal 2 15 2 2 2 2 2" xfId="1268"/>
    <cellStyle name="Normal 2 15 2 2 2 3" xfId="1269"/>
    <cellStyle name="Normal 2 15 2 2 2 3 2" xfId="1270"/>
    <cellStyle name="Normal 2 15 2 2 2 4" xfId="1271"/>
    <cellStyle name="Normal 2 15 2 2 3" xfId="1272"/>
    <cellStyle name="Normal 2 15 2 2 3 2" xfId="1273"/>
    <cellStyle name="Normal 2 15 2 2 4" xfId="1274"/>
    <cellStyle name="Normal 2 15 2 2 4 2" xfId="1275"/>
    <cellStyle name="Normal 2 15 2 2 5" xfId="1276"/>
    <cellStyle name="Normal 2 15 2 3" xfId="1277"/>
    <cellStyle name="Normal 2 15 2 3 2" xfId="1278"/>
    <cellStyle name="Normal 2 15 2 3 2 2" xfId="1279"/>
    <cellStyle name="Normal 2 15 2 3 3" xfId="1280"/>
    <cellStyle name="Normal 2 15 2 3 3 2" xfId="1281"/>
    <cellStyle name="Normal 2 15 2 3 4" xfId="1282"/>
    <cellStyle name="Normal 2 15 2 4" xfId="1283"/>
    <cellStyle name="Normal 2 15 2 4 2" xfId="1284"/>
    <cellStyle name="Normal 2 15 2 5" xfId="1285"/>
    <cellStyle name="Normal 2 15 2 5 2" xfId="1286"/>
    <cellStyle name="Normal 2 15 2 6" xfId="1287"/>
    <cellStyle name="Normal 2 15 3" xfId="1288"/>
    <cellStyle name="Normal 2 15 3 2" xfId="1289"/>
    <cellStyle name="Normal 2 15 3 2 2" xfId="1290"/>
    <cellStyle name="Normal 2 15 3 2 2 2" xfId="1291"/>
    <cellStyle name="Normal 2 15 3 2 3" xfId="1292"/>
    <cellStyle name="Normal 2 15 3 2 3 2" xfId="1293"/>
    <cellStyle name="Normal 2 15 3 2 4" xfId="1294"/>
    <cellStyle name="Normal 2 15 3 3" xfId="1295"/>
    <cellStyle name="Normal 2 15 3 3 2" xfId="1296"/>
    <cellStyle name="Normal 2 15 3 4" xfId="1297"/>
    <cellStyle name="Normal 2 15 3 4 2" xfId="1298"/>
    <cellStyle name="Normal 2 15 3 5" xfId="1299"/>
    <cellStyle name="Normal 2 15 4" xfId="1300"/>
    <cellStyle name="Normal 2 15 4 2" xfId="1301"/>
    <cellStyle name="Normal 2 15 4 2 2" xfId="1302"/>
    <cellStyle name="Normal 2 15 4 3" xfId="1303"/>
    <cellStyle name="Normal 2 15 4 3 2" xfId="1304"/>
    <cellStyle name="Normal 2 15 4 4" xfId="1305"/>
    <cellStyle name="Normal 2 15 5" xfId="1306"/>
    <cellStyle name="Normal 2 15 5 2" xfId="1307"/>
    <cellStyle name="Normal 2 15 6" xfId="1308"/>
    <cellStyle name="Normal 2 15 6 2" xfId="1309"/>
    <cellStyle name="Normal 2 15 7" xfId="1310"/>
    <cellStyle name="Normal 2 15 8" xfId="2530"/>
    <cellStyle name="Normal 2 16" xfId="1311"/>
    <cellStyle name="Normal 2 16 2" xfId="1312"/>
    <cellStyle name="Normal 2 16 2 2" xfId="1313"/>
    <cellStyle name="Normal 2 16 2 2 2" xfId="1314"/>
    <cellStyle name="Normal 2 16 2 2 2 2" xfId="1315"/>
    <cellStyle name="Normal 2 16 2 2 2 2 2" xfId="1316"/>
    <cellStyle name="Normal 2 16 2 2 2 3" xfId="1317"/>
    <cellStyle name="Normal 2 16 2 2 2 3 2" xfId="1318"/>
    <cellStyle name="Normal 2 16 2 2 2 4" xfId="1319"/>
    <cellStyle name="Normal 2 16 2 2 3" xfId="1320"/>
    <cellStyle name="Normal 2 16 2 2 3 2" xfId="1321"/>
    <cellStyle name="Normal 2 16 2 2 4" xfId="1322"/>
    <cellStyle name="Normal 2 16 2 2 4 2" xfId="1323"/>
    <cellStyle name="Normal 2 16 2 2 5" xfId="1324"/>
    <cellStyle name="Normal 2 16 2 3" xfId="1325"/>
    <cellStyle name="Normal 2 16 2 3 2" xfId="1326"/>
    <cellStyle name="Normal 2 16 2 3 2 2" xfId="1327"/>
    <cellStyle name="Normal 2 16 2 3 3" xfId="1328"/>
    <cellStyle name="Normal 2 16 2 3 3 2" xfId="1329"/>
    <cellStyle name="Normal 2 16 2 3 4" xfId="1330"/>
    <cellStyle name="Normal 2 16 2 4" xfId="1331"/>
    <cellStyle name="Normal 2 16 2 4 2" xfId="1332"/>
    <cellStyle name="Normal 2 16 2 5" xfId="1333"/>
    <cellStyle name="Normal 2 16 2 5 2" xfId="1334"/>
    <cellStyle name="Normal 2 16 2 6" xfId="1335"/>
    <cellStyle name="Normal 2 16 3" xfId="1336"/>
    <cellStyle name="Normal 2 16 3 2" xfId="1337"/>
    <cellStyle name="Normal 2 16 3 2 2" xfId="1338"/>
    <cellStyle name="Normal 2 16 3 2 2 2" xfId="1339"/>
    <cellStyle name="Normal 2 16 3 2 3" xfId="1340"/>
    <cellStyle name="Normal 2 16 3 2 3 2" xfId="1341"/>
    <cellStyle name="Normal 2 16 3 2 4" xfId="1342"/>
    <cellStyle name="Normal 2 16 3 3" xfId="1343"/>
    <cellStyle name="Normal 2 16 3 3 2" xfId="1344"/>
    <cellStyle name="Normal 2 16 3 4" xfId="1345"/>
    <cellStyle name="Normal 2 16 3 4 2" xfId="1346"/>
    <cellStyle name="Normal 2 16 3 5" xfId="1347"/>
    <cellStyle name="Normal 2 16 4" xfId="1348"/>
    <cellStyle name="Normal 2 16 4 2" xfId="1349"/>
    <cellStyle name="Normal 2 16 4 2 2" xfId="1350"/>
    <cellStyle name="Normal 2 16 4 3" xfId="1351"/>
    <cellStyle name="Normal 2 16 4 3 2" xfId="1352"/>
    <cellStyle name="Normal 2 16 4 4" xfId="1353"/>
    <cellStyle name="Normal 2 16 5" xfId="1354"/>
    <cellStyle name="Normal 2 16 5 2" xfId="1355"/>
    <cellStyle name="Normal 2 16 6" xfId="1356"/>
    <cellStyle name="Normal 2 16 6 2" xfId="1357"/>
    <cellStyle name="Normal 2 16 7" xfId="1358"/>
    <cellStyle name="Normal 2 16 8" xfId="2531"/>
    <cellStyle name="Normal 2 17" xfId="1359"/>
    <cellStyle name="Normal 2 17 2" xfId="1360"/>
    <cellStyle name="Normal 2 17 2 2" xfId="1361"/>
    <cellStyle name="Normal 2 17 2 2 2" xfId="1362"/>
    <cellStyle name="Normal 2 17 2 2 2 2" xfId="1363"/>
    <cellStyle name="Normal 2 17 2 2 2 2 2" xfId="1364"/>
    <cellStyle name="Normal 2 17 2 2 2 3" xfId="1365"/>
    <cellStyle name="Normal 2 17 2 2 2 3 2" xfId="1366"/>
    <cellStyle name="Normal 2 17 2 2 2 4" xfId="1367"/>
    <cellStyle name="Normal 2 17 2 2 3" xfId="1368"/>
    <cellStyle name="Normal 2 17 2 2 3 2" xfId="1369"/>
    <cellStyle name="Normal 2 17 2 2 4" xfId="1370"/>
    <cellStyle name="Normal 2 17 2 2 4 2" xfId="1371"/>
    <cellStyle name="Normal 2 17 2 2 5" xfId="1372"/>
    <cellStyle name="Normal 2 17 2 3" xfId="1373"/>
    <cellStyle name="Normal 2 17 2 3 2" xfId="1374"/>
    <cellStyle name="Normal 2 17 2 3 2 2" xfId="1375"/>
    <cellStyle name="Normal 2 17 2 3 3" xfId="1376"/>
    <cellStyle name="Normal 2 17 2 3 3 2" xfId="1377"/>
    <cellStyle name="Normal 2 17 2 3 4" xfId="1378"/>
    <cellStyle name="Normal 2 17 2 4" xfId="1379"/>
    <cellStyle name="Normal 2 17 2 4 2" xfId="1380"/>
    <cellStyle name="Normal 2 17 2 5" xfId="1381"/>
    <cellStyle name="Normal 2 17 2 5 2" xfId="1382"/>
    <cellStyle name="Normal 2 17 2 6" xfId="1383"/>
    <cellStyle name="Normal 2 17 3" xfId="1384"/>
    <cellStyle name="Normal 2 17 3 2" xfId="1385"/>
    <cellStyle name="Normal 2 17 3 2 2" xfId="1386"/>
    <cellStyle name="Normal 2 17 3 2 2 2" xfId="1387"/>
    <cellStyle name="Normal 2 17 3 2 3" xfId="1388"/>
    <cellStyle name="Normal 2 17 3 2 3 2" xfId="1389"/>
    <cellStyle name="Normal 2 17 3 2 4" xfId="1390"/>
    <cellStyle name="Normal 2 17 3 3" xfId="1391"/>
    <cellStyle name="Normal 2 17 3 3 2" xfId="1392"/>
    <cellStyle name="Normal 2 17 3 4" xfId="1393"/>
    <cellStyle name="Normal 2 17 3 4 2" xfId="1394"/>
    <cellStyle name="Normal 2 17 3 5" xfId="1395"/>
    <cellStyle name="Normal 2 17 4" xfId="1396"/>
    <cellStyle name="Normal 2 17 4 2" xfId="1397"/>
    <cellStyle name="Normal 2 17 4 2 2" xfId="1398"/>
    <cellStyle name="Normal 2 17 4 3" xfId="1399"/>
    <cellStyle name="Normal 2 17 4 3 2" xfId="1400"/>
    <cellStyle name="Normal 2 17 4 4" xfId="1401"/>
    <cellStyle name="Normal 2 17 5" xfId="1402"/>
    <cellStyle name="Normal 2 17 5 2" xfId="1403"/>
    <cellStyle name="Normal 2 17 6" xfId="1404"/>
    <cellStyle name="Normal 2 17 6 2" xfId="1405"/>
    <cellStyle name="Normal 2 17 7" xfId="1406"/>
    <cellStyle name="Normal 2 17 8" xfId="2532"/>
    <cellStyle name="Normal 2 18" xfId="1407"/>
    <cellStyle name="Normal 2 18 2" xfId="1408"/>
    <cellStyle name="Normal 2 18 2 2" xfId="1409"/>
    <cellStyle name="Normal 2 18 2 2 2" xfId="1410"/>
    <cellStyle name="Normal 2 18 2 2 2 2" xfId="1411"/>
    <cellStyle name="Normal 2 18 2 2 2 2 2" xfId="1412"/>
    <cellStyle name="Normal 2 18 2 2 2 3" xfId="1413"/>
    <cellStyle name="Normal 2 18 2 2 2 3 2" xfId="1414"/>
    <cellStyle name="Normal 2 18 2 2 2 4" xfId="1415"/>
    <cellStyle name="Normal 2 18 2 2 3" xfId="1416"/>
    <cellStyle name="Normal 2 18 2 2 3 2" xfId="1417"/>
    <cellStyle name="Normal 2 18 2 2 4" xfId="1418"/>
    <cellStyle name="Normal 2 18 2 2 4 2" xfId="1419"/>
    <cellStyle name="Normal 2 18 2 2 5" xfId="1420"/>
    <cellStyle name="Normal 2 18 2 3" xfId="1421"/>
    <cellStyle name="Normal 2 18 2 3 2" xfId="1422"/>
    <cellStyle name="Normal 2 18 2 3 2 2" xfId="1423"/>
    <cellStyle name="Normal 2 18 2 3 3" xfId="1424"/>
    <cellStyle name="Normal 2 18 2 3 3 2" xfId="1425"/>
    <cellStyle name="Normal 2 18 2 3 4" xfId="1426"/>
    <cellStyle name="Normal 2 18 2 4" xfId="1427"/>
    <cellStyle name="Normal 2 18 2 4 2" xfId="1428"/>
    <cellStyle name="Normal 2 18 2 5" xfId="1429"/>
    <cellStyle name="Normal 2 18 2 5 2" xfId="1430"/>
    <cellStyle name="Normal 2 18 2 6" xfId="1431"/>
    <cellStyle name="Normal 2 18 3" xfId="1432"/>
    <cellStyle name="Normal 2 18 3 2" xfId="1433"/>
    <cellStyle name="Normal 2 18 3 2 2" xfId="1434"/>
    <cellStyle name="Normal 2 18 3 2 2 2" xfId="1435"/>
    <cellStyle name="Normal 2 18 3 2 3" xfId="1436"/>
    <cellStyle name="Normal 2 18 3 2 3 2" xfId="1437"/>
    <cellStyle name="Normal 2 18 3 2 4" xfId="1438"/>
    <cellStyle name="Normal 2 18 3 3" xfId="1439"/>
    <cellStyle name="Normal 2 18 3 3 2" xfId="1440"/>
    <cellStyle name="Normal 2 18 3 4" xfId="1441"/>
    <cellStyle name="Normal 2 18 3 4 2" xfId="1442"/>
    <cellStyle name="Normal 2 18 3 5" xfId="1443"/>
    <cellStyle name="Normal 2 18 4" xfId="1444"/>
    <cellStyle name="Normal 2 18 4 2" xfId="1445"/>
    <cellStyle name="Normal 2 18 4 2 2" xfId="1446"/>
    <cellStyle name="Normal 2 18 4 3" xfId="1447"/>
    <cellStyle name="Normal 2 18 4 3 2" xfId="1448"/>
    <cellStyle name="Normal 2 18 4 4" xfId="1449"/>
    <cellStyle name="Normal 2 18 5" xfId="1450"/>
    <cellStyle name="Normal 2 18 5 2" xfId="1451"/>
    <cellStyle name="Normal 2 18 6" xfId="1452"/>
    <cellStyle name="Normal 2 18 6 2" xfId="1453"/>
    <cellStyle name="Normal 2 18 7" xfId="1454"/>
    <cellStyle name="Normal 2 18 8" xfId="2533"/>
    <cellStyle name="Normal 2 19" xfId="1455"/>
    <cellStyle name="Normal 2 2" xfId="1456"/>
    <cellStyle name="Normal 2 2 10" xfId="1457"/>
    <cellStyle name="Normal 2 2 11" xfId="1458"/>
    <cellStyle name="Normal 2 2 12" xfId="1459"/>
    <cellStyle name="Normal 2 2 13" xfId="1460"/>
    <cellStyle name="Normal 2 2 14" xfId="1461"/>
    <cellStyle name="Normal 2 2 15" xfId="1462"/>
    <cellStyle name="Normal 2 2 16" xfId="1463"/>
    <cellStyle name="Normal 2 2 17" xfId="1464"/>
    <cellStyle name="Normal 2 2 18" xfId="1465"/>
    <cellStyle name="Normal 2 2 19" xfId="1466"/>
    <cellStyle name="Normal 2 2 2" xfId="1467"/>
    <cellStyle name="Normal 2 2 2 2" xfId="1468"/>
    <cellStyle name="Normal 2 2 2 3 2" xfId="1469"/>
    <cellStyle name="Normal 2 2 20" xfId="1470"/>
    <cellStyle name="Normal 2 2 21" xfId="1471"/>
    <cellStyle name="Normal 2 2 22" xfId="1472"/>
    <cellStyle name="Normal 2 2 23" xfId="1473"/>
    <cellStyle name="Normal 2 2 24" xfId="1474"/>
    <cellStyle name="Normal 2 2 25" xfId="1475"/>
    <cellStyle name="Normal 2 2 25 2" xfId="1476"/>
    <cellStyle name="Normal 2 2 26" xfId="2355"/>
    <cellStyle name="Normal 2 2 3" xfId="1477"/>
    <cellStyle name="Normal 2 2 3 2" xfId="1478"/>
    <cellStyle name="Normal 2 2 4" xfId="1479"/>
    <cellStyle name="Normal 2 2 4 2" xfId="1480"/>
    <cellStyle name="Normal 2 2 4 2 2" xfId="1481"/>
    <cellStyle name="Normal 2 2 4 2 2 2" xfId="1482"/>
    <cellStyle name="Normal 2 2 4 2 2 2 2" xfId="1483"/>
    <cellStyle name="Normal 2 2 4 2 2 2 2 2" xfId="1484"/>
    <cellStyle name="Normal 2 2 4 2 2 2 3" xfId="1485"/>
    <cellStyle name="Normal 2 2 4 2 2 2 3 2" xfId="1486"/>
    <cellStyle name="Normal 2 2 4 2 2 2 4" xfId="1487"/>
    <cellStyle name="Normal 2 2 4 2 2 3" xfId="1488"/>
    <cellStyle name="Normal 2 2 4 2 2 3 2" xfId="1489"/>
    <cellStyle name="Normal 2 2 4 2 2 4" xfId="1490"/>
    <cellStyle name="Normal 2 2 4 2 2 4 2" xfId="1491"/>
    <cellStyle name="Normal 2 2 4 2 2 5" xfId="1492"/>
    <cellStyle name="Normal 2 2 4 2 3" xfId="1493"/>
    <cellStyle name="Normal 2 2 4 2 3 2" xfId="1494"/>
    <cellStyle name="Normal 2 2 4 2 3 2 2" xfId="1495"/>
    <cellStyle name="Normal 2 2 4 2 3 3" xfId="1496"/>
    <cellStyle name="Normal 2 2 4 2 3 3 2" xfId="1497"/>
    <cellStyle name="Normal 2 2 4 2 3 4" xfId="1498"/>
    <cellStyle name="Normal 2 2 4 2 4" xfId="1499"/>
    <cellStyle name="Normal 2 2 4 2 4 2" xfId="1500"/>
    <cellStyle name="Normal 2 2 4 2 5" xfId="1501"/>
    <cellStyle name="Normal 2 2 4 2 5 2" xfId="1502"/>
    <cellStyle name="Normal 2 2 4 2 6" xfId="1503"/>
    <cellStyle name="Normal 2 2 4 3" xfId="1504"/>
    <cellStyle name="Normal 2 2 4 3 2" xfId="1505"/>
    <cellStyle name="Normal 2 2 4 3 2 2" xfId="1506"/>
    <cellStyle name="Normal 2 2 4 3 2 2 2" xfId="1507"/>
    <cellStyle name="Normal 2 2 4 3 2 3" xfId="1508"/>
    <cellStyle name="Normal 2 2 4 3 2 3 2" xfId="1509"/>
    <cellStyle name="Normal 2 2 4 3 2 4" xfId="1510"/>
    <cellStyle name="Normal 2 2 4 3 3" xfId="1511"/>
    <cellStyle name="Normal 2 2 4 3 3 2" xfId="1512"/>
    <cellStyle name="Normal 2 2 4 3 4" xfId="1513"/>
    <cellStyle name="Normal 2 2 4 3 4 2" xfId="1514"/>
    <cellStyle name="Normal 2 2 4 3 5" xfId="1515"/>
    <cellStyle name="Normal 2 2 4 4" xfId="1516"/>
    <cellStyle name="Normal 2 2 4 4 2" xfId="1517"/>
    <cellStyle name="Normal 2 2 4 4 2 2" xfId="1518"/>
    <cellStyle name="Normal 2 2 4 4 3" xfId="1519"/>
    <cellStyle name="Normal 2 2 4 4 3 2" xfId="1520"/>
    <cellStyle name="Normal 2 2 4 4 4" xfId="1521"/>
    <cellStyle name="Normal 2 2 4 5" xfId="1522"/>
    <cellStyle name="Normal 2 2 4 5 2" xfId="1523"/>
    <cellStyle name="Normal 2 2 4 6" xfId="1524"/>
    <cellStyle name="Normal 2 2 4 6 2" xfId="1525"/>
    <cellStyle name="Normal 2 2 4 7" xfId="1526"/>
    <cellStyle name="Normal 2 2 4 8" xfId="2356"/>
    <cellStyle name="Normal 2 2 5" xfId="1527"/>
    <cellStyle name="Normal 2 2 6" xfId="1528"/>
    <cellStyle name="Normal 2 2 6 2" xfId="1529"/>
    <cellStyle name="Normal 2 2 6 2 2" xfId="1530"/>
    <cellStyle name="Normal 2 2 6 2 2 2" xfId="1531"/>
    <cellStyle name="Normal 2 2 6 2 2 2 2" xfId="1532"/>
    <cellStyle name="Normal 2 2 6 2 2 3" xfId="1533"/>
    <cellStyle name="Normal 2 2 6 2 2 3 2" xfId="1534"/>
    <cellStyle name="Normal 2 2 6 2 2 4" xfId="1535"/>
    <cellStyle name="Normal 2 2 6 2 3" xfId="1536"/>
    <cellStyle name="Normal 2 2 6 2 3 2" xfId="1537"/>
    <cellStyle name="Normal 2 2 6 2 4" xfId="1538"/>
    <cellStyle name="Normal 2 2 6 2 4 2" xfId="1539"/>
    <cellStyle name="Normal 2 2 6 2 5" xfId="1540"/>
    <cellStyle name="Normal 2 2 6 3" xfId="1541"/>
    <cellStyle name="Normal 2 2 6 3 2" xfId="1542"/>
    <cellStyle name="Normal 2 2 6 3 2 2" xfId="1543"/>
    <cellStyle name="Normal 2 2 6 3 3" xfId="1544"/>
    <cellStyle name="Normal 2 2 6 3 3 2" xfId="1545"/>
    <cellStyle name="Normal 2 2 6 3 4" xfId="1546"/>
    <cellStyle name="Normal 2 2 6 4" xfId="1547"/>
    <cellStyle name="Normal 2 2 6 4 2" xfId="1548"/>
    <cellStyle name="Normal 2 2 6 5" xfId="1549"/>
    <cellStyle name="Normal 2 2 6 5 2" xfId="1550"/>
    <cellStyle name="Normal 2 2 6 6" xfId="1551"/>
    <cellStyle name="Normal 2 2 6 7" xfId="2357"/>
    <cellStyle name="Normal 2 2 7" xfId="1552"/>
    <cellStyle name="Normal 2 2 7 2" xfId="1553"/>
    <cellStyle name="Normal 2 2 7 2 2" xfId="1554"/>
    <cellStyle name="Normal 2 2 7 2 2 2" xfId="1555"/>
    <cellStyle name="Normal 2 2 7 2 3" xfId="1556"/>
    <cellStyle name="Normal 2 2 7 2 3 2" xfId="1557"/>
    <cellStyle name="Normal 2 2 7 2 4" xfId="1558"/>
    <cellStyle name="Normal 2 2 7 3" xfId="1559"/>
    <cellStyle name="Normal 2 2 7 3 2" xfId="1560"/>
    <cellStyle name="Normal 2 2 7 4" xfId="1561"/>
    <cellStyle name="Normal 2 2 7 4 2" xfId="1562"/>
    <cellStyle name="Normal 2 2 7 5" xfId="1563"/>
    <cellStyle name="Normal 2 2 7 6" xfId="2358"/>
    <cellStyle name="Normal 2 2 8" xfId="1564"/>
    <cellStyle name="Normal 2 2 8 2" xfId="1565"/>
    <cellStyle name="Normal 2 2 8 2 2" xfId="1566"/>
    <cellStyle name="Normal 2 2 8 2 2 2" xfId="1567"/>
    <cellStyle name="Normal 2 2 8 2 3" xfId="1568"/>
    <cellStyle name="Normal 2 2 8 2 3 2" xfId="1569"/>
    <cellStyle name="Normal 2 2 8 2 4" xfId="1570"/>
    <cellStyle name="Normal 2 2 8 3" xfId="1571"/>
    <cellStyle name="Normal 2 2 8 3 2" xfId="1572"/>
    <cellStyle name="Normal 2 2 8 4" xfId="1573"/>
    <cellStyle name="Normal 2 2 8 4 2" xfId="1574"/>
    <cellStyle name="Normal 2 2 8 5" xfId="1575"/>
    <cellStyle name="Normal 2 2 8 6" xfId="2359"/>
    <cellStyle name="Normal 2 2 9" xfId="1576"/>
    <cellStyle name="Normal 2 2_(1MP)_Ago09 corrigida" xfId="1577"/>
    <cellStyle name="Normal 2 20" xfId="1578"/>
    <cellStyle name="Normal 2 21" xfId="1579"/>
    <cellStyle name="Normal 2 22" xfId="1580"/>
    <cellStyle name="Normal 2 23" xfId="1581"/>
    <cellStyle name="Normal 2 23 2" xfId="1582"/>
    <cellStyle name="Normal 2 23 2 2" xfId="1583"/>
    <cellStyle name="Normal 2 23 3" xfId="1584"/>
    <cellStyle name="Normal 2 23 3 2" xfId="1585"/>
    <cellStyle name="Normal 2 23 4" xfId="1586"/>
    <cellStyle name="Normal 2 24" xfId="1587"/>
    <cellStyle name="Normal 2 24 2" xfId="1588"/>
    <cellStyle name="Normal 2 25" xfId="1589"/>
    <cellStyle name="Normal 2 25 2" xfId="1590"/>
    <cellStyle name="Normal 2 26" xfId="1591"/>
    <cellStyle name="Normal 2 3" xfId="1592"/>
    <cellStyle name="Normal 2 4" xfId="1593"/>
    <cellStyle name="Normal 2 4 10" xfId="1594"/>
    <cellStyle name="Normal 2 4 11" xfId="1595"/>
    <cellStyle name="Normal 2 4 12" xfId="1596"/>
    <cellStyle name="Normal 2 4 13" xfId="1597"/>
    <cellStyle name="Normal 2 4 2" xfId="1598"/>
    <cellStyle name="Normal 2 4 3" xfId="1599"/>
    <cellStyle name="Normal 2 4 4" xfId="1600"/>
    <cellStyle name="Normal 2 4 5" xfId="1601"/>
    <cellStyle name="Normal 2 4 6" xfId="1602"/>
    <cellStyle name="Normal 2 4 7" xfId="1603"/>
    <cellStyle name="Normal 2 4 8" xfId="1604"/>
    <cellStyle name="Normal 2 4 9" xfId="1605"/>
    <cellStyle name="Normal 2 5" xfId="1606"/>
    <cellStyle name="Normal 2 5 10" xfId="1607"/>
    <cellStyle name="Normal 2 5 11" xfId="1608"/>
    <cellStyle name="Normal 2 5 12" xfId="1609"/>
    <cellStyle name="Normal 2 5 13" xfId="1610"/>
    <cellStyle name="Normal 2 5 2" xfId="1611"/>
    <cellStyle name="Normal 2 5 3" xfId="1612"/>
    <cellStyle name="Normal 2 5 4" xfId="1613"/>
    <cellStyle name="Normal 2 5 5" xfId="1614"/>
    <cellStyle name="Normal 2 5 6" xfId="1615"/>
    <cellStyle name="Normal 2 5 7" xfId="1616"/>
    <cellStyle name="Normal 2 5 8" xfId="1617"/>
    <cellStyle name="Normal 2 5 9" xfId="1618"/>
    <cellStyle name="Normal 2 6" xfId="1619"/>
    <cellStyle name="Normal 2 6 10" xfId="1620"/>
    <cellStyle name="Normal 2 6 11" xfId="1621"/>
    <cellStyle name="Normal 2 6 12" xfId="1622"/>
    <cellStyle name="Normal 2 6 13" xfId="1623"/>
    <cellStyle name="Normal 2 6 2" xfId="1624"/>
    <cellStyle name="Normal 2 6 3" xfId="1625"/>
    <cellStyle name="Normal 2 6 4" xfId="1626"/>
    <cellStyle name="Normal 2 6 5" xfId="1627"/>
    <cellStyle name="Normal 2 6 6" xfId="1628"/>
    <cellStyle name="Normal 2 6 7" xfId="1629"/>
    <cellStyle name="Normal 2 6 8" xfId="1630"/>
    <cellStyle name="Normal 2 6 9" xfId="1631"/>
    <cellStyle name="Normal 2 7" xfId="1632"/>
    <cellStyle name="Normal 2 7 10" xfId="1633"/>
    <cellStyle name="Normal 2 7 11" xfId="1634"/>
    <cellStyle name="Normal 2 7 12" xfId="1635"/>
    <cellStyle name="Normal 2 7 13" xfId="1636"/>
    <cellStyle name="Normal 2 7 2" xfId="1637"/>
    <cellStyle name="Normal 2 7 3" xfId="1638"/>
    <cellStyle name="Normal 2 7 4" xfId="1639"/>
    <cellStyle name="Normal 2 7 5" xfId="1640"/>
    <cellStyle name="Normal 2 7 6" xfId="1641"/>
    <cellStyle name="Normal 2 7 7" xfId="1642"/>
    <cellStyle name="Normal 2 7 8" xfId="1643"/>
    <cellStyle name="Normal 2 7 9" xfId="1644"/>
    <cellStyle name="Normal 2 8" xfId="1645"/>
    <cellStyle name="Normal 2 8 10" xfId="1646"/>
    <cellStyle name="Normal 2 8 11" xfId="1647"/>
    <cellStyle name="Normal 2 8 12" xfId="1648"/>
    <cellStyle name="Normal 2 8 13" xfId="1649"/>
    <cellStyle name="Normal 2 8 2" xfId="1650"/>
    <cellStyle name="Normal 2 8 3" xfId="1651"/>
    <cellStyle name="Normal 2 8 4" xfId="1652"/>
    <cellStyle name="Normal 2 8 5" xfId="1653"/>
    <cellStyle name="Normal 2 8 6" xfId="1654"/>
    <cellStyle name="Normal 2 8 7" xfId="1655"/>
    <cellStyle name="Normal 2 8 8" xfId="1656"/>
    <cellStyle name="Normal 2 8 9" xfId="1657"/>
    <cellStyle name="Normal 2 9" xfId="1658"/>
    <cellStyle name="Normal 2_(1MP)_Ago09 corrigida" xfId="1659"/>
    <cellStyle name="Normal 20" xfId="1660"/>
    <cellStyle name="Normal 20 2" xfId="1661"/>
    <cellStyle name="Normal 20 2 2" xfId="1662"/>
    <cellStyle name="Normal 20 2 2 2" xfId="1663"/>
    <cellStyle name="Normal 20 2 2 2 2" xfId="1664"/>
    <cellStyle name="Normal 20 2 2 3" xfId="1665"/>
    <cellStyle name="Normal 20 2 2 3 2" xfId="1666"/>
    <cellStyle name="Normal 20 2 2 4" xfId="1667"/>
    <cellStyle name="Normal 20 2 3" xfId="1668"/>
    <cellStyle name="Normal 20 2 3 2" xfId="1669"/>
    <cellStyle name="Normal 20 2 4" xfId="1670"/>
    <cellStyle name="Normal 20 2 4 2" xfId="1671"/>
    <cellStyle name="Normal 20 2 5" xfId="1672"/>
    <cellStyle name="Normal 20 3" xfId="1673"/>
    <cellStyle name="Normal 20 3 2" xfId="1674"/>
    <cellStyle name="Normal 20 3 2 2" xfId="1675"/>
    <cellStyle name="Normal 20 3 3" xfId="1676"/>
    <cellStyle name="Normal 20 3 3 2" xfId="1677"/>
    <cellStyle name="Normal 20 3 4" xfId="1678"/>
    <cellStyle name="Normal 20 4" xfId="1679"/>
    <cellStyle name="Normal 20 4 2" xfId="1680"/>
    <cellStyle name="Normal 20 5" xfId="1681"/>
    <cellStyle name="Normal 20 5 2" xfId="1682"/>
    <cellStyle name="Normal 20 6" xfId="1683"/>
    <cellStyle name="Normal 21" xfId="1684"/>
    <cellStyle name="Normal 21 2" xfId="1685"/>
    <cellStyle name="Normal 21 2 2" xfId="1686"/>
    <cellStyle name="Normal 21 2 2 2" xfId="1687"/>
    <cellStyle name="Normal 21 2 3" xfId="1688"/>
    <cellStyle name="Normal 21 2 3 2" xfId="1689"/>
    <cellStyle name="Normal 21 2 4" xfId="1690"/>
    <cellStyle name="Normal 21 3" xfId="1691"/>
    <cellStyle name="Normal 21 3 2" xfId="1692"/>
    <cellStyle name="Normal 21 4" xfId="1693"/>
    <cellStyle name="Normal 21 4 2" xfId="1694"/>
    <cellStyle name="Normal 21 5" xfId="1695"/>
    <cellStyle name="Normal 21 6" xfId="2360"/>
    <cellStyle name="Normal 22" xfId="1696"/>
    <cellStyle name="Normal 22 2" xfId="1697"/>
    <cellStyle name="Normal 22 2 2" xfId="1698"/>
    <cellStyle name="Normal 22 2 2 2" xfId="1699"/>
    <cellStyle name="Normal 22 2 3" xfId="1700"/>
    <cellStyle name="Normal 22 2 3 2" xfId="1701"/>
    <cellStyle name="Normal 22 2 4" xfId="1702"/>
    <cellStyle name="Normal 22 3" xfId="1703"/>
    <cellStyle name="Normal 22 3 2" xfId="1704"/>
    <cellStyle name="Normal 22 4" xfId="1705"/>
    <cellStyle name="Normal 22 4 2" xfId="1706"/>
    <cellStyle name="Normal 22 5" xfId="1707"/>
    <cellStyle name="Normal 23" xfId="1708"/>
    <cellStyle name="Normal 24" xfId="1709"/>
    <cellStyle name="Normal 25" xfId="1710"/>
    <cellStyle name="Normal 26" xfId="1711"/>
    <cellStyle name="Normal 26 2" xfId="1712"/>
    <cellStyle name="Normal 26 2 2" xfId="1713"/>
    <cellStyle name="Normal 26 3" xfId="1714"/>
    <cellStyle name="Normal 26 3 2" xfId="1715"/>
    <cellStyle name="Normal 26 4" xfId="1716"/>
    <cellStyle name="Normal 27" xfId="1717"/>
    <cellStyle name="Normal 27 2" xfId="1718"/>
    <cellStyle name="Normal 27 2 2" xfId="1719"/>
    <cellStyle name="Normal 27 3" xfId="1720"/>
    <cellStyle name="Normal 28" xfId="1721"/>
    <cellStyle name="Normal 28 2" xfId="1722"/>
    <cellStyle name="Normal 28 2 2" xfId="1723"/>
    <cellStyle name="Normal 28 3" xfId="1724"/>
    <cellStyle name="Normal 28 4" xfId="2552"/>
    <cellStyle name="Normal 29" xfId="1725"/>
    <cellStyle name="Normal 29 2" xfId="1726"/>
    <cellStyle name="Normal 29 2 2" xfId="1727"/>
    <cellStyle name="Normal 29 3" xfId="1728"/>
    <cellStyle name="Normal 3" xfId="1729"/>
    <cellStyle name="Normal 3 10" xfId="1730"/>
    <cellStyle name="Normal 3 11" xfId="1731"/>
    <cellStyle name="Normal 3 12" xfId="1732"/>
    <cellStyle name="Normal 3 13" xfId="1733"/>
    <cellStyle name="Normal 3 14" xfId="1734"/>
    <cellStyle name="Normal 3 15" xfId="1735"/>
    <cellStyle name="Normal 3 16" xfId="1736"/>
    <cellStyle name="Normal 3 17" xfId="1737"/>
    <cellStyle name="Normal 3 18" xfId="1738"/>
    <cellStyle name="Normal 3 19" xfId="1739"/>
    <cellStyle name="Normal 3 2" xfId="1740"/>
    <cellStyle name="Normal 3 2 2" xfId="1741"/>
    <cellStyle name="Normal 3 2 2 2" xfId="2362"/>
    <cellStyle name="Normal 3 2 3" xfId="2361"/>
    <cellStyle name="Normal 3 20" xfId="1742"/>
    <cellStyle name="Normal 3 21" xfId="1743"/>
    <cellStyle name="Normal 3 22" xfId="1744"/>
    <cellStyle name="Normal 3 23" xfId="1745"/>
    <cellStyle name="Normal 3 24" xfId="1746"/>
    <cellStyle name="Normal 3 25" xfId="1747"/>
    <cellStyle name="Normal 3 25 2" xfId="2363"/>
    <cellStyle name="Normal 3 26" xfId="1748"/>
    <cellStyle name="Normal 3 3" xfId="1749"/>
    <cellStyle name="Normal 3 3 2" xfId="1750"/>
    <cellStyle name="Normal 3 3 3" xfId="2364"/>
    <cellStyle name="Normal 3 4" xfId="1751"/>
    <cellStyle name="Normal 3 4 2" xfId="2365"/>
    <cellStyle name="Normal 3 5" xfId="1752"/>
    <cellStyle name="Normal 3 6" xfId="1753"/>
    <cellStyle name="Normal 3 6 2" xfId="2366"/>
    <cellStyle name="Normal 3 7" xfId="1754"/>
    <cellStyle name="Normal 3 8" xfId="1755"/>
    <cellStyle name="Normal 3 9" xfId="1756"/>
    <cellStyle name="Normal 3_(1MP)_Ago09 corrigida" xfId="1757"/>
    <cellStyle name="Normal 30" xfId="1758"/>
    <cellStyle name="Normal 31" xfId="2298"/>
    <cellStyle name="Normal 31 2 2" xfId="1759"/>
    <cellStyle name="Normal 31 2 2 2" xfId="2367"/>
    <cellStyle name="Normal 31 2 2 3" xfId="2534"/>
    <cellStyle name="Normal 32" xfId="2437"/>
    <cellStyle name="Normal 33" xfId="2439"/>
    <cellStyle name="Normal 33 2" xfId="2440"/>
    <cellStyle name="Normal 33 2 2" xfId="2443"/>
    <cellStyle name="Normal 34" xfId="2441"/>
    <cellStyle name="Normal 34 2" xfId="2442"/>
    <cellStyle name="Normal 35" xfId="2444"/>
    <cellStyle name="Normal 36" xfId="1760"/>
    <cellStyle name="Normal 36 2" xfId="2368"/>
    <cellStyle name="Normal 37" xfId="2446"/>
    <cellStyle name="Normal 38" xfId="2447"/>
    <cellStyle name="Normal 39" xfId="2489"/>
    <cellStyle name="Normal 4" xfId="1761"/>
    <cellStyle name="Normal 4 10" xfId="1762"/>
    <cellStyle name="Normal 4 11" xfId="1763"/>
    <cellStyle name="Normal 4 12" xfId="1764"/>
    <cellStyle name="Normal 4 12 2" xfId="1765"/>
    <cellStyle name="Normal 4 13" xfId="2369"/>
    <cellStyle name="Normal 4 2" xfId="1766"/>
    <cellStyle name="Normal 4 2 2" xfId="1767"/>
    <cellStyle name="Normal 4 2 2 2" xfId="2371"/>
    <cellStyle name="Normal 4 2 3" xfId="1768"/>
    <cellStyle name="Normal 4 2 4" xfId="2370"/>
    <cellStyle name="Normal 4 3" xfId="1769"/>
    <cellStyle name="Normal 4 3 2" xfId="1770"/>
    <cellStyle name="Normal 4 3 3" xfId="2372"/>
    <cellStyle name="Normal 4 4" xfId="1771"/>
    <cellStyle name="Normal 4 5" xfId="1772"/>
    <cellStyle name="Normal 4 5 2" xfId="2373"/>
    <cellStyle name="Normal 4 6" xfId="1773"/>
    <cellStyle name="Normal 4 6 2" xfId="2374"/>
    <cellStyle name="Normal 4 7" xfId="1774"/>
    <cellStyle name="Normal 4 8" xfId="1775"/>
    <cellStyle name="Normal 4 9" xfId="1776"/>
    <cellStyle name="Normal 4_(1MP)_Ago09 corrigida" xfId="1777"/>
    <cellStyle name="Normal 40" xfId="2492"/>
    <cellStyle name="Normal 41" xfId="2493"/>
    <cellStyle name="Normal 42" xfId="2494"/>
    <cellStyle name="Normal 43" xfId="2495"/>
    <cellStyle name="Normal 44" xfId="2491"/>
    <cellStyle name="Normal 45" xfId="2496"/>
    <cellStyle name="Normal 46" xfId="2497"/>
    <cellStyle name="Normal 47" xfId="2542"/>
    <cellStyle name="Normal 48" xfId="2543"/>
    <cellStyle name="Normal 49" xfId="2544"/>
    <cellStyle name="Normal 5" xfId="1778"/>
    <cellStyle name="Normal 5 2" xfId="1779"/>
    <cellStyle name="Normal 5 3" xfId="1780"/>
    <cellStyle name="Normal 5 3 2" xfId="2375"/>
    <cellStyle name="Normal 5 4" xfId="1781"/>
    <cellStyle name="Normal 5 5" xfId="1782"/>
    <cellStyle name="Normal 5 6" xfId="1783"/>
    <cellStyle name="Normal 5 7" xfId="1784"/>
    <cellStyle name="Normal 5 8" xfId="2535"/>
    <cellStyle name="Normal 5_CREMA 1ª ETAPA - PORTO ESPERIDIÃO - PONTES E LACERDA FINAL" xfId="1785"/>
    <cellStyle name="Normal 50" xfId="2545"/>
    <cellStyle name="Normal 51" xfId="2546"/>
    <cellStyle name="Normal 52" xfId="2548"/>
    <cellStyle name="Normal 53" xfId="2549"/>
    <cellStyle name="Normal 54" xfId="2550"/>
    <cellStyle name="Normal 55" xfId="2551"/>
    <cellStyle name="Normal 56" xfId="2560"/>
    <cellStyle name="Normal 57" xfId="2561"/>
    <cellStyle name="Normal 58" xfId="2559"/>
    <cellStyle name="Normal 59" xfId="2562"/>
    <cellStyle name="Normal 6" xfId="1786"/>
    <cellStyle name="Normal 6 10" xfId="1787"/>
    <cellStyle name="Normal 6 10 2" xfId="1788"/>
    <cellStyle name="Normal 6 10 2 2" xfId="1789"/>
    <cellStyle name="Normal 6 10 3" xfId="1790"/>
    <cellStyle name="Normal 6 10 3 2" xfId="1791"/>
    <cellStyle name="Normal 6 10 4" xfId="1792"/>
    <cellStyle name="Normal 6 11" xfId="1793"/>
    <cellStyle name="Normal 6 11 2" xfId="1794"/>
    <cellStyle name="Normal 6 12" xfId="1795"/>
    <cellStyle name="Normal 6 12 2" xfId="1796"/>
    <cellStyle name="Normal 6 13" xfId="1797"/>
    <cellStyle name="Normal 6 14" xfId="2512"/>
    <cellStyle name="Normal 6 2" xfId="1798"/>
    <cellStyle name="Normal 6 2 2" xfId="1799"/>
    <cellStyle name="Normal 6 2 2 2" xfId="2376"/>
    <cellStyle name="Normal 6 3" xfId="1800"/>
    <cellStyle name="Normal 6 4" xfId="1801"/>
    <cellStyle name="Normal 6 5" xfId="1802"/>
    <cellStyle name="Normal 6 6" xfId="1803"/>
    <cellStyle name="Normal 6 7" xfId="1804"/>
    <cellStyle name="Normal 6 8" xfId="1805"/>
    <cellStyle name="Normal 6 8 2" xfId="1806"/>
    <cellStyle name="Normal 6 8 2 2" xfId="1807"/>
    <cellStyle name="Normal 6 8 2 2 2" xfId="1808"/>
    <cellStyle name="Normal 6 8 2 2 2 2" xfId="1809"/>
    <cellStyle name="Normal 6 8 2 2 3" xfId="1810"/>
    <cellStyle name="Normal 6 8 2 2 3 2" xfId="1811"/>
    <cellStyle name="Normal 6 8 2 2 4" xfId="1812"/>
    <cellStyle name="Normal 6 8 2 3" xfId="1813"/>
    <cellStyle name="Normal 6 8 2 3 2" xfId="1814"/>
    <cellStyle name="Normal 6 8 2 4" xfId="1815"/>
    <cellStyle name="Normal 6 8 2 4 2" xfId="1816"/>
    <cellStyle name="Normal 6 8 2 5" xfId="1817"/>
    <cellStyle name="Normal 6 8 3" xfId="1818"/>
    <cellStyle name="Normal 6 8 3 2" xfId="1819"/>
    <cellStyle name="Normal 6 8 3 2 2" xfId="1820"/>
    <cellStyle name="Normal 6 8 3 3" xfId="1821"/>
    <cellStyle name="Normal 6 8 3 3 2" xfId="1822"/>
    <cellStyle name="Normal 6 8 3 4" xfId="1823"/>
    <cellStyle name="Normal 6 8 4" xfId="1824"/>
    <cellStyle name="Normal 6 8 4 2" xfId="1825"/>
    <cellStyle name="Normal 6 8 5" xfId="1826"/>
    <cellStyle name="Normal 6 8 5 2" xfId="1827"/>
    <cellStyle name="Normal 6 8 6" xfId="1828"/>
    <cellStyle name="Normal 6 9" xfId="1829"/>
    <cellStyle name="Normal 6 9 2" xfId="1830"/>
    <cellStyle name="Normal 6 9 2 2" xfId="1831"/>
    <cellStyle name="Normal 6 9 2 2 2" xfId="1832"/>
    <cellStyle name="Normal 6 9 2 3" xfId="1833"/>
    <cellStyle name="Normal 6 9 2 3 2" xfId="1834"/>
    <cellStyle name="Normal 6 9 2 4" xfId="1835"/>
    <cellStyle name="Normal 6 9 3" xfId="1836"/>
    <cellStyle name="Normal 6 9 3 2" xfId="1837"/>
    <cellStyle name="Normal 6 9 4" xfId="1838"/>
    <cellStyle name="Normal 6 9 4 2" xfId="1839"/>
    <cellStyle name="Normal 6 9 5" xfId="1840"/>
    <cellStyle name="Normal 60" xfId="2563"/>
    <cellStyle name="Normal 61" xfId="2564"/>
    <cellStyle name="Normal 62" xfId="2565"/>
    <cellStyle name="Normal 63" xfId="2566"/>
    <cellStyle name="Normal 64" xfId="2567"/>
    <cellStyle name="Normal 65" xfId="2568"/>
    <cellStyle name="Normal 7" xfId="1841"/>
    <cellStyle name="Normal 7 2" xfId="1842"/>
    <cellStyle name="Normal 7 2 2" xfId="2378"/>
    <cellStyle name="Normal 7 3" xfId="1843"/>
    <cellStyle name="Normal 7 4" xfId="1844"/>
    <cellStyle name="Normal 7 5" xfId="1845"/>
    <cellStyle name="Normal 7 6" xfId="1846"/>
    <cellStyle name="Normal 7 7" xfId="1847"/>
    <cellStyle name="Normal 7 8" xfId="2377"/>
    <cellStyle name="Normal 7_(1MP)_Ago09 corrigida" xfId="1848"/>
    <cellStyle name="Normal 8" xfId="1849"/>
    <cellStyle name="Normal 8 2" xfId="1850"/>
    <cellStyle name="Normal 8 2 2" xfId="2380"/>
    <cellStyle name="Normal 8 3" xfId="2379"/>
    <cellStyle name="Normal 9" xfId="1851"/>
    <cellStyle name="Normal 9 2" xfId="1852"/>
    <cellStyle name="Normal 9 2 2" xfId="1853"/>
    <cellStyle name="Normal 9 2 3" xfId="2382"/>
    <cellStyle name="Normal 9 3" xfId="2381"/>
    <cellStyle name="Normal 9_CREMA 1ª ETAPA - PORTO ESPERIDIÃO - PONTES E LACERDA FINAL" xfId="1854"/>
    <cellStyle name="Normal_Cronograma - Resumo Cide 2008 3" xfId="1855"/>
    <cellStyle name="Normal_Orc_Pariconha" xfId="1856"/>
    <cellStyle name="Normal_Orc_Pariconha 2" xfId="1857"/>
    <cellStyle name="Normal_Pasta_BDI" xfId="1858"/>
    <cellStyle name="Nota 2" xfId="1859"/>
    <cellStyle name="Nota 2 2" xfId="2383"/>
    <cellStyle name="Nota 3" xfId="2490"/>
    <cellStyle name="Nota 4" xfId="2499"/>
    <cellStyle name="Note" xfId="1860"/>
    <cellStyle name="Numeração" xfId="1861"/>
    <cellStyle name="Output" xfId="1862"/>
    <cellStyle name="Percent" xfId="1863"/>
    <cellStyle name="Percent 2" xfId="1864"/>
    <cellStyle name="Percentual" xfId="1865"/>
    <cellStyle name="Percentual 2" xfId="2384"/>
    <cellStyle name="Ponto" xfId="1866"/>
    <cellStyle name="Ponto 2" xfId="2385"/>
    <cellStyle name="Porcentagem" xfId="1867" builtinId="5"/>
    <cellStyle name="Porcentagem 10" xfId="1868"/>
    <cellStyle name="Porcentagem 10 2" xfId="1869"/>
    <cellStyle name="Porcentagem 10 2 2" xfId="1870"/>
    <cellStyle name="Porcentagem 10 2 2 2" xfId="1871"/>
    <cellStyle name="Porcentagem 10 2 3" xfId="1872"/>
    <cellStyle name="Porcentagem 10 2 3 2" xfId="1873"/>
    <cellStyle name="Porcentagem 10 2 4" xfId="1874"/>
    <cellStyle name="Porcentagem 10 3" xfId="1875"/>
    <cellStyle name="Porcentagem 10 3 2" xfId="1876"/>
    <cellStyle name="Porcentagem 10 4" xfId="1877"/>
    <cellStyle name="Porcentagem 10 4 2" xfId="1878"/>
    <cellStyle name="Porcentagem 10 5" xfId="1879"/>
    <cellStyle name="Porcentagem 11" xfId="1880"/>
    <cellStyle name="Porcentagem 11 2" xfId="1881"/>
    <cellStyle name="Porcentagem 11 2 2" xfId="1882"/>
    <cellStyle name="Porcentagem 11 2 2 2" xfId="1883"/>
    <cellStyle name="Porcentagem 11 2 3" xfId="1884"/>
    <cellStyle name="Porcentagem 11 2 3 2" xfId="1885"/>
    <cellStyle name="Porcentagem 11 2 4" xfId="1886"/>
    <cellStyle name="Porcentagem 11 3" xfId="1887"/>
    <cellStyle name="Porcentagem 11 3 2" xfId="1888"/>
    <cellStyle name="Porcentagem 11 4" xfId="1889"/>
    <cellStyle name="Porcentagem 11 4 2" xfId="1890"/>
    <cellStyle name="Porcentagem 11 5" xfId="1891"/>
    <cellStyle name="Porcentagem 12" xfId="1892"/>
    <cellStyle name="Porcentagem 13" xfId="2296"/>
    <cellStyle name="Porcentagem 14" xfId="2386"/>
    <cellStyle name="Porcentagem 2" xfId="1893"/>
    <cellStyle name="Porcentagem 2 2" xfId="1894"/>
    <cellStyle name="Porcentagem 2 2 2" xfId="1895"/>
    <cellStyle name="Porcentagem 2 2 2 2" xfId="2388"/>
    <cellStyle name="Porcentagem 2 2 3" xfId="2387"/>
    <cellStyle name="Porcentagem 2 3" xfId="1896"/>
    <cellStyle name="Porcentagem 2 3 2" xfId="2389"/>
    <cellStyle name="Porcentagem 2 4" xfId="1897"/>
    <cellStyle name="Porcentagem 2_(1MP)_Ago09 corrigida" xfId="1898"/>
    <cellStyle name="Porcentagem 3" xfId="1899"/>
    <cellStyle name="Porcentagem 3 2" xfId="1900"/>
    <cellStyle name="Porcentagem 3 2 2" xfId="2391"/>
    <cellStyle name="Porcentagem 3 3" xfId="1901"/>
    <cellStyle name="Porcentagem 3 4" xfId="2390"/>
    <cellStyle name="Porcentagem 4" xfId="1902"/>
    <cellStyle name="Porcentagem 4 2" xfId="1903"/>
    <cellStyle name="Porcentagem 4 2 2" xfId="2392"/>
    <cellStyle name="Porcentagem 5" xfId="1904"/>
    <cellStyle name="Porcentagem 5 2" xfId="1905"/>
    <cellStyle name="Porcentagem 6" xfId="1906"/>
    <cellStyle name="Porcentagem 6 2" xfId="2393"/>
    <cellStyle name="Porcentagem 7" xfId="1907"/>
    <cellStyle name="Porcentagem 7 2" xfId="1908"/>
    <cellStyle name="Porcentagem 8" xfId="1909"/>
    <cellStyle name="Porcentagem 9" xfId="1910"/>
    <cellStyle name="Porcentagem 9 2" xfId="1911"/>
    <cellStyle name="Porcentagem 9 2 2" xfId="1912"/>
    <cellStyle name="Porcentagem 9 2 2 2" xfId="1913"/>
    <cellStyle name="Porcentagem 9 2 2 2 2" xfId="1914"/>
    <cellStyle name="Porcentagem 9 2 2 3" xfId="1915"/>
    <cellStyle name="Porcentagem 9 2 2 3 2" xfId="1916"/>
    <cellStyle name="Porcentagem 9 2 2 4" xfId="1917"/>
    <cellStyle name="Porcentagem 9 2 3" xfId="1918"/>
    <cellStyle name="Porcentagem 9 2 3 2" xfId="1919"/>
    <cellStyle name="Porcentagem 9 2 4" xfId="1920"/>
    <cellStyle name="Porcentagem 9 2 4 2" xfId="1921"/>
    <cellStyle name="Porcentagem 9 2 5" xfId="1922"/>
    <cellStyle name="Porcentagem 9 3" xfId="1923"/>
    <cellStyle name="Porcentagem 9 3 2" xfId="1924"/>
    <cellStyle name="Porcentagem 9 3 2 2" xfId="1925"/>
    <cellStyle name="Porcentagem 9 3 3" xfId="1926"/>
    <cellStyle name="Porcentagem 9 3 3 2" xfId="1927"/>
    <cellStyle name="Porcentagem 9 3 4" xfId="1928"/>
    <cellStyle name="Porcentagem 9 4" xfId="1929"/>
    <cellStyle name="Porcentagem 9 4 2" xfId="1930"/>
    <cellStyle name="Porcentagem 9 5" xfId="1931"/>
    <cellStyle name="Porcentagem 9 5 2" xfId="1932"/>
    <cellStyle name="Porcentagem 9 6" xfId="1933"/>
    <cellStyle name="Porcentagem 9 7" xfId="2394"/>
    <cellStyle name="Porcentaje" xfId="1934"/>
    <cellStyle name="RM" xfId="1935"/>
    <cellStyle name="Saída" xfId="2458" builtinId="21" customBuiltin="1"/>
    <cellStyle name="Saída 2" xfId="1936"/>
    <cellStyle name="Sep. milhar [0]" xfId="1937"/>
    <cellStyle name="Separador de m" xfId="1938"/>
    <cellStyle name="Separador de m 2" xfId="1939"/>
    <cellStyle name="Separador de m 3" xfId="2395"/>
    <cellStyle name="Separador de milhares 10" xfId="1940"/>
    <cellStyle name="Separador de milhares 10 2" xfId="1941"/>
    <cellStyle name="Separador de milhares 10 2 2" xfId="1942"/>
    <cellStyle name="Separador de milhares 10 3" xfId="2396"/>
    <cellStyle name="Separador de milhares 11" xfId="1943"/>
    <cellStyle name="Separador de milhares 11 2" xfId="1944"/>
    <cellStyle name="Separador de milhares 11 2 2" xfId="1945"/>
    <cellStyle name="Separador de milhares 11 2 2 2" xfId="1946"/>
    <cellStyle name="Separador de milhares 11 2 2 2 2" xfId="1947"/>
    <cellStyle name="Separador de milhares 11 2 2 2 2 2" xfId="1948"/>
    <cellStyle name="Separador de milhares 11 2 2 2 3" xfId="1949"/>
    <cellStyle name="Separador de milhares 11 2 2 2 3 2" xfId="1950"/>
    <cellStyle name="Separador de milhares 11 2 2 2 4" xfId="1951"/>
    <cellStyle name="Separador de milhares 11 2 2 3" xfId="1952"/>
    <cellStyle name="Separador de milhares 11 2 2 3 2" xfId="1953"/>
    <cellStyle name="Separador de milhares 11 2 2 4" xfId="1954"/>
    <cellStyle name="Separador de milhares 11 2 2 4 2" xfId="1955"/>
    <cellStyle name="Separador de milhares 11 2 2 5" xfId="1956"/>
    <cellStyle name="Separador de milhares 11 2 2 6" xfId="2399"/>
    <cellStyle name="Separador de milhares 11 2 3" xfId="1957"/>
    <cellStyle name="Separador de milhares 11 2 3 2" xfId="1958"/>
    <cellStyle name="Separador de milhares 11 2 3 2 2" xfId="1959"/>
    <cellStyle name="Separador de milhares 11 2 3 3" xfId="1960"/>
    <cellStyle name="Separador de milhares 11 2 3 3 2" xfId="1961"/>
    <cellStyle name="Separador de milhares 11 2 3 4" xfId="1962"/>
    <cellStyle name="Separador de milhares 11 2 4" xfId="1963"/>
    <cellStyle name="Separador de milhares 11 2 4 2" xfId="1964"/>
    <cellStyle name="Separador de milhares 11 2 5" xfId="1965"/>
    <cellStyle name="Separador de milhares 11 2 5 2" xfId="1966"/>
    <cellStyle name="Separador de milhares 11 2 6" xfId="1967"/>
    <cellStyle name="Separador de milhares 11 2 7" xfId="2398"/>
    <cellStyle name="Separador de milhares 11 3" xfId="1968"/>
    <cellStyle name="Separador de milhares 11 3 2" xfId="1969"/>
    <cellStyle name="Separador de milhares 11 3 2 2" xfId="1970"/>
    <cellStyle name="Separador de milhares 11 3 2 2 2" xfId="1971"/>
    <cellStyle name="Separador de milhares 11 3 2 3" xfId="1972"/>
    <cellStyle name="Separador de milhares 11 3 2 3 2" xfId="1973"/>
    <cellStyle name="Separador de milhares 11 3 2 4" xfId="1974"/>
    <cellStyle name="Separador de milhares 11 3 3" xfId="1975"/>
    <cellStyle name="Separador de milhares 11 3 3 2" xfId="1976"/>
    <cellStyle name="Separador de milhares 11 3 4" xfId="1977"/>
    <cellStyle name="Separador de milhares 11 3 4 2" xfId="1978"/>
    <cellStyle name="Separador de milhares 11 3 5" xfId="1979"/>
    <cellStyle name="Separador de milhares 11 4" xfId="1980"/>
    <cellStyle name="Separador de milhares 11 4 2" xfId="1981"/>
    <cellStyle name="Separador de milhares 11 4 2 2" xfId="1982"/>
    <cellStyle name="Separador de milhares 11 4 3" xfId="1983"/>
    <cellStyle name="Separador de milhares 11 4 3 2" xfId="1984"/>
    <cellStyle name="Separador de milhares 11 4 4" xfId="1985"/>
    <cellStyle name="Separador de milhares 11 5" xfId="1986"/>
    <cellStyle name="Separador de milhares 11 5 2" xfId="1987"/>
    <cellStyle name="Separador de milhares 11 6" xfId="1988"/>
    <cellStyle name="Separador de milhares 11 6 2" xfId="1989"/>
    <cellStyle name="Separador de milhares 11 7" xfId="1990"/>
    <cellStyle name="Separador de milhares 11 8" xfId="2397"/>
    <cellStyle name="Separador de milhares 12" xfId="1991"/>
    <cellStyle name="Separador de milhares 12 2" xfId="1992"/>
    <cellStyle name="Separador de milhares 12 2 2" xfId="1993"/>
    <cellStyle name="Separador de milhares 12 2 2 2" xfId="1994"/>
    <cellStyle name="Separador de milhares 12 2 3" xfId="1995"/>
    <cellStyle name="Separador de milhares 12 3" xfId="1996"/>
    <cellStyle name="Separador de milhares 12 3 2" xfId="1997"/>
    <cellStyle name="Separador de milhares 12_comp sicro mt setembro 2010 - brita corrigida" xfId="1998"/>
    <cellStyle name="Separador de milhares 13" xfId="1999"/>
    <cellStyle name="Separador de milhares 13 2" xfId="2000"/>
    <cellStyle name="Separador de milhares 13 2 2" xfId="2001"/>
    <cellStyle name="Separador de milhares 14" xfId="2002"/>
    <cellStyle name="Separador de milhares 14 2" xfId="2003"/>
    <cellStyle name="Separador de milhares 14 2 2" xfId="2004"/>
    <cellStyle name="Separador de milhares 14 2 2 2" xfId="2005"/>
    <cellStyle name="Separador de milhares 14 2 2 2 2" xfId="2006"/>
    <cellStyle name="Separador de milhares 14 2 2 3" xfId="2007"/>
    <cellStyle name="Separador de milhares 14 2 3" xfId="2008"/>
    <cellStyle name="Separador de milhares 14 2 3 2" xfId="2009"/>
    <cellStyle name="Separador de milhares 14 2 4" xfId="2010"/>
    <cellStyle name="Separador de milhares 14 3" xfId="2011"/>
    <cellStyle name="Separador de milhares 14 3 2" xfId="2012"/>
    <cellStyle name="Separador de milhares 14_comp sicro mt setembro 2010 - brita corrigida" xfId="2013"/>
    <cellStyle name="Separador de milhares 15" xfId="2014"/>
    <cellStyle name="Separador de milhares 15 2" xfId="2015"/>
    <cellStyle name="Separador de milhares 15 2 2" xfId="2016"/>
    <cellStyle name="Separador de milhares 15 3" xfId="2017"/>
    <cellStyle name="Separador de milhares 15 3 2" xfId="2018"/>
    <cellStyle name="Separador de milhares 16" xfId="2019"/>
    <cellStyle name="Separador de milhares 16 2" xfId="2020"/>
    <cellStyle name="Separador de milhares 16 2 2" xfId="2021"/>
    <cellStyle name="Separador de milhares 17" xfId="2022"/>
    <cellStyle name="Separador de milhares 17 2" xfId="2023"/>
    <cellStyle name="Separador de milhares 17 2 2" xfId="2024"/>
    <cellStyle name="Separador de milhares 17 2 2 2" xfId="2025"/>
    <cellStyle name="Separador de milhares 17 2 3" xfId="2026"/>
    <cellStyle name="Separador de milhares 17 3" xfId="2027"/>
    <cellStyle name="Separador de milhares 17 3 2" xfId="2028"/>
    <cellStyle name="Separador de milhares 17 3 2 2" xfId="2029"/>
    <cellStyle name="Separador de milhares 17 3 3" xfId="2030"/>
    <cellStyle name="Separador de milhares 17 4" xfId="2031"/>
    <cellStyle name="Separador de milhares 17 4 2" xfId="2032"/>
    <cellStyle name="Separador de milhares 17 4 2 2" xfId="2033"/>
    <cellStyle name="Separador de milhares 17 4 3" xfId="2034"/>
    <cellStyle name="Separador de milhares 17 5" xfId="2035"/>
    <cellStyle name="Separador de milhares 17 5 2" xfId="2036"/>
    <cellStyle name="Separador de milhares 17_comp sicro mt setembro 2010 - brita corrigida" xfId="2037"/>
    <cellStyle name="Separador de milhares 18" xfId="2038"/>
    <cellStyle name="Separador de milhares 18 2" xfId="2039"/>
    <cellStyle name="Separador de milhares 18 2 2" xfId="2040"/>
    <cellStyle name="Separador de milhares 18 3" xfId="2041"/>
    <cellStyle name="Separador de milhares 18 3 2" xfId="2042"/>
    <cellStyle name="Separador de milhares 18_comp sicro mt setembro 2010 - brita corrigida" xfId="2043"/>
    <cellStyle name="Separador de milhares 19" xfId="2044"/>
    <cellStyle name="Separador de milhares 19 2" xfId="2045"/>
    <cellStyle name="Separador de milhares 19 2 2" xfId="2046"/>
    <cellStyle name="Separador de milhares 19 2 3" xfId="2536"/>
    <cellStyle name="Separador de milhares 19 3" xfId="2047"/>
    <cellStyle name="Separador de milhares 19 3 2" xfId="2048"/>
    <cellStyle name="Separador de milhares 19_PATO_km614,4_km799,3 - rev07 - sicro mt set -10 (alt betuminosos)" xfId="2049"/>
    <cellStyle name="Separador de milhares 2" xfId="2050"/>
    <cellStyle name="Separador de milhares 2 2" xfId="2051"/>
    <cellStyle name="Separador de milhares 2 2 2" xfId="2052"/>
    <cellStyle name="Separador de milhares 2 2 2 2" xfId="2053"/>
    <cellStyle name="Separador de milhares 2 2 3" xfId="2054"/>
    <cellStyle name="Separador de milhares 2 2 4" xfId="2400"/>
    <cellStyle name="Separador de milhares 2 2 5" xfId="2537"/>
    <cellStyle name="Separador de milhares 2 3" xfId="2055"/>
    <cellStyle name="Separador de milhares 2 3 2" xfId="2056"/>
    <cellStyle name="Separador de milhares 2 3 2 2" xfId="2057"/>
    <cellStyle name="Separador de milhares 2 3 3" xfId="2058"/>
    <cellStyle name="Separador de milhares 2 3 4" xfId="2401"/>
    <cellStyle name="Separador de milhares 2 4" xfId="2059"/>
    <cellStyle name="Separador de milhares 2 4 2" xfId="2402"/>
    <cellStyle name="Separador de milhares 2 5" xfId="2060"/>
    <cellStyle name="Separador de milhares 2 5 2" xfId="2061"/>
    <cellStyle name="Separador de milhares 2 6" xfId="2062"/>
    <cellStyle name="Separador de milhares 2_(1MP)_Ago09 corrigida" xfId="2063"/>
    <cellStyle name="Separador de milhares 20" xfId="2064"/>
    <cellStyle name="Separador de milhares 20 2" xfId="2065"/>
    <cellStyle name="Separador de milhares 20 2 2" xfId="2066"/>
    <cellStyle name="Separador de milhares 21" xfId="2067"/>
    <cellStyle name="Separador de milhares 21 2" xfId="2068"/>
    <cellStyle name="Separador de milhares 21 2 2" xfId="2069"/>
    <cellStyle name="Separador de milhares 22" xfId="2070"/>
    <cellStyle name="Separador de milhares 22 2" xfId="2071"/>
    <cellStyle name="Separador de milhares 22 2 2" xfId="2072"/>
    <cellStyle name="Separador de milhares 23" xfId="2073"/>
    <cellStyle name="Separador de milhares 23 2" xfId="2074"/>
    <cellStyle name="Separador de milhares 23 2 2" xfId="2075"/>
    <cellStyle name="Separador de milhares 24" xfId="2076"/>
    <cellStyle name="Separador de milhares 25" xfId="2077"/>
    <cellStyle name="Separador de milhares 25 2" xfId="2078"/>
    <cellStyle name="Separador de milhares 3" xfId="2079"/>
    <cellStyle name="Separador de milhares 3 2" xfId="2080"/>
    <cellStyle name="Separador de milhares 3 2 2" xfId="2081"/>
    <cellStyle name="Separador de milhares 3 2 2 2" xfId="2082"/>
    <cellStyle name="Separador de milhares 3 2 3" xfId="2083"/>
    <cellStyle name="Separador de milhares 3 2 3 2" xfId="2084"/>
    <cellStyle name="Separador de milhares 3 2 4" xfId="2085"/>
    <cellStyle name="Separador de milhares 3 2 4 2" xfId="2086"/>
    <cellStyle name="Separador de milhares 3 2 4 2 2" xfId="2087"/>
    <cellStyle name="Separador de milhares 3 2 5" xfId="2088"/>
    <cellStyle name="Separador de milhares 3 2 5 2" xfId="2089"/>
    <cellStyle name="Separador de milhares 3 2 6" xfId="2090"/>
    <cellStyle name="Separador de milhares 3 3" xfId="2091"/>
    <cellStyle name="Separador de milhares 3 3 2" xfId="2092"/>
    <cellStyle name="Separador de milhares 3 3 2 2" xfId="2404"/>
    <cellStyle name="Separador de milhares 3 3 3" xfId="2403"/>
    <cellStyle name="Separador de milhares 3 4" xfId="2093"/>
    <cellStyle name="Separador de milhares 3 5" xfId="2538"/>
    <cellStyle name="Separador de milhares 3_(1MP)_Ago09 corrigida" xfId="2094"/>
    <cellStyle name="Separador de milhares 4" xfId="2095"/>
    <cellStyle name="Separador de milhares 4 2" xfId="2096"/>
    <cellStyle name="Separador de milhares 4 2 2" xfId="2097"/>
    <cellStyle name="Separador de milhares 4 2 2 2" xfId="2098"/>
    <cellStyle name="Separador de milhares 4 2 3" xfId="2099"/>
    <cellStyle name="Separador de milhares 4 3" xfId="2100"/>
    <cellStyle name="Separador de milhares 4 3 2" xfId="2101"/>
    <cellStyle name="Separador de milhares 4 4" xfId="2102"/>
    <cellStyle name="Separador de milhares 4_(1MP)_Ago09 corrigida" xfId="2103"/>
    <cellStyle name="Separador de milhares 5" xfId="2104"/>
    <cellStyle name="Separador de milhares 5 2" xfId="2105"/>
    <cellStyle name="Separador de milhares 5 2 2" xfId="2106"/>
    <cellStyle name="Separador de milhares 5 2 2 2" xfId="2107"/>
    <cellStyle name="Separador de milhares 5 2 2 2 2" xfId="2108"/>
    <cellStyle name="Separador de milhares 5 2 2 2 2 2" xfId="2409"/>
    <cellStyle name="Separador de milhares 5 2 2 2 3" xfId="2408"/>
    <cellStyle name="Separador de milhares 5 2 2 3" xfId="2109"/>
    <cellStyle name="Separador de milhares 5 2 2 3 2" xfId="2410"/>
    <cellStyle name="Separador de milhares 5 2 2 4" xfId="2407"/>
    <cellStyle name="Separador de milhares 5 2 3" xfId="2110"/>
    <cellStyle name="Separador de milhares 5 2 3 2" xfId="2111"/>
    <cellStyle name="Separador de milhares 5 2 3 2 2" xfId="2112"/>
    <cellStyle name="Separador de milhares 5 2 3 3" xfId="2113"/>
    <cellStyle name="Separador de milhares 5 2 4" xfId="2114"/>
    <cellStyle name="Separador de milhares 5 2 4 2" xfId="2115"/>
    <cellStyle name="Separador de milhares 5 2 4 2 2" xfId="2412"/>
    <cellStyle name="Separador de milhares 5 2 4 3" xfId="2411"/>
    <cellStyle name="Separador de milhares 5 2 5" xfId="2116"/>
    <cellStyle name="Separador de milhares 5 2 5 2" xfId="2413"/>
    <cellStyle name="Separador de milhares 5 2 6" xfId="2406"/>
    <cellStyle name="Separador de milhares 5 3" xfId="2117"/>
    <cellStyle name="Separador de milhares 5 3 2" xfId="2118"/>
    <cellStyle name="Separador de milhares 5 3 2 2" xfId="2119"/>
    <cellStyle name="Separador de milhares 5 3 3" xfId="2120"/>
    <cellStyle name="Separador de milhares 5 4" xfId="2121"/>
    <cellStyle name="Separador de milhares 5 4 2" xfId="2122"/>
    <cellStyle name="Separador de milhares 5 4 2 2" xfId="2123"/>
    <cellStyle name="Separador de milhares 5 4 3" xfId="2124"/>
    <cellStyle name="Separador de milhares 5 5" xfId="2125"/>
    <cellStyle name="Separador de milhares 5 6" xfId="2126"/>
    <cellStyle name="Separador de milhares 5 6 2" xfId="2127"/>
    <cellStyle name="Separador de milhares 5 7" xfId="2405"/>
    <cellStyle name="Separador de milhares 5_(1MP)_Ago09 corrigida" xfId="2128"/>
    <cellStyle name="Separador de milhares 6" xfId="2129"/>
    <cellStyle name="Separador de milhares 6 2" xfId="2130"/>
    <cellStyle name="Separador de milhares 6 2 2" xfId="2131"/>
    <cellStyle name="Separador de milhares 6 2 2 2" xfId="2132"/>
    <cellStyle name="Separador de milhares 6 2 2 2 2" xfId="2133"/>
    <cellStyle name="Separador de milhares 6 2 2 3" xfId="2134"/>
    <cellStyle name="Separador de milhares 6 2 3" xfId="2135"/>
    <cellStyle name="Separador de milhares 6 2 3 2" xfId="2136"/>
    <cellStyle name="Separador de milhares 6 2 4" xfId="2137"/>
    <cellStyle name="Separador de milhares 6 3" xfId="2138"/>
    <cellStyle name="Separador de milhares 6 3 2" xfId="2139"/>
    <cellStyle name="Separador de milhares 6 4" xfId="2415"/>
    <cellStyle name="Separador de milhares 6_(1MP)_Ago09 corrigida" xfId="2140"/>
    <cellStyle name="Separador de milhares 7" xfId="2141"/>
    <cellStyle name="Separador de milhares 7 2" xfId="2142"/>
    <cellStyle name="Separador de milhares 7 2 2" xfId="2143"/>
    <cellStyle name="Separador de milhares 7 2 2 2" xfId="2144"/>
    <cellStyle name="Separador de milhares 7 2 3" xfId="2145"/>
    <cellStyle name="Separador de milhares 7 3" xfId="2146"/>
    <cellStyle name="Separador de milhares 7 3 2" xfId="2147"/>
    <cellStyle name="Separador de milhares 7 4" xfId="2416"/>
    <cellStyle name="Separador de milhares 7 5" xfId="2556"/>
    <cellStyle name="Separador de milhares 7_comp sicro mt setembro 2010 - brita corrigida" xfId="2148"/>
    <cellStyle name="Separador de milhares 8" xfId="2149"/>
    <cellStyle name="Separador de milhares 8 2" xfId="2150"/>
    <cellStyle name="Separador de milhares 8 2 2" xfId="2151"/>
    <cellStyle name="Separador de milhares 8 2 2 2" xfId="2152"/>
    <cellStyle name="Separador de milhares 8 2 3" xfId="2153"/>
    <cellStyle name="Separador de milhares 8 3" xfId="2154"/>
    <cellStyle name="Separador de milhares 8 4" xfId="2155"/>
    <cellStyle name="Separador de milhares 8 4 2" xfId="2156"/>
    <cellStyle name="Separador de milhares 8 5" xfId="2417"/>
    <cellStyle name="Separador de milhares 8_(1MP)_Ago09 corrigida" xfId="2157"/>
    <cellStyle name="Separador de milhares 9" xfId="2158"/>
    <cellStyle name="Separador de milhares 9 2" xfId="2159"/>
    <cellStyle name="Separador de milhares 9 2 2" xfId="2160"/>
    <cellStyle name="Separador de milhares 9 3" xfId="2418"/>
    <cellStyle name="SSS" xfId="2161"/>
    <cellStyle name="SUMA PARCIAL" xfId="2162"/>
    <cellStyle name="Texto de Aviso" xfId="2462" builtinId="11" customBuiltin="1"/>
    <cellStyle name="Texto de Aviso 2" xfId="2163"/>
    <cellStyle name="Texto Explicativo" xfId="2463" builtinId="53" customBuiltin="1"/>
    <cellStyle name="Texto Explicativo 2" xfId="2164"/>
    <cellStyle name="Title" xfId="2165"/>
    <cellStyle name="Título" xfId="2449" builtinId="15" customBuiltin="1"/>
    <cellStyle name="Título 1" xfId="2450" builtinId="16" customBuiltin="1"/>
    <cellStyle name="Título 1 1" xfId="2166"/>
    <cellStyle name="Título 1 1 1" xfId="2167"/>
    <cellStyle name="Título 1 1_(1MP)_Ago09 corrigida" xfId="2168"/>
    <cellStyle name="Título 1 2" xfId="2169"/>
    <cellStyle name="Título 2" xfId="2451" builtinId="17" customBuiltin="1"/>
    <cellStyle name="Título 2 2" xfId="2170"/>
    <cellStyle name="Título 3" xfId="2452" builtinId="18" customBuiltin="1"/>
    <cellStyle name="Título 3 2" xfId="2171"/>
    <cellStyle name="Título 4" xfId="2453" builtinId="19" customBuiltin="1"/>
    <cellStyle name="Título 4 2" xfId="2172"/>
    <cellStyle name="Título 5" xfId="2173"/>
    <cellStyle name="Titulo1" xfId="2174"/>
    <cellStyle name="Titulo1 2" xfId="2419"/>
    <cellStyle name="Titulo2" xfId="2175"/>
    <cellStyle name="Titulo2 2" xfId="2420"/>
    <cellStyle name="Total" xfId="2464" builtinId="25" customBuiltin="1"/>
    <cellStyle name="Total 2" xfId="2176"/>
    <cellStyle name="V¡rgula" xfId="2177"/>
    <cellStyle name="V¡rgula0" xfId="2178"/>
    <cellStyle name="Vírgula" xfId="2297" builtinId="3"/>
    <cellStyle name="Vírgula 10" xfId="2179"/>
    <cellStyle name="Vírgula 10 2" xfId="2180"/>
    <cellStyle name="Vírgula 10 3" xfId="2539"/>
    <cellStyle name="Vírgula 11" xfId="2421"/>
    <cellStyle name="Vírgula 11 2" xfId="2555"/>
    <cellStyle name="Vírgula 12" xfId="2181"/>
    <cellStyle name="Vírgula 12 2" xfId="2182"/>
    <cellStyle name="Vírgula 13" xfId="2438"/>
    <cellStyle name="Vírgula 14" xfId="2445"/>
    <cellStyle name="Vírgula 15" xfId="2183"/>
    <cellStyle name="Vírgula 15 2" xfId="2184"/>
    <cellStyle name="Vírgula 16" xfId="2498"/>
    <cellStyle name="Vírgula 17" xfId="2553"/>
    <cellStyle name="Vírgula 2" xfId="2185"/>
    <cellStyle name="Vírgula 2 2" xfId="2186"/>
    <cellStyle name="Vírgula 2 2 2" xfId="2187"/>
    <cellStyle name="Vírgula 2 2 2 2" xfId="2188"/>
    <cellStyle name="Vírgula 2 2 2 3" xfId="2423"/>
    <cellStyle name="Vírgula 2 2 3" xfId="2422"/>
    <cellStyle name="Vírgula 2 3" xfId="2189"/>
    <cellStyle name="Vírgula 2 3 2" xfId="2190"/>
    <cellStyle name="Vírgula 2 4" xfId="2540"/>
    <cellStyle name="Vírgula 3" xfId="2191"/>
    <cellStyle name="Vírgula 3 2" xfId="2192"/>
    <cellStyle name="Vírgula 3 2 2" xfId="2193"/>
    <cellStyle name="Vírgula 3 2 2 2" xfId="2194"/>
    <cellStyle name="Vírgula 3 2 2 2 2" xfId="2195"/>
    <cellStyle name="Vírgula 3 2 2 2 2 2" xfId="2196"/>
    <cellStyle name="Vírgula 3 2 2 2 3" xfId="2197"/>
    <cellStyle name="Vírgula 3 2 2 2 3 2" xfId="2198"/>
    <cellStyle name="Vírgula 3 2 2 2 4" xfId="2199"/>
    <cellStyle name="Vírgula 3 2 2 3" xfId="2200"/>
    <cellStyle name="Vírgula 3 2 2 3 2" xfId="2201"/>
    <cellStyle name="Vírgula 3 2 2 4" xfId="2202"/>
    <cellStyle name="Vírgula 3 2 2 4 2" xfId="2203"/>
    <cellStyle name="Vírgula 3 2 2 5" xfId="2204"/>
    <cellStyle name="Vírgula 3 2 2 6" xfId="2426"/>
    <cellStyle name="Vírgula 3 2 3" xfId="2205"/>
    <cellStyle name="Vírgula 3 2 3 2" xfId="2206"/>
    <cellStyle name="Vírgula 3 2 3 2 2" xfId="2207"/>
    <cellStyle name="Vírgula 3 2 3 3" xfId="2208"/>
    <cellStyle name="Vírgula 3 2 3 3 2" xfId="2209"/>
    <cellStyle name="Vírgula 3 2 3 4" xfId="2210"/>
    <cellStyle name="Vírgula 3 2 4" xfId="2211"/>
    <cellStyle name="Vírgula 3 2 4 2" xfId="2212"/>
    <cellStyle name="Vírgula 3 2 5" xfId="2213"/>
    <cellStyle name="Vírgula 3 2 5 2" xfId="2214"/>
    <cellStyle name="Vírgula 3 2 6" xfId="2215"/>
    <cellStyle name="Vírgula 3 2 7" xfId="2425"/>
    <cellStyle name="Vírgula 3 3" xfId="2216"/>
    <cellStyle name="Vírgula 3 3 2" xfId="2217"/>
    <cellStyle name="Vírgula 3 3 2 2" xfId="2218"/>
    <cellStyle name="Vírgula 3 3 2 2 2" xfId="2219"/>
    <cellStyle name="Vírgula 3 3 2 3" xfId="2220"/>
    <cellStyle name="Vírgula 3 3 2 3 2" xfId="2221"/>
    <cellStyle name="Vírgula 3 3 2 4" xfId="2222"/>
    <cellStyle name="Vírgula 3 3 3" xfId="2223"/>
    <cellStyle name="Vírgula 3 3 3 2" xfId="2224"/>
    <cellStyle name="Vírgula 3 3 4" xfId="2225"/>
    <cellStyle name="Vírgula 3 3 4 2" xfId="2226"/>
    <cellStyle name="Vírgula 3 3 5" xfId="2227"/>
    <cellStyle name="Vírgula 3 3 6" xfId="2427"/>
    <cellStyle name="Vírgula 3 4" xfId="2228"/>
    <cellStyle name="Vírgula 3 4 2" xfId="2229"/>
    <cellStyle name="Vírgula 3 4 2 2" xfId="2230"/>
    <cellStyle name="Vírgula 3 4 3" xfId="2231"/>
    <cellStyle name="Vírgula 3 4 3 2" xfId="2232"/>
    <cellStyle name="Vírgula 3 4 4" xfId="2233"/>
    <cellStyle name="Vírgula 3 5" xfId="2234"/>
    <cellStyle name="Vírgula 3 5 2" xfId="2235"/>
    <cellStyle name="Vírgula 3 6" xfId="2236"/>
    <cellStyle name="Vírgula 3 7" xfId="2237"/>
    <cellStyle name="Vírgula 3 7 2" xfId="2238"/>
    <cellStyle name="Vírgula 3 8" xfId="2239"/>
    <cellStyle name="Vírgula 3 9" xfId="2424"/>
    <cellStyle name="Vírgula 4" xfId="2240"/>
    <cellStyle name="Vírgula 4 2" xfId="2241"/>
    <cellStyle name="Vírgula 4 2 2" xfId="2242"/>
    <cellStyle name="Vírgula 4 2 2 2" xfId="2243"/>
    <cellStyle name="Vírgula 4 2 2 2 2" xfId="2244"/>
    <cellStyle name="Vírgula 4 2 2 3" xfId="2245"/>
    <cellStyle name="Vírgula 4 2 2 3 2" xfId="2246"/>
    <cellStyle name="Vírgula 4 2 2 4" xfId="2247"/>
    <cellStyle name="Vírgula 4 2 3" xfId="2248"/>
    <cellStyle name="Vírgula 4 2 3 2" xfId="2249"/>
    <cellStyle name="Vírgula 4 2 4" xfId="2250"/>
    <cellStyle name="Vírgula 4 2 4 2" xfId="2251"/>
    <cellStyle name="Vírgula 4 2 5" xfId="2252"/>
    <cellStyle name="Vírgula 4 2 6" xfId="2429"/>
    <cellStyle name="Vírgula 4 3" xfId="2253"/>
    <cellStyle name="Vírgula 4 3 2" xfId="2254"/>
    <cellStyle name="Vírgula 4 3 2 2" xfId="2255"/>
    <cellStyle name="Vírgula 4 3 3" xfId="2256"/>
    <cellStyle name="Vírgula 4 3 3 2" xfId="2257"/>
    <cellStyle name="Vírgula 4 3 4" xfId="2258"/>
    <cellStyle name="Vírgula 4 3 5" xfId="2430"/>
    <cellStyle name="Vírgula 4 4" xfId="2259"/>
    <cellStyle name="Vírgula 4 4 2" xfId="2260"/>
    <cellStyle name="Vírgula 4 5" xfId="2261"/>
    <cellStyle name="Vírgula 4 5 2" xfId="2262"/>
    <cellStyle name="Vírgula 4 6" xfId="2263"/>
    <cellStyle name="Vírgula 4 7" xfId="2428"/>
    <cellStyle name="Vírgula 5" xfId="2264"/>
    <cellStyle name="Vírgula 5 2" xfId="2265"/>
    <cellStyle name="Vírgula 5 2 2" xfId="2266"/>
    <cellStyle name="Vírgula 5 2 2 2" xfId="2267"/>
    <cellStyle name="Vírgula 5 2 3" xfId="2268"/>
    <cellStyle name="Vírgula 5 2 3 2" xfId="2269"/>
    <cellStyle name="Vírgula 5 2 4" xfId="2270"/>
    <cellStyle name="Vírgula 5 2 5" xfId="2432"/>
    <cellStyle name="Vírgula 5 3" xfId="2271"/>
    <cellStyle name="Vírgula 5 3 2" xfId="2272"/>
    <cellStyle name="Vírgula 5 4" xfId="2273"/>
    <cellStyle name="Vírgula 5 4 2" xfId="2274"/>
    <cellStyle name="Vírgula 5 5" xfId="2275"/>
    <cellStyle name="Vírgula 5 6" xfId="2276"/>
    <cellStyle name="Vírgula 5 7" xfId="2431"/>
    <cellStyle name="Vírgula 5 8" xfId="2541"/>
    <cellStyle name="Vírgula 6" xfId="2277"/>
    <cellStyle name="Vírgula 6 2" xfId="2278"/>
    <cellStyle name="Vírgula 6 2 2" xfId="2279"/>
    <cellStyle name="Vírgula 6 2 2 2" xfId="2280"/>
    <cellStyle name="Vírgula 6 2 3" xfId="2281"/>
    <cellStyle name="Vírgula 6 2 3 2" xfId="2282"/>
    <cellStyle name="Vírgula 6 2 4" xfId="2283"/>
    <cellStyle name="Vírgula 6 2 5" xfId="2434"/>
    <cellStyle name="Vírgula 6 3" xfId="2284"/>
    <cellStyle name="Vírgula 6 3 2" xfId="2285"/>
    <cellStyle name="Vírgula 6 4" xfId="2286"/>
    <cellStyle name="Vírgula 6 4 2" xfId="2287"/>
    <cellStyle name="Vírgula 6 5" xfId="2288"/>
    <cellStyle name="Vírgula 6 6" xfId="2433"/>
    <cellStyle name="Vírgula 7" xfId="2289"/>
    <cellStyle name="Vírgula 7 2" xfId="2290"/>
    <cellStyle name="Vírgula 8" xfId="2291"/>
    <cellStyle name="Vírgula 9" xfId="2292"/>
    <cellStyle name="Vírgula 9 2" xfId="2435"/>
    <cellStyle name="Vírgula0" xfId="2293"/>
    <cellStyle name="Vírgula0 2" xfId="2294"/>
    <cellStyle name="Vírgula0 3" xfId="2436"/>
    <cellStyle name="Warning Text" xfId="2295"/>
  </cellStyles>
  <dxfs count="0"/>
  <tableStyles count="0" defaultTableStyle="TableStyleMedium2" defaultPivotStyle="PivotStyleLight16"/>
  <colors>
    <mruColors>
      <color rgb="FF66FF33"/>
      <color rgb="FFF658E3"/>
      <color rgb="FF969696"/>
      <color rgb="FF008DF6"/>
      <color rgb="FF003DD6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3.xml"/><Relationship Id="rId26" Type="http://schemas.openxmlformats.org/officeDocument/2006/relationships/externalLink" Target="externalLinks/externalLink11.xml"/><Relationship Id="rId39" Type="http://schemas.openxmlformats.org/officeDocument/2006/relationships/externalLink" Target="externalLinks/externalLink24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6.xml"/><Relationship Id="rId34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27.xml"/><Relationship Id="rId47" Type="http://schemas.openxmlformats.org/officeDocument/2006/relationships/externalLink" Target="externalLinks/externalLink32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5" Type="http://schemas.openxmlformats.org/officeDocument/2006/relationships/externalLink" Target="externalLinks/externalLink10.xml"/><Relationship Id="rId33" Type="http://schemas.openxmlformats.org/officeDocument/2006/relationships/externalLink" Target="externalLinks/externalLink18.xml"/><Relationship Id="rId38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3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externalLink" Target="externalLinks/externalLink5.xml"/><Relationship Id="rId29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2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9.xml"/><Relationship Id="rId32" Type="http://schemas.openxmlformats.org/officeDocument/2006/relationships/externalLink" Target="externalLinks/externalLink17.xml"/><Relationship Id="rId37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25.xml"/><Relationship Id="rId45" Type="http://schemas.openxmlformats.org/officeDocument/2006/relationships/externalLink" Target="externalLinks/externalLink3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8.xml"/><Relationship Id="rId28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21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4.xml"/><Relationship Id="rId31" Type="http://schemas.openxmlformats.org/officeDocument/2006/relationships/externalLink" Target="externalLinks/externalLink16.xml"/><Relationship Id="rId44" Type="http://schemas.openxmlformats.org/officeDocument/2006/relationships/externalLink" Target="externalLinks/externalLink29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7.xml"/><Relationship Id="rId27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15.xml"/><Relationship Id="rId35" Type="http://schemas.openxmlformats.org/officeDocument/2006/relationships/externalLink" Target="externalLinks/externalLink20.xml"/><Relationship Id="rId43" Type="http://schemas.openxmlformats.org/officeDocument/2006/relationships/externalLink" Target="externalLinks/externalLink28.xml"/><Relationship Id="rId48" Type="http://schemas.openxmlformats.org/officeDocument/2006/relationships/externalLink" Target="externalLinks/externalLink33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82595</xdr:rowOff>
    </xdr:from>
    <xdr:to>
      <xdr:col>0</xdr:col>
      <xdr:colOff>512013</xdr:colOff>
      <xdr:row>3</xdr:row>
      <xdr:rowOff>99831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2595"/>
          <a:ext cx="512013" cy="5887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581025</xdr:colOff>
      <xdr:row>1</xdr:row>
      <xdr:rowOff>44495</xdr:rowOff>
    </xdr:from>
    <xdr:to>
      <xdr:col>1</xdr:col>
      <xdr:colOff>445338</xdr:colOff>
      <xdr:row>4</xdr:row>
      <xdr:rowOff>61731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025" y="234995"/>
          <a:ext cx="512013" cy="58873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131193</xdr:colOff>
      <xdr:row>0</xdr:row>
      <xdr:rowOff>28576</xdr:rowOff>
    </xdr:from>
    <xdr:to>
      <xdr:col>0</xdr:col>
      <xdr:colOff>594417</xdr:colOff>
      <xdr:row>3</xdr:row>
      <xdr:rowOff>15816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193" y="28576"/>
          <a:ext cx="463224" cy="55874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57150</xdr:rowOff>
    </xdr:from>
    <xdr:to>
      <xdr:col>0</xdr:col>
      <xdr:colOff>628650</xdr:colOff>
      <xdr:row>3</xdr:row>
      <xdr:rowOff>98753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57150"/>
          <a:ext cx="533400" cy="61310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47625</xdr:rowOff>
    </xdr:from>
    <xdr:to>
      <xdr:col>0</xdr:col>
      <xdr:colOff>752475</xdr:colOff>
      <xdr:row>4</xdr:row>
      <xdr:rowOff>13028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47625"/>
          <a:ext cx="533400" cy="64167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0</xdr:row>
      <xdr:rowOff>66676</xdr:rowOff>
    </xdr:from>
    <xdr:to>
      <xdr:col>1</xdr:col>
      <xdr:colOff>676275</xdr:colOff>
      <xdr:row>3</xdr:row>
      <xdr:rowOff>47626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52475" y="66676"/>
          <a:ext cx="533400" cy="609600"/>
        </a:xfrm>
        <a:prstGeom prst="rect">
          <a:avLst/>
        </a:prstGeom>
      </xdr:spPr>
    </xdr:pic>
    <xdr:clientData/>
  </xdr:twoCellAnchor>
  <xdr:twoCellAnchor editAs="oneCell">
    <xdr:from>
      <xdr:col>2</xdr:col>
      <xdr:colOff>73026</xdr:colOff>
      <xdr:row>45</xdr:row>
      <xdr:rowOff>42864</xdr:rowOff>
    </xdr:from>
    <xdr:to>
      <xdr:col>4</xdr:col>
      <xdr:colOff>753147</xdr:colOff>
      <xdr:row>45</xdr:row>
      <xdr:rowOff>650876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38276" y="10115552"/>
          <a:ext cx="4601246" cy="60801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0</xdr:row>
      <xdr:rowOff>76201</xdr:rowOff>
    </xdr:from>
    <xdr:to>
      <xdr:col>0</xdr:col>
      <xdr:colOff>781050</xdr:colOff>
      <xdr:row>3</xdr:row>
      <xdr:rowOff>76201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76201"/>
          <a:ext cx="533400" cy="5715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66675</xdr:rowOff>
    </xdr:from>
    <xdr:to>
      <xdr:col>0</xdr:col>
      <xdr:colOff>685800</xdr:colOff>
      <xdr:row>3</xdr:row>
      <xdr:rowOff>76200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2400" y="66675"/>
          <a:ext cx="533400" cy="58102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76201</xdr:rowOff>
    </xdr:from>
    <xdr:to>
      <xdr:col>1</xdr:col>
      <xdr:colOff>628650</xdr:colOff>
      <xdr:row>3</xdr:row>
      <xdr:rowOff>76201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04850" y="76201"/>
          <a:ext cx="533400" cy="628650"/>
        </a:xfrm>
        <a:prstGeom prst="rect">
          <a:avLst/>
        </a:prstGeom>
      </xdr:spPr>
    </xdr:pic>
    <xdr:clientData/>
  </xdr:twoCellAnchor>
  <xdr:twoCellAnchor editAs="oneCell">
    <xdr:from>
      <xdr:col>2</xdr:col>
      <xdr:colOff>57151</xdr:colOff>
      <xdr:row>28</xdr:row>
      <xdr:rowOff>66675</xdr:rowOff>
    </xdr:from>
    <xdr:to>
      <xdr:col>4</xdr:col>
      <xdr:colOff>489622</xdr:colOff>
      <xdr:row>28</xdr:row>
      <xdr:rowOff>666750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19226" y="10039350"/>
          <a:ext cx="4604421" cy="60007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0</xdr:row>
      <xdr:rowOff>66676</xdr:rowOff>
    </xdr:from>
    <xdr:to>
      <xdr:col>0</xdr:col>
      <xdr:colOff>847725</xdr:colOff>
      <xdr:row>3</xdr:row>
      <xdr:rowOff>133351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71475" y="66676"/>
          <a:ext cx="504825" cy="55245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57150</xdr:rowOff>
    </xdr:from>
    <xdr:to>
      <xdr:col>0</xdr:col>
      <xdr:colOff>714375</xdr:colOff>
      <xdr:row>3</xdr:row>
      <xdr:rowOff>98753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57150"/>
          <a:ext cx="533400" cy="613103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85142</xdr:colOff>
      <xdr:row>0</xdr:row>
      <xdr:rowOff>57345</xdr:rowOff>
    </xdr:from>
    <xdr:to>
      <xdr:col>0</xdr:col>
      <xdr:colOff>618542</xdr:colOff>
      <xdr:row>3</xdr:row>
      <xdr:rowOff>156098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142" y="57345"/>
          <a:ext cx="533400" cy="623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PATO%20-%20BR%20-%20425%20aditiv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XLS\PR\Conservas%20dez-02\Pato%20PRRTN%20-%20BR47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jetos%20F&#225;bio\tra&#231;o%20cbuq%20faixa%20c%20Carpizza%20CONT.%20LEST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BMOTA/My%20Documents/Vale%20do%20Reginaldo/Executivo/Complexo%20LesteOeste%20PaudArco/Planilhas/Meus%20documentos/AMORIM%20BARRETO-MACEI&#21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us%20Documentos\AL101_Coruripe_Pia&#231;abu&#231;u\Teotonio_BR101%20(Bolivar)\Documents%20and%20Settings\SBMOTA\My%20Documents\Vale%20do%20Reginaldo\Executivo\Complexo%20LesteOeste%20PaudArco\Planilhas\Meus%20documentos\AMORIM%20BARRETO-MACEI&#211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SBMOTA\My%20Documents\Vale%20do%20Reginaldo\Executivo\Complexo%20LesteOeste%20PaudArco\Planilhas\Meus%20documentos\AMORIM%20BARRETO-MACEI&#211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c_1\tec1\ARQ\SOLOTEC\BR-476\VIGA\ANALIS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ebmail1.brturbo.com/servlet/webmail/Linear-Pavimento%20Existente-Modelo%20Preenchido.xls?event=wem_DownloadAnexo&amp;ane_cod=1013809274961&amp;tipodoarquivo=application/Meus%20Documentos\FV-DNER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ebmail1.brturbo.com/servlet/webmail/Linear-Pavimento%20Existente-Modelo%20Preenchido.xls?event=wem_DownloadAnexo&amp;ane_cod=1013809274961&amp;tipodoarquivo=application/0798\TECNICO\TEACOMP\LOTE06\P09\P10\RELAT61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elso\PLANILHAS%20LAB\Faixa%20C\PROJ.CBUQ%20F-B-1160602200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ra&#231;o%20cbuq%20faixa%20c%20Carpizza%20CONT.%20LEST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3\drive_c\My%20Documents\Obras\Serra%20Talhada\My%20Documents\Obras\Serra%20Talhada\OBRAS\BR_316\PTRAB\PTrab89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adj\c\Ten%20Reginaldo\OBRAS\BR-316\OBRAS\BR_316\PTRAB\PTrab89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BMOTA/My%20Documents/Vale%20do%20Reginaldo/Executivo/Complexo%20LesteOeste%20PaudArco/Planilhas/SERVIA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us%20Documentos\AL101_Coruripe_Pia&#231;abu&#231;u\Teotonio_BR101%20(Bolivar)\Documents%20and%20Settings\SBMOTA\My%20Documents\Vale%20do%20Reginaldo\Executivo\Complexo%20LesteOeste%20PaudArco\Planilhas\SERVIA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SBMOTA\My%20Documents\Vale%20do%20Reginaldo\Executivo\Complexo%20LesteOeste%20PaudArco\Planilhas\SERVIA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3\drive_c\My%20Documents\Obras\BR-316%20300.000\OBRAS\BR_316\PTRAB\PTrab89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3\drive_c\Ptrabconv\OBRAS\BR_316\PTRAB\OBRAS\BR_316\PTRAB\PTrab89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NCO\MEDI&#199;&#213;ES%20DA%20OBRA\MED%2014%20e%2015\adm\OBRAS%20P&#218;BLICAS\OR&#199;AMENTO\CONCORR&#202;NCIA%2004_2002-CPL_AL\Or&#231;amento\SAA%20do%20Agreste-Planilha%20de%20SERVI&#199;OS%20-%20OR&#199;AMENTO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BMOTA/My%20Documents/Vale%20do%20Reginaldo/Executivo/Complexo%20LesteOeste%20PaudArco/Planilhas/Meus%20documentos/SERVIA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us%20Documentos\AL101_Coruripe_Pia&#231;abu&#231;u\Teotonio_BR101%20(Bolivar)\Documents%20and%20Settings\SBMOTA\My%20Documents\Vale%20do%20Reginaldo\Executivo\Complexo%20LesteOeste%20PaudArco\Planilhas\Meus%20documentos\SERVIA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SBMOTA\My%20Documents\Vale%20do%20Reginaldo\Executivo\Complexo%20LesteOeste%20PaudArco\Planilhas\Meus%20documentos\SERVIA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7.0.8\Documentos\ARQUIVOS_PROJETOS\PROJETO_PONTE%20S&#195;O%20F&#201;LIX_MA\PATO%20BR-262%20-%202017%20-%20N&#195;O%20DESONERADO_30_05_17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AIXA%20'C'%20CORRIGIDO%20=%205.7%25\Joaquim\Backup\PROJ.C.BET.USIN.QUENTE%20F-B-116MODCONT.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oca\drive%20c\PTRAB\modelo\fichas%20de%20composicao2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NCO\MEDI&#199;&#213;ES%20DA%20OBRA\MED%2014%20e%2015\adm\OBRAS%20P&#218;BLICAS\OR&#199;AMENTO\CONCORR&#202;NCIA%2004_2002-CPL_AL\Or&#231;amento\SAA%20do%20Agreste-Materiais%20-%20OR&#199;AMENTO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ClaudioFerreira\Excel\OR960887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us%20Documentos\AL101_Coruripe_Pia&#231;abu&#231;u\Teotonio_BR101%20(Bolivar)\Documents%20and%20Settings\C%20arlos%20%20Machado\My%20Documents\Disco%201\BR-262-MS(3)\Anexos%20PGQ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7.0.4\Documentos\Meus%20Documentos\Downloads\Documents%20and%20Settings\C%20arlos%20%20Machado\My%20Documents\Disco%201\BR-262-MS(3)\Anexos%20PGQ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Meus%20Documentos/Minist&#233;rio%20da%20Integra&#231;&#227;o/Cra&#237;bas/PlanOrc_Cra&#237;bas_SicroSinapi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_PJ1810-PRI01-Dupl_AL110_SSebastiao_Arapiraca\Volume%203-Orcamento\Meus%20Documentos\Minist&#233;rio%20da%20Integra&#231;&#227;o\Cra&#237;bas\PlanOrc_Cra&#237;bas_SicroSinapi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Fernando/AL%20460/Or&#231;amento_AL460_Nov2013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ernando\AL%20460\Or&#231;amento_AL460_Nov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Indices"/>
      <sheetName val="AUX."/>
      <sheetName val="Real"/>
      <sheetName val="Calendário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Resumo Vertical"/>
      <sheetName val="PATO - BR - 425 aditivo"/>
      <sheetName val="dez00"/>
      <sheetName val="DG"/>
      <sheetName val="1-_QUADRO_DE_QUANTIDADE_(2)1"/>
      <sheetName val="Transporte_5m³1"/>
      <sheetName val="Transporte_4m³1"/>
      <sheetName val="Transporte_4t1"/>
      <sheetName val="Transporte_Mat__Frio1"/>
      <sheetName val="Cronograma_(2)1"/>
      <sheetName val="ESTUDO_PREÇOS1"/>
      <sheetName val="SERVIÇOS"/>
      <sheetName val="Teor"/>
      <sheetName val="INVENTÁRIO"/>
      <sheetName val="Orçamentária"/>
      <sheetName val="Conversão"/>
      <sheetName val="ORÇAMENTO"/>
      <sheetName val="PT"/>
      <sheetName val="COMPOSIÇÕES"/>
      <sheetName val="CUSTO_EQP-VTR"/>
      <sheetName val="ÍNDICE"/>
      <sheetName val="TapaBuraco"/>
      <sheetName val="QuQuant"/>
      <sheetName val="PATO_15"/>
      <sheetName val="RESUMO"/>
      <sheetName val=""/>
      <sheetName val="Equipamentos"/>
      <sheetName val="Anu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Auxiliar"/>
      <sheetName val="COMPOSIÇÃO A"/>
      <sheetName val="P A T O 99 B"/>
      <sheetName val="Trans 99 C"/>
      <sheetName val="Preços 99 D"/>
      <sheetName val="Cronograma 99 E"/>
      <sheetName val="Pesquisa"/>
      <sheetName val="Diagrama 476"/>
      <sheetName val="Custo do RR-2C"/>
      <sheetName val="Custo do TSD"/>
      <sheetName val="Custo do CM-30"/>
      <sheetName val="Cadastro Traços e Obras"/>
      <sheetName val="Contrato"/>
      <sheetName val="Resumo"/>
      <sheetName val="Pato PRRTN - BR476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Cadastro"/>
      <sheetName val="jun"/>
      <sheetName val="Custo da Imprimação"/>
      <sheetName val="Custo da Pintura de Ligação"/>
      <sheetName val="COMPOS1"/>
      <sheetName val="MARSHALL"/>
      <sheetName val="QuQuant"/>
      <sheetName val="DMT modelo"/>
      <sheetName val="RELATÓRIO"/>
      <sheetName val="Página 16"/>
      <sheetName val="00. BR-470 - LOTE 03"/>
      <sheetName val="Planta Retigráfica L3"/>
      <sheetName val="SEG. 01"/>
      <sheetName val="SEG. 02"/>
      <sheetName val="Cronograma"/>
      <sheetName val="COMPOSIÇÃO_A1"/>
      <sheetName val="P_A_T_O_99_B1"/>
      <sheetName val="Trans_99_C1"/>
      <sheetName val="Preços_99_D1"/>
      <sheetName val="Cronograma_99_E1"/>
      <sheetName val="Diagrama_4761"/>
      <sheetName val="Custo_do_RR-2C1"/>
      <sheetName val="Custo_do_TSD1"/>
      <sheetName val="Custo_do_CM-301"/>
      <sheetName val="Cadastro_Traços_e_Obras1"/>
      <sheetName val="Pato_PRRTN_-_BR4761"/>
      <sheetName val="Custo_da_Imprimação"/>
      <sheetName val="Custo_da_Pintura_de_Ligação"/>
      <sheetName val="Plan1"/>
      <sheetName val="P A T O 99 "/>
      <sheetName val="P A T O 98 D"/>
      <sheetName val="Servi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Teor"/>
      <sheetName val="P A T O 99 B"/>
      <sheetName val="RESUMO_AUT1"/>
      <sheetName val="BSTC 0,60"/>
      <sheetName val="BOCA BSTC 0,60"/>
      <sheetName val="traço cbuq faixa c Carpizza CON"/>
      <sheetName val="Vínculo (2)"/>
      <sheetName val="Resumo Financeiro"/>
      <sheetName val="rmle157"/>
      <sheetName val="curvas_tratamento"/>
      <sheetName val="Defensas_necessidades"/>
      <sheetName val="sin_vertical_necessidades"/>
      <sheetName val="tachas_necessidades"/>
      <sheetName val="TPU-MARÇO_2002"/>
      <sheetName val="RESUMO"/>
      <sheetName val="ORÇAMENTO"/>
      <sheetName val="COMP"/>
      <sheetName val="CRONOGRAMA (8 MESES)"/>
      <sheetName val="CURVA ABC"/>
      <sheetName val="Mapa de Cotação"/>
      <sheetName val="BDI 21,35 NÃO DESONERADO "/>
      <sheetName val="Mobilização"/>
      <sheetName val="pro-08"/>
      <sheetName val="61M-CBMI"/>
      <sheetName val="projeto"/>
      <sheetName val="P reaj x P atual"/>
      <sheetName val="Preços Básicos"/>
      <sheetName val="#REF"/>
      <sheetName val="Transportes -IN37"/>
      <sheetName val="eq"/>
      <sheetName val="mo"/>
      <sheetName val="Mat Asf"/>
      <sheetName val="Desmat 0,15"/>
      <sheetName val="alteração"/>
      <sheetName val="BDI Prod. Betum."/>
      <sheetName val="aux"/>
      <sheetName val="PRANCHA"/>
      <sheetName val="SNV (2)"/>
      <sheetName val="f. mediçao"/>
      <sheetName val="fresagem de pista ago-98"/>
      <sheetName val="OAC_NPAV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Plan 2.7"/>
      <sheetName val="Dados_de_Entrada_11"/>
      <sheetName val="Dados_de_Entrada_21"/>
      <sheetName val="Dados_de_Entrada_31"/>
      <sheetName val="Dados_de_Entrada_41"/>
      <sheetName val="Página_15"/>
      <sheetName val="Página_21"/>
      <sheetName val="Página_31"/>
      <sheetName val="Página_41"/>
      <sheetName val="Página_51"/>
      <sheetName val="Página_61"/>
      <sheetName val="Página_71"/>
      <sheetName val="Página_81"/>
      <sheetName val="Página_91"/>
      <sheetName val="Página_101"/>
      <sheetName val="Página_111"/>
      <sheetName val="Página_121"/>
      <sheetName val="Página_131"/>
      <sheetName val="Página_141"/>
      <sheetName val="Página_161"/>
      <sheetName val="Traço_da_Mist_+Filler_1"/>
      <sheetName val="Traço_da_Mist__Bet_1"/>
      <sheetName val="E__Areia1"/>
      <sheetName val="E__Areia_(2)1"/>
      <sheetName val="Pes_Agr_Silos_Frio_3_4&quot;1"/>
      <sheetName val="Pes_Agr_Silos_Frio_Areia_méd1"/>
      <sheetName val="Pes_Agr_Silos_Frio_3_8&quot;+pó1"/>
      <sheetName val="Até_Aqui1"/>
      <sheetName val="Analise_SF_41"/>
      <sheetName val="Analise_SF_31"/>
      <sheetName val="Analise_SF_21"/>
      <sheetName val="Analise_SF_11"/>
      <sheetName val="Analise_SF_Filler1"/>
      <sheetName val="Analise_SQ_31"/>
      <sheetName val="Analise_SQ_21"/>
      <sheetName val="Analise_SQ_11"/>
      <sheetName val="INDICE_FORMA1"/>
      <sheetName val="P_A_T_O_99_B1"/>
      <sheetName val="BSTC_0,601"/>
      <sheetName val="BOCA_BSTC_0,601"/>
      <sheetName val="traço_cbuq_faixa_c_Carpizza_CO1"/>
      <sheetName val="Vínculo_(2)1"/>
      <sheetName val="Resumo_Financeiro1"/>
      <sheetName val="Dados_de_Entrada_1"/>
      <sheetName val="Dados_de_Entrada_2"/>
      <sheetName val="Dados_de_Entrada_3"/>
      <sheetName val="Dados_de_Entrada_4"/>
      <sheetName val="Página_1"/>
      <sheetName val="Página_2"/>
      <sheetName val="Página_3"/>
      <sheetName val="Página_4"/>
      <sheetName val="Página_5"/>
      <sheetName val="Página_6"/>
      <sheetName val="Página_7"/>
      <sheetName val="Página_8"/>
      <sheetName val="Página_9"/>
      <sheetName val="Página_10"/>
      <sheetName val="Página_11"/>
      <sheetName val="Página_12"/>
      <sheetName val="Página_13"/>
      <sheetName val="Página_14"/>
      <sheetName val="Página_16"/>
      <sheetName val="Traço_da_Mist_+Filler_"/>
      <sheetName val="Traço_da_Mist__Bet_"/>
      <sheetName val="E__Areia"/>
      <sheetName val="E__Areia_(2)"/>
      <sheetName val="Pes_Agr_Silos_Frio_3_4&quot;"/>
      <sheetName val="Pes_Agr_Silos_Frio_Areia_méd"/>
      <sheetName val="Pes_Agr_Silos_Frio_3_8&quot;+pó"/>
      <sheetName val="Até_Aqui"/>
      <sheetName val="Analise_SF_4"/>
      <sheetName val="Analise_SF_3"/>
      <sheetName val="Analise_SF_2"/>
      <sheetName val="Analise_SF_1"/>
      <sheetName val="Analise_SF_Filler"/>
      <sheetName val="Analise_SQ_3"/>
      <sheetName val="Analise_SQ_2"/>
      <sheetName val="Analise_SQ_1"/>
      <sheetName val="INDICE_FORMA"/>
      <sheetName val="P_A_T_O_99_B"/>
      <sheetName val="BSTC_0,60"/>
      <sheetName val="BOCA_BSTC_0,60"/>
      <sheetName val="traço_cbuq_faixa_c_Carpizza_CON"/>
      <sheetName val="Vínculo_(2)"/>
      <sheetName val="Resumo_Financeiro"/>
      <sheetName val="Dados_de_Entrada_13"/>
      <sheetName val="Dados_de_Entrada_23"/>
      <sheetName val="Dados_de_Entrada_33"/>
      <sheetName val="Dados_de_Entrada_43"/>
      <sheetName val="Página_18"/>
      <sheetName val="Página_23"/>
      <sheetName val="Página_33"/>
      <sheetName val="Página_43"/>
      <sheetName val="Página_53"/>
      <sheetName val="Página_63"/>
      <sheetName val="Página_73"/>
      <sheetName val="Página_83"/>
      <sheetName val="Página_93"/>
      <sheetName val="Página_103"/>
      <sheetName val="Página_113"/>
      <sheetName val="Página_123"/>
      <sheetName val="Página_133"/>
      <sheetName val="Página_143"/>
      <sheetName val="Página_163"/>
      <sheetName val="Traço_da_Mist_+Filler_3"/>
      <sheetName val="Traço_da_Mist__Bet_3"/>
      <sheetName val="E__Areia3"/>
      <sheetName val="E__Areia_(2)3"/>
      <sheetName val="Pes_Agr_Silos_Frio_3_4&quot;3"/>
      <sheetName val="Pes_Agr_Silos_Frio_Areia_méd3"/>
      <sheetName val="Pes_Agr_Silos_Frio_3_8&quot;+pó3"/>
      <sheetName val="Até_Aqui3"/>
      <sheetName val="Analise_SF_43"/>
      <sheetName val="Analise_SF_33"/>
      <sheetName val="Analise_SF_23"/>
      <sheetName val="Analise_SF_13"/>
      <sheetName val="Analise_SF_Filler3"/>
      <sheetName val="Analise_SQ_33"/>
      <sheetName val="Analise_SQ_23"/>
      <sheetName val="Analise_SQ_13"/>
      <sheetName val="INDICE_FORMA3"/>
      <sheetName val="P_A_T_O_99_B3"/>
      <sheetName val="BSTC_0,603"/>
      <sheetName val="BOCA_BSTC_0,603"/>
      <sheetName val="traço_cbuq_faixa_c_Carpizza_CO3"/>
      <sheetName val="Vínculo_(2)3"/>
      <sheetName val="Resumo_Financeiro3"/>
      <sheetName val="Dados_de_Entrada_12"/>
      <sheetName val="Dados_de_Entrada_22"/>
      <sheetName val="Dados_de_Entrada_32"/>
      <sheetName val="Dados_de_Entrada_42"/>
      <sheetName val="Página_17"/>
      <sheetName val="Página_22"/>
      <sheetName val="Página_32"/>
      <sheetName val="Página_42"/>
      <sheetName val="Página_52"/>
      <sheetName val="Página_62"/>
      <sheetName val="Página_72"/>
      <sheetName val="Página_82"/>
      <sheetName val="Página_92"/>
      <sheetName val="Página_102"/>
      <sheetName val="Página_112"/>
      <sheetName val="Página_122"/>
      <sheetName val="Página_132"/>
      <sheetName val="Página_142"/>
      <sheetName val="Página_162"/>
      <sheetName val="Traço_da_Mist_+Filler_2"/>
      <sheetName val="Traço_da_Mist__Bet_2"/>
      <sheetName val="E__Areia2"/>
      <sheetName val="E__Areia_(2)2"/>
      <sheetName val="Pes_Agr_Silos_Frio_3_4&quot;2"/>
      <sheetName val="Pes_Agr_Silos_Frio_Areia_méd2"/>
      <sheetName val="Pes_Agr_Silos_Frio_3_8&quot;+pó2"/>
      <sheetName val="Até_Aqui2"/>
      <sheetName val="Analise_SF_42"/>
      <sheetName val="Analise_SF_32"/>
      <sheetName val="Analise_SF_22"/>
      <sheetName val="Analise_SF_12"/>
      <sheetName val="Analise_SF_Filler2"/>
      <sheetName val="Analise_SQ_32"/>
      <sheetName val="Analise_SQ_22"/>
      <sheetName val="Analise_SQ_12"/>
      <sheetName val="INDICE_FORMA2"/>
      <sheetName val="P_A_T_O_99_B2"/>
      <sheetName val="BSTC_0,602"/>
      <sheetName val="BOCA_BSTC_0,602"/>
      <sheetName val="traço_cbuq_faixa_c_Carpizza_CO2"/>
      <sheetName val="Vínculo_(2)2"/>
      <sheetName val="Resumo_Financeiro2"/>
      <sheetName val="Dados_de_Entrada_14"/>
      <sheetName val="Dados_de_Entrada_24"/>
      <sheetName val="Dados_de_Entrada_34"/>
      <sheetName val="Dados_de_Entrada_44"/>
      <sheetName val="Página_19"/>
      <sheetName val="Página_24"/>
      <sheetName val="Página_34"/>
      <sheetName val="Página_44"/>
      <sheetName val="Página_54"/>
      <sheetName val="Página_64"/>
      <sheetName val="Página_74"/>
      <sheetName val="Página_84"/>
      <sheetName val="Página_94"/>
      <sheetName val="Página_104"/>
      <sheetName val="Página_114"/>
      <sheetName val="Página_124"/>
      <sheetName val="Página_134"/>
      <sheetName val="Página_144"/>
      <sheetName val="Página_164"/>
      <sheetName val="Traço_da_Mist_+Filler_4"/>
      <sheetName val="Traço_da_Mist__Bet_4"/>
      <sheetName val="E__Areia4"/>
      <sheetName val="E__Areia_(2)4"/>
      <sheetName val="Pes_Agr_Silos_Frio_3_4&quot;4"/>
      <sheetName val="Pes_Agr_Silos_Frio_Areia_méd4"/>
      <sheetName val="Pes_Agr_Silos_Frio_3_8&quot;+pó4"/>
      <sheetName val="Até_Aqui4"/>
      <sheetName val="Analise_SF_44"/>
      <sheetName val="Analise_SF_34"/>
      <sheetName val="Analise_SF_24"/>
      <sheetName val="Analise_SF_14"/>
      <sheetName val="Analise_SF_Filler4"/>
      <sheetName val="Analise_SQ_34"/>
      <sheetName val="Analise_SQ_24"/>
      <sheetName val="Analise_SQ_14"/>
      <sheetName val="INDICE_FORMA4"/>
      <sheetName val="P_A_T_O_99_B4"/>
      <sheetName val="BSTC_0,604"/>
      <sheetName val="BOCA_BSTC_0,604"/>
      <sheetName val="traço_cbuq_faixa_c_Carpizza_CO4"/>
      <sheetName val="Vínculo_(2)4"/>
      <sheetName val="Resumo_Financeiro4"/>
      <sheetName val="Dados"/>
      <sheetName val="DadosOr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A3">
            <v>4.5</v>
          </cell>
          <cell r="B3">
            <v>6.6202348981163466</v>
          </cell>
          <cell r="C3">
            <v>60.964134991383446</v>
          </cell>
          <cell r="D3">
            <v>1025.855</v>
          </cell>
          <cell r="E3">
            <v>8.6999999999999993</v>
          </cell>
          <cell r="F3">
            <v>2.3529999999999998</v>
          </cell>
          <cell r="G3">
            <v>16.963493472502915</v>
          </cell>
        </row>
        <row r="4">
          <cell r="A4">
            <v>5</v>
          </cell>
          <cell r="B4">
            <v>5.5001923970155246</v>
          </cell>
          <cell r="C4">
            <v>67.747806208191548</v>
          </cell>
          <cell r="D4">
            <v>1094.5825</v>
          </cell>
          <cell r="E4">
            <v>9.5749999999999993</v>
          </cell>
          <cell r="F4">
            <v>2.3630000000000004</v>
          </cell>
          <cell r="G4">
            <v>17.047556761540491</v>
          </cell>
        </row>
        <row r="5">
          <cell r="A5">
            <v>5.5</v>
          </cell>
          <cell r="B5">
            <v>4.4232587303692874</v>
          </cell>
          <cell r="C5">
            <v>74.264023326736492</v>
          </cell>
          <cell r="D5">
            <v>879.57749999999999</v>
          </cell>
          <cell r="E5">
            <v>10.725000000000001</v>
          </cell>
          <cell r="F5">
            <v>2.37175</v>
          </cell>
          <cell r="G5">
            <v>17.178598970077541</v>
          </cell>
        </row>
        <row r="6">
          <cell r="A6">
            <v>6</v>
          </cell>
          <cell r="B6">
            <v>4.0007841277410066</v>
          </cell>
          <cell r="C6">
            <v>77.635106010695324</v>
          </cell>
          <cell r="D6">
            <v>567.98</v>
          </cell>
          <cell r="E6">
            <v>13.6</v>
          </cell>
          <cell r="F6">
            <v>2.3642500000000002</v>
          </cell>
          <cell r="G6">
            <v>17.877321384085253</v>
          </cell>
        </row>
        <row r="7">
          <cell r="A7">
            <v>6.5</v>
          </cell>
          <cell r="B7">
            <v>4.0533844045161054</v>
          </cell>
          <cell r="C7">
            <v>78.676681324823704</v>
          </cell>
          <cell r="D7">
            <v>529.86500000000001</v>
          </cell>
          <cell r="E7">
            <v>19.450000000000003</v>
          </cell>
          <cell r="F7">
            <v>2.3452500000000001</v>
          </cell>
          <cell r="G7">
            <v>18.970602326582025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>
        <row r="3">
          <cell r="A3" t="str">
            <v>LOCAL:</v>
          </cell>
        </row>
      </sheetData>
      <sheetData sheetId="73">
        <row r="3">
          <cell r="A3" t="str">
            <v>LOCAL:</v>
          </cell>
        </row>
      </sheetData>
      <sheetData sheetId="74">
        <row r="3">
          <cell r="A3" t="str">
            <v>LOCAL:</v>
          </cell>
        </row>
      </sheetData>
      <sheetData sheetId="75">
        <row r="3">
          <cell r="A3" t="str">
            <v>LOCAL:</v>
          </cell>
        </row>
      </sheetData>
      <sheetData sheetId="76">
        <row r="3">
          <cell r="A3" t="str">
            <v>LOCAL:</v>
          </cell>
        </row>
      </sheetData>
      <sheetData sheetId="77">
        <row r="3">
          <cell r="A3" t="str">
            <v>LOCAL:</v>
          </cell>
        </row>
      </sheetData>
      <sheetData sheetId="78">
        <row r="3">
          <cell r="A3" t="str">
            <v>LOCAL:</v>
          </cell>
        </row>
      </sheetData>
      <sheetData sheetId="79">
        <row r="3">
          <cell r="A3" t="str">
            <v>LOCAL:</v>
          </cell>
        </row>
      </sheetData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>
        <row r="3">
          <cell r="A3">
            <v>4.5</v>
          </cell>
        </row>
      </sheetData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>
        <row r="3">
          <cell r="A3">
            <v>4.5</v>
          </cell>
        </row>
      </sheetData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-54m CA"/>
      <sheetName val="Resumo- 68m CA"/>
      <sheetName val="Resumo -68 CP"/>
      <sheetName val="materiais"/>
      <sheetName val="mão de obra,leis e bdi"/>
      <sheetName val="composições"/>
      <sheetName val="Leis"/>
      <sheetName val="Escoramento 2 v"/>
      <sheetName val="Escoramento 4v-54"/>
      <sheetName val="Escoramento 4v-68"/>
      <sheetName val="Projeto 54 m CA"/>
      <sheetName val="Projeto 68m CA"/>
      <sheetName val="Projeto 68 m CP"/>
      <sheetName val="Cronograma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5">
          <cell r="C25">
            <v>90.9</v>
          </cell>
        </row>
      </sheetData>
      <sheetData sheetId="5" refreshError="1">
        <row r="29">
          <cell r="E29">
            <v>15.27</v>
          </cell>
        </row>
        <row r="56">
          <cell r="E56">
            <v>57.5</v>
          </cell>
        </row>
        <row r="161">
          <cell r="E161">
            <v>86.31</v>
          </cell>
        </row>
        <row r="214">
          <cell r="E214">
            <v>2.85</v>
          </cell>
        </row>
        <row r="239">
          <cell r="E239">
            <v>43.739999999999995</v>
          </cell>
        </row>
        <row r="347">
          <cell r="E347">
            <v>327.81000000000006</v>
          </cell>
        </row>
        <row r="371">
          <cell r="E371">
            <v>361.40999999999997</v>
          </cell>
        </row>
        <row r="397">
          <cell r="E397">
            <v>7.18</v>
          </cell>
        </row>
        <row r="468">
          <cell r="E468">
            <v>5.1352100000000007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-54m CA"/>
      <sheetName val="Resumo- 68m CA"/>
      <sheetName val="Resumo -68 CP"/>
      <sheetName val="materiais"/>
      <sheetName val="mão de obra,leis e bdi"/>
      <sheetName val="composições"/>
      <sheetName val="Leis"/>
      <sheetName val="Escoramento 2 v"/>
      <sheetName val="Escoramento 4v-54"/>
      <sheetName val="Escoramento 4v-68"/>
      <sheetName val="Projeto 54 m CA"/>
      <sheetName val="Projeto 68m CA"/>
      <sheetName val="Projeto 68 m CP"/>
      <sheetName val="Cronograma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5">
          <cell r="C25">
            <v>90.9</v>
          </cell>
        </row>
      </sheetData>
      <sheetData sheetId="5" refreshError="1">
        <row r="29">
          <cell r="E29">
            <v>15.27</v>
          </cell>
        </row>
        <row r="56">
          <cell r="E56">
            <v>57.5</v>
          </cell>
        </row>
        <row r="161">
          <cell r="E161">
            <v>86.31</v>
          </cell>
        </row>
        <row r="214">
          <cell r="E214">
            <v>2.85</v>
          </cell>
        </row>
        <row r="239">
          <cell r="E239">
            <v>43.739999999999995</v>
          </cell>
        </row>
        <row r="347">
          <cell r="E347">
            <v>327.81000000000006</v>
          </cell>
        </row>
        <row r="371">
          <cell r="E371">
            <v>361.40999999999997</v>
          </cell>
        </row>
        <row r="397">
          <cell r="E397">
            <v>7.18</v>
          </cell>
        </row>
        <row r="468">
          <cell r="E468">
            <v>5.1352100000000007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-54m CA"/>
      <sheetName val="Resumo- 68m CA"/>
      <sheetName val="Resumo -68 CP"/>
      <sheetName val="materiais"/>
      <sheetName val="mão de obra,leis e bdi"/>
      <sheetName val="composições"/>
      <sheetName val="Leis"/>
      <sheetName val="Escoramento 2 v"/>
      <sheetName val="Escoramento 4v-54"/>
      <sheetName val="Escoramento 4v-68"/>
      <sheetName val="Projeto 54 m CA"/>
      <sheetName val="Projeto 68m CA"/>
      <sheetName val="Projeto 68 m CP"/>
      <sheetName val="Cronograma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5">
          <cell r="C25">
            <v>90.9</v>
          </cell>
        </row>
      </sheetData>
      <sheetData sheetId="5" refreshError="1">
        <row r="29">
          <cell r="E29">
            <v>15.27</v>
          </cell>
        </row>
        <row r="56">
          <cell r="E56">
            <v>57.5</v>
          </cell>
        </row>
        <row r="161">
          <cell r="E161">
            <v>86.31</v>
          </cell>
        </row>
        <row r="214">
          <cell r="E214">
            <v>2.85</v>
          </cell>
        </row>
        <row r="239">
          <cell r="E239">
            <v>43.739999999999995</v>
          </cell>
        </row>
        <row r="347">
          <cell r="E347">
            <v>327.81000000000006</v>
          </cell>
        </row>
        <row r="371">
          <cell r="E371">
            <v>361.40999999999997</v>
          </cell>
        </row>
        <row r="397">
          <cell r="E397">
            <v>7.18</v>
          </cell>
        </row>
        <row r="468">
          <cell r="E468">
            <v>5.1352100000000007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PRO-08"/>
      <sheetName val="ANALISES"/>
      <sheetName val="Custo do CM-30"/>
      <sheetName val="Cálculo"/>
      <sheetName val="Quadro + Gráfico"/>
      <sheetName val="memória de calculo_liquida"/>
      <sheetName val="Preços"/>
      <sheetName val="Desp. Apoio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Proposta"/>
      <sheetName val="Carimbo de Nota"/>
      <sheetName val="Fresagem de Pista Ago-98"/>
      <sheetName val="RELATA"/>
      <sheetName val="COMPOS1"/>
      <sheetName val="P3"/>
      <sheetName val="PLANILHA ATUALIZADA"/>
      <sheetName val="Auxiliar"/>
      <sheetName val="Tela"/>
      <sheetName val="Atualizacao"/>
      <sheetName val="Chuvas"/>
      <sheetName val="Medição"/>
      <sheetName val="Custo da Imprimação"/>
      <sheetName val="Custo da Pintura de Ligação"/>
      <sheetName val="Conc 20"/>
      <sheetName val="CRON.NOVO.ARIPUANA"/>
      <sheetName val="PRO_08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RESUMO_AUT1"/>
      <sheetName val=""/>
      <sheetName val="RP-1 SB (3)"/>
      <sheetName val="Resumo Financeiro"/>
      <sheetName val="ROSTO"/>
      <sheetName val="7CONT FIN"/>
      <sheetName val="DG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Resumo Geral"/>
      <sheetName val="BANCO"/>
      <sheetName val="BD"/>
      <sheetName val="TABELAS"/>
      <sheetName val="Read Me!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Planilha orçamentária da PMJ"/>
      <sheetName val="Índices DNIT"/>
      <sheetName val="INFO"/>
      <sheetName val="TR.01"/>
      <sheetName val="TR.02"/>
      <sheetName val="CPU (BET.)"/>
      <sheetName val="CRONO"/>
      <sheetName val="SERV."/>
      <sheetName val="EQUIP."/>
      <sheetName val="MAT."/>
      <sheetName val="MDO"/>
      <sheetName val="TRANSP."/>
      <sheetName val="GLOBAL.01"/>
      <sheetName val="RED.-EXP."/>
      <sheetName val="BOCAIS"/>
      <sheetName val="LEQ"/>
      <sheetName val="Planejamento Detalh"/>
      <sheetName val="Relatório-1ª med."/>
      <sheetName val="Viga_Benkellman1"/>
      <sheetName val="Estudo_Estatístico1"/>
      <sheetName val="Pro_-_10_norma_A1"/>
      <sheetName val="Pró_-_11_norma_B1"/>
      <sheetName val="Resumo_subtrechos_homgêneos1"/>
      <sheetName val="Demonstrativo_Dimensionamento1"/>
      <sheetName val="Camadas_Mat__Distintos1"/>
      <sheetName val="Custo_do_CM-301"/>
      <sheetName val="Quadro_+_Gráfico1"/>
      <sheetName val="memória_de_calculo_liquida1"/>
      <sheetName val="Desp__Apoio1"/>
      <sheetName val="Carimbo_de_Nota"/>
      <sheetName val="Fresagem_de_Pista_Ago-98"/>
      <sheetName val="PLANILHA_ATUALIZADA"/>
      <sheetName val="RP-1_SB_(3)"/>
      <sheetName val="Conc_20"/>
      <sheetName val="CRON_NOVO_ARIPUANA"/>
      <sheetName val="SUMÁRIO_GERAL"/>
      <sheetName val="CAPA_CD"/>
      <sheetName val="Encargos_Sociais"/>
      <sheetName val="Quadro_Bueiros"/>
      <sheetName val="MP_CUB"/>
      <sheetName val="CBR_Jazida"/>
      <sheetName val="Custo_da_Imprimação"/>
      <sheetName val="Custo_da_Pintura_de_Ligação"/>
      <sheetName val="Resumo_Geral"/>
      <sheetName val="Resumo_Financeiro"/>
      <sheetName val="7CONT_FIN"/>
      <sheetName val="Curva S Financeira"/>
      <sheetName val="NF 131"/>
      <sheetName val="Relatório-1ª_med_"/>
      <sheetName val="Imai03"/>
      <sheetName val="PROJETO"/>
      <sheetName val="ANALISES.XLS"/>
      <sheetName val="DIPRVS12"/>
      <sheetName val="HOR"/>
      <sheetName val="CAL MAT BET CONSERVA "/>
      <sheetName val="PLANILHA ORÇAMENTÁRIA"/>
      <sheetName val="Aux."/>
      <sheetName val="Dados Iniciais"/>
      <sheetName val="FLUXO - EXECUÇÃO PRÓPRIA"/>
      <sheetName val="TPU-MARÇO_2002"/>
      <sheetName val="DADOS"/>
      <sheetName val="mat"/>
      <sheetName val="Jornales"/>
      <sheetName val="Venta"/>
      <sheetName val="BASES"/>
      <sheetName val="Indirecto"/>
      <sheetName val="INSUMOS"/>
      <sheetName val="FECHA CONSORCIO"/>
      <sheetName val="FC"/>
      <sheetName val="ORG"/>
      <sheetName val="ENC"/>
      <sheetName val="MOD"/>
      <sheetName val="1. C.INDIRETO"/>
      <sheetName val="2. C.CANTEIRO"/>
      <sheetName val="3.PROJ.&amp;SOC."/>
      <sheetName val="4. C.DIRETO"/>
      <sheetName val="4.1 REDES"/>
      <sheetName val="4.2 PV_PI"/>
      <sheetName val="4.3 MND"/>
      <sheetName val="4.4 INTERL"/>
      <sheetName val="4.6 PAVIM"/>
      <sheetName val="4.5 LIG. ESG"/>
      <sheetName val="4.7 DETEC"/>
      <sheetName val="4.8 S.COMP"/>
      <sheetName val="4.9 S.AUXIL"/>
      <sheetName val="EQUIPAMENTOS POR MODALIDADE"/>
      <sheetName val="EQUIPAMENTOS (2)"/>
      <sheetName val="Otimização 1994"/>
      <sheetName val="Otimização 1999"/>
      <sheetName val="Otimização 2006"/>
      <sheetName val="Otimização 2008"/>
      <sheetName val="SPEC"/>
      <sheetName val="Cadastro da CDI"/>
      <sheetName val="Feriados"/>
      <sheetName val="ABC KGIRO 2614913AD"/>
      <sheetName val="Entrada_de_Dados"/>
      <sheetName val="Dados_do_Contrato"/>
      <sheetName val="MT-358_Sin_Hor_"/>
      <sheetName val="MT-358_Sin_Vert_"/>
      <sheetName val="MT-358_Disp__Aux_"/>
      <sheetName val="MT_220_Disp_Aux"/>
      <sheetName val="Controle_financeiro"/>
      <sheetName val="Vert__item_1"/>
      <sheetName val="Seg__e_Canalizacao"/>
      <sheetName val="RELATÓRIO_FOTOGRAFICO"/>
      <sheetName val="RESUMO_DE_DIÁRIO_DE_OBRAS"/>
      <sheetName val="Cont_fin__Reajustamento"/>
      <sheetName val="Viga_Benkellman2"/>
      <sheetName val="Estudo_Estatístico2"/>
      <sheetName val="Pro_-_10_norma_A2"/>
      <sheetName val="Pró_-_11_norma_B2"/>
      <sheetName val="Resumo_subtrechos_homgêneos2"/>
      <sheetName val="Demonstrativo_Dimensionamento2"/>
      <sheetName val="Camadas_Mat__Distintos2"/>
      <sheetName val="CRON_NOVO_ARIPUANA1"/>
      <sheetName val="Custo_do_CM-302"/>
      <sheetName val="Quadro_+_Gráfico2"/>
      <sheetName val="Conc_201"/>
      <sheetName val="memória_de_calculo_liquida2"/>
      <sheetName val="Desp__Apoio2"/>
      <sheetName val="Carimbo_de_Nota1"/>
      <sheetName val="Fresagem_de_Pista_Ago-981"/>
      <sheetName val="PLANILHA_ATUALIZADA1"/>
      <sheetName val="SUMÁRIO_GERAL1"/>
      <sheetName val="CAPA_CD1"/>
      <sheetName val="Encargos_Sociais1"/>
      <sheetName val="Quadro_Bueiros1"/>
      <sheetName val="MP_CUB1"/>
      <sheetName val="CBR_Jazida1"/>
      <sheetName val="Custo_da_Imprimação1"/>
      <sheetName val="Custo_da_Pintura_de_Ligação1"/>
      <sheetName val="Viga_Benkellman3"/>
      <sheetName val="Estudo_Estatístico3"/>
      <sheetName val="Pro_-_10_norma_A3"/>
      <sheetName val="Pró_-_11_norma_B3"/>
      <sheetName val="Resumo_subtrechos_homgêneos3"/>
      <sheetName val="Demonstrativo_Dimensionamento3"/>
      <sheetName val="Camadas_Mat__Distintos3"/>
      <sheetName val="CRON_NOVO_ARIPUANA2"/>
      <sheetName val="Custo_do_CM-303"/>
      <sheetName val="Quadro_+_Gráfico3"/>
      <sheetName val="Conc_202"/>
      <sheetName val="memória_de_calculo_liquida3"/>
      <sheetName val="Desp__Apoio3"/>
      <sheetName val="Carimbo_de_Nota2"/>
      <sheetName val="Fresagem_de_Pista_Ago-982"/>
      <sheetName val="PLANILHA_ATUALIZADA2"/>
      <sheetName val="SUMÁRIO_GERAL2"/>
      <sheetName val="CAPA_CD2"/>
      <sheetName val="Encargos_Sociais2"/>
      <sheetName val="Quadro_Bueiros2"/>
      <sheetName val="MP_CUB2"/>
      <sheetName val="CBR_Jazida2"/>
      <sheetName val="Custo_da_Imprimação2"/>
      <sheetName val="Custo_da_Pintura_de_Ligação2"/>
      <sheetName val="RP-1_SB_(3)1"/>
      <sheetName val="Resumo_Financeiro1"/>
      <sheetName val="7CONT_FIN1"/>
      <sheetName val="Entrada_de_Dados1"/>
      <sheetName val="Dados_do_Contrato1"/>
      <sheetName val="MT-358_Sin_Hor_1"/>
      <sheetName val="MT-358_Sin_Vert_1"/>
      <sheetName val="MT-358_Disp__Aux_1"/>
      <sheetName val="MT_220_Disp_Aux1"/>
      <sheetName val="Controle_financeiro1"/>
      <sheetName val="Vert__item_11"/>
      <sheetName val="Seg__e_Canalizacao1"/>
      <sheetName val="RELATÓRIO_FOTOGRAFICO1"/>
      <sheetName val="RESUMO_DE_DIÁRIO_DE_OBRAS1"/>
      <sheetName val="Cont_fin__Reajustamento1"/>
      <sheetName val="Viga_Benkellman4"/>
      <sheetName val="Estudo_Estatístico4"/>
      <sheetName val="Pro_-_10_norma_A4"/>
      <sheetName val="Pró_-_11_norma_B4"/>
      <sheetName val="Resumo_subtrechos_homgêneos4"/>
      <sheetName val="Demonstrativo_Dimensionamento4"/>
      <sheetName val="Camadas_Mat__Distintos4"/>
      <sheetName val="CRON_NOVO_ARIPUANA3"/>
      <sheetName val="Custo_do_CM-304"/>
      <sheetName val="Quadro_+_Gráfico4"/>
      <sheetName val="Conc_203"/>
      <sheetName val="memória_de_calculo_liquida4"/>
      <sheetName val="Desp__Apoio4"/>
      <sheetName val="Carimbo_de_Nota3"/>
      <sheetName val="Fresagem_de_Pista_Ago-983"/>
      <sheetName val="PLANILHA_ATUALIZADA3"/>
      <sheetName val="SUMÁRIO_GERAL3"/>
      <sheetName val="CAPA_CD3"/>
      <sheetName val="Encargos_Sociais3"/>
      <sheetName val="Quadro_Bueiros3"/>
      <sheetName val="MP_CUB3"/>
      <sheetName val="CBR_Jazida3"/>
      <sheetName val="Custo_da_Imprimação3"/>
      <sheetName val="Custo_da_Pintura_de_Ligação3"/>
      <sheetName val="RP-1_SB_(3)2"/>
      <sheetName val="Resumo_Financeiro2"/>
      <sheetName val="7CONT_FIN2"/>
      <sheetName val="Entrada_de_Dados2"/>
      <sheetName val="Dados_do_Contrato2"/>
      <sheetName val="MT-358_Sin_Hor_2"/>
      <sheetName val="MT-358_Sin_Vert_2"/>
      <sheetName val="MT-358_Disp__Aux_2"/>
      <sheetName val="MT_220_Disp_Aux2"/>
      <sheetName val="Controle_financeiro2"/>
      <sheetName val="Vert__item_12"/>
      <sheetName val="Seg__e_Canalizacao2"/>
      <sheetName val="RELATÓRIO_FOTOGRAFICO2"/>
      <sheetName val="RESUMO_DE_DIÁRIO_DE_OBRAS2"/>
      <sheetName val="Cont_fin__Reajustamento2"/>
      <sheetName val="Viga_Benkellman6"/>
      <sheetName val="Estudo_Estatístico6"/>
      <sheetName val="Pro_-_10_norma_A6"/>
      <sheetName val="Pró_-_11_norma_B6"/>
      <sheetName val="Resumo_subtrechos_homgêneos6"/>
      <sheetName val="Demonstrativo_Dimensionamento6"/>
      <sheetName val="Camadas_Mat__Distintos6"/>
      <sheetName val="CRON_NOVO_ARIPUANA5"/>
      <sheetName val="Custo_do_CM-306"/>
      <sheetName val="Quadro_+_Gráfico6"/>
      <sheetName val="Conc_205"/>
      <sheetName val="memória_de_calculo_liquida6"/>
      <sheetName val="Desp__Apoio6"/>
      <sheetName val="Carimbo_de_Nota5"/>
      <sheetName val="Fresagem_de_Pista_Ago-985"/>
      <sheetName val="PLANILHA_ATUALIZADA5"/>
      <sheetName val="SUMÁRIO_GERAL5"/>
      <sheetName val="CAPA_CD5"/>
      <sheetName val="Encargos_Sociais5"/>
      <sheetName val="Quadro_Bueiros5"/>
      <sheetName val="MP_CUB5"/>
      <sheetName val="CBR_Jazida5"/>
      <sheetName val="Custo_da_Imprimação5"/>
      <sheetName val="Custo_da_Pintura_de_Ligação5"/>
      <sheetName val="RP-1_SB_(3)4"/>
      <sheetName val="Resumo_Financeiro4"/>
      <sheetName val="7CONT_FIN4"/>
      <sheetName val="Entrada_de_Dados4"/>
      <sheetName val="Dados_do_Contrato4"/>
      <sheetName val="MT-358_Sin_Hor_4"/>
      <sheetName val="MT-358_Sin_Vert_4"/>
      <sheetName val="MT-358_Disp__Aux_4"/>
      <sheetName val="MT_220_Disp_Aux4"/>
      <sheetName val="Controle_financeiro4"/>
      <sheetName val="Vert__item_14"/>
      <sheetName val="Seg__e_Canalizacao4"/>
      <sheetName val="RELATÓRIO_FOTOGRAFICO4"/>
      <sheetName val="RESUMO_DE_DIÁRIO_DE_OBRAS4"/>
      <sheetName val="Cont_fin__Reajustamento4"/>
      <sheetName val="Viga_Benkellman5"/>
      <sheetName val="Estudo_Estatístico5"/>
      <sheetName val="Pro_-_10_norma_A5"/>
      <sheetName val="Pró_-_11_norma_B5"/>
      <sheetName val="Resumo_subtrechos_homgêneos5"/>
      <sheetName val="Demonstrativo_Dimensionamento5"/>
      <sheetName val="Camadas_Mat__Distintos5"/>
      <sheetName val="CRON_NOVO_ARIPUANA4"/>
      <sheetName val="Custo_do_CM-305"/>
      <sheetName val="Quadro_+_Gráfico5"/>
      <sheetName val="Conc_204"/>
      <sheetName val="memória_de_calculo_liquida5"/>
      <sheetName val="Desp__Apoio5"/>
      <sheetName val="Carimbo_de_Nota4"/>
      <sheetName val="Fresagem_de_Pista_Ago-984"/>
      <sheetName val="PLANILHA_ATUALIZADA4"/>
      <sheetName val="SUMÁRIO_GERAL4"/>
      <sheetName val="CAPA_CD4"/>
      <sheetName val="Encargos_Sociais4"/>
      <sheetName val="Quadro_Bueiros4"/>
      <sheetName val="MP_CUB4"/>
      <sheetName val="CBR_Jazida4"/>
      <sheetName val="Custo_da_Imprimação4"/>
      <sheetName val="Custo_da_Pintura_de_Ligação4"/>
      <sheetName val="RP-1_SB_(3)3"/>
      <sheetName val="Resumo_Financeiro3"/>
      <sheetName val="7CONT_FIN3"/>
      <sheetName val="Entrada_de_Dados3"/>
      <sheetName val="Dados_do_Contrato3"/>
      <sheetName val="MT-358_Sin_Hor_3"/>
      <sheetName val="MT-358_Sin_Vert_3"/>
      <sheetName val="MT-358_Disp__Aux_3"/>
      <sheetName val="MT_220_Disp_Aux3"/>
      <sheetName val="Controle_financeiro3"/>
      <sheetName val="Vert__item_13"/>
      <sheetName val="Seg__e_Canalizacao3"/>
      <sheetName val="RELATÓRIO_FOTOGRAFICO3"/>
      <sheetName val="RESUMO_DE_DIÁRIO_DE_OBRAS3"/>
      <sheetName val="Cont_fin__Reajustamento3"/>
      <sheetName val="Viga_Benkellman7"/>
      <sheetName val="Estudo_Estatístico7"/>
      <sheetName val="Pro_-_10_norma_A7"/>
      <sheetName val="Pró_-_11_norma_B7"/>
      <sheetName val="Resumo_subtrechos_homgêneos7"/>
      <sheetName val="Demonstrativo_Dimensionamento7"/>
      <sheetName val="Camadas_Mat__Distintos7"/>
      <sheetName val="CRON_NOVO_ARIPUANA6"/>
      <sheetName val="Custo_do_CM-307"/>
      <sheetName val="Quadro_+_Gráfico7"/>
      <sheetName val="Conc_206"/>
      <sheetName val="memória_de_calculo_liquida7"/>
      <sheetName val="Desp__Apoio7"/>
      <sheetName val="Carimbo_de_Nota6"/>
      <sheetName val="Fresagem_de_Pista_Ago-986"/>
      <sheetName val="PLANILHA_ATUALIZADA6"/>
      <sheetName val="SUMÁRIO_GERAL6"/>
      <sheetName val="CAPA_CD6"/>
      <sheetName val="Encargos_Sociais6"/>
      <sheetName val="Quadro_Bueiros6"/>
      <sheetName val="MP_CUB6"/>
      <sheetName val="CBR_Jazida6"/>
      <sheetName val="Custo_da_Imprimação6"/>
      <sheetName val="Custo_da_Pintura_de_Ligação6"/>
      <sheetName val="RP-1_SB_(3)5"/>
      <sheetName val="Resumo_Financeiro5"/>
      <sheetName val="7CONT_FIN5"/>
      <sheetName val="Entrada_de_Dados5"/>
      <sheetName val="Dados_do_Contrato5"/>
      <sheetName val="MT-358_Sin_Hor_5"/>
      <sheetName val="MT-358_Sin_Vert_5"/>
      <sheetName val="MT-358_Disp__Aux_5"/>
      <sheetName val="MT_220_Disp_Aux5"/>
      <sheetName val="Controle_financeiro5"/>
      <sheetName val="Vert__item_15"/>
      <sheetName val="Seg__e_Canalizacao5"/>
      <sheetName val="RELATÓRIO_FOTOGRAFICO5"/>
      <sheetName val="RESUMO_DE_DIÁRIO_DE_OBRAS5"/>
      <sheetName val="Cont_fin__Reajustamento5"/>
      <sheetName val="Viga_Benkellman8"/>
      <sheetName val="Estudo_Estatístico8"/>
      <sheetName val="Pro_-_10_norma_A8"/>
      <sheetName val="Pró_-_11_norma_B8"/>
      <sheetName val="Resumo_subtrechos_homgêneos8"/>
      <sheetName val="Demonstrativo_Dimensionamento8"/>
      <sheetName val="Camadas_Mat__Distintos8"/>
      <sheetName val="CRON_NOVO_ARIPUANA7"/>
      <sheetName val="Custo_do_CM-308"/>
      <sheetName val="Quadro_+_Gráfico8"/>
      <sheetName val="Conc_207"/>
      <sheetName val="memória_de_calculo_liquida8"/>
      <sheetName val="Desp__Apoio8"/>
      <sheetName val="Carimbo_de_Nota7"/>
      <sheetName val="Fresagem_de_Pista_Ago-987"/>
      <sheetName val="PLANILHA_ATUALIZADA7"/>
      <sheetName val="SUMÁRIO_GERAL7"/>
      <sheetName val="CAPA_CD7"/>
      <sheetName val="Encargos_Sociais7"/>
      <sheetName val="Quadro_Bueiros7"/>
      <sheetName val="MP_CUB7"/>
      <sheetName val="CBR_Jazida7"/>
      <sheetName val="Custo_da_Imprimação7"/>
      <sheetName val="Custo_da_Pintura_de_Ligação7"/>
      <sheetName val="RP-1_SB_(3)6"/>
      <sheetName val="Resumo_Financeiro6"/>
      <sheetName val="7CONT_FIN6"/>
      <sheetName val="Entrada_de_Dados6"/>
      <sheetName val="Dados_do_Contrato6"/>
      <sheetName val="MT-358_Sin_Hor_6"/>
      <sheetName val="MT-358_Sin_Vert_6"/>
      <sheetName val="MT-358_Disp__Aux_6"/>
      <sheetName val="MT_220_Disp_Aux6"/>
      <sheetName val="Controle_financeiro6"/>
      <sheetName val="Vert__item_16"/>
      <sheetName val="Seg__e_Canalizacao6"/>
      <sheetName val="RELATÓRIO_FOTOGRAFICO6"/>
      <sheetName val="RESUMO_DE_DIÁRIO_DE_OBRAS6"/>
      <sheetName val="Cont_fin__Reajustamento6"/>
      <sheetName val="Viga_Benkellman9"/>
      <sheetName val="Estudo_Estatístico9"/>
      <sheetName val="Pro_-_10_norma_A9"/>
      <sheetName val="Pró_-_11_norma_B9"/>
      <sheetName val="Resumo_subtrechos_homgêneos9"/>
      <sheetName val="Demonstrativo_Dimensionamento9"/>
      <sheetName val="Camadas_Mat__Distintos9"/>
      <sheetName val="CRON_NOVO_ARIPUANA8"/>
      <sheetName val="Custo_do_CM-309"/>
      <sheetName val="Quadro_+_Gráfico9"/>
      <sheetName val="Conc_208"/>
      <sheetName val="memória_de_calculo_liquida9"/>
      <sheetName val="Desp__Apoio9"/>
      <sheetName val="Carimbo_de_Nota8"/>
      <sheetName val="Fresagem_de_Pista_Ago-988"/>
      <sheetName val="PLANILHA_ATUALIZADA8"/>
      <sheetName val="SUMÁRIO_GERAL8"/>
      <sheetName val="CAPA_CD8"/>
      <sheetName val="Encargos_Sociais8"/>
      <sheetName val="Quadro_Bueiros8"/>
      <sheetName val="MP_CUB8"/>
      <sheetName val="CBR_Jazida8"/>
      <sheetName val="Custo_da_Imprimação8"/>
      <sheetName val="Custo_da_Pintura_de_Ligação8"/>
      <sheetName val="RP-1_SB_(3)7"/>
      <sheetName val="Resumo_Financeiro7"/>
      <sheetName val="7CONT_FIN7"/>
      <sheetName val="Entrada_de_Dados7"/>
      <sheetName val="Dados_do_Contrato7"/>
      <sheetName val="MT-358_Sin_Hor_7"/>
      <sheetName val="MT-358_Sin_Vert_7"/>
      <sheetName val="MT-358_Disp__Aux_7"/>
      <sheetName val="MT_220_Disp_Aux7"/>
      <sheetName val="Controle_financeiro7"/>
      <sheetName val="Vert__item_17"/>
      <sheetName val="Seg__e_Canalizacao7"/>
      <sheetName val="RELATÓRIO_FOTOGRAFICO7"/>
      <sheetName val="RESUMO_DE_DIÁRIO_DE_OBRAS7"/>
      <sheetName val="Cont_fin__Reajustamento7"/>
      <sheetName val="Viga_Benkellman10"/>
      <sheetName val="Estudo_Estatístico10"/>
      <sheetName val="Pro_-_10_norma_A10"/>
      <sheetName val="Pró_-_11_norma_B10"/>
      <sheetName val="Resumo_subtrechos_homgêneos10"/>
      <sheetName val="Demonstrativo_Dimensionamento10"/>
      <sheetName val="Camadas_Mat__Distintos10"/>
      <sheetName val="CRON_NOVO_ARIPUANA9"/>
      <sheetName val="Custo_do_CM-3010"/>
      <sheetName val="Quadro_+_Gráfico10"/>
      <sheetName val="Conc_209"/>
      <sheetName val="memória_de_calculo_liquida10"/>
      <sheetName val="Desp__Apoio10"/>
      <sheetName val="Carimbo_de_Nota9"/>
      <sheetName val="Fresagem_de_Pista_Ago-989"/>
      <sheetName val="PLANILHA_ATUALIZADA9"/>
      <sheetName val="SUMÁRIO_GERAL9"/>
      <sheetName val="CAPA_CD9"/>
      <sheetName val="Encargos_Sociais9"/>
      <sheetName val="Quadro_Bueiros9"/>
      <sheetName val="MP_CUB9"/>
      <sheetName val="CBR_Jazida9"/>
      <sheetName val="Custo_da_Imprimação9"/>
      <sheetName val="Custo_da_Pintura_de_Ligação9"/>
      <sheetName val="RP-1_SB_(3)8"/>
      <sheetName val="Resumo_Financeiro8"/>
      <sheetName val="7CONT_FIN8"/>
      <sheetName val="Entrada_de_Dados8"/>
      <sheetName val="Dados_do_Contrato8"/>
      <sheetName val="MT-358_Sin_Hor_8"/>
      <sheetName val="MT-358_Sin_Vert_8"/>
      <sheetName val="MT-358_Disp__Aux_8"/>
      <sheetName val="MT_220_Disp_Aux8"/>
      <sheetName val="Controle_financeiro8"/>
      <sheetName val="Vert__item_18"/>
      <sheetName val="Seg__e_Canalizacao8"/>
      <sheetName val="RELATÓRIO_FOTOGRAFICO8"/>
      <sheetName val="RESUMO_DE_DIÁRIO_DE_OBRAS8"/>
      <sheetName val="Cont_fin__Reajustamento8"/>
      <sheetName val="Viga_Benkellman11"/>
      <sheetName val="Estudo_Estatístico11"/>
      <sheetName val="Pro_-_10_norma_A11"/>
      <sheetName val="Pró_-_11_norma_B11"/>
      <sheetName val="Resumo_subtrechos_homgêneos11"/>
      <sheetName val="Demonstrativo_Dimensionamento11"/>
      <sheetName val="Camadas_Mat__Distintos11"/>
      <sheetName val="CRON_NOVO_ARIPUANA10"/>
      <sheetName val="Custo_do_CM-3011"/>
      <sheetName val="Quadro_+_Gráfico11"/>
      <sheetName val="Conc_2010"/>
      <sheetName val="memória_de_calculo_liquida11"/>
      <sheetName val="Desp__Apoio11"/>
      <sheetName val="Carimbo_de_Nota10"/>
      <sheetName val="Fresagem_de_Pista_Ago-9810"/>
      <sheetName val="PLANILHA_ATUALIZADA10"/>
      <sheetName val="SUMÁRIO_GERAL10"/>
      <sheetName val="CAPA_CD10"/>
      <sheetName val="Encargos_Sociais10"/>
      <sheetName val="Quadro_Bueiros10"/>
      <sheetName val="MP_CUB10"/>
      <sheetName val="CBR_Jazida10"/>
      <sheetName val="Custo_da_Imprimação10"/>
      <sheetName val="Custo_da_Pintura_de_Ligação10"/>
      <sheetName val="RP-1_SB_(3)9"/>
      <sheetName val="Resumo_Financeiro9"/>
      <sheetName val="7CONT_FIN9"/>
      <sheetName val="Entrada_de_Dados9"/>
      <sheetName val="Dados_do_Contrato9"/>
      <sheetName val="MT-358_Sin_Hor_9"/>
      <sheetName val="MT-358_Sin_Vert_9"/>
      <sheetName val="MT-358_Disp__Aux_9"/>
      <sheetName val="MT_220_Disp_Aux9"/>
      <sheetName val="Controle_financeiro9"/>
      <sheetName val="Vert__item_19"/>
      <sheetName val="Seg__e_Canalizacao9"/>
      <sheetName val="RELATÓRIO_FOTOGRAFICO9"/>
      <sheetName val="RESUMO_DE_DIÁRIO_DE_OBRAS9"/>
      <sheetName val="Cont_fin__Reajustamento9"/>
      <sheetName val="Viga_Benkellman12"/>
      <sheetName val="Estudo_Estatístico12"/>
      <sheetName val="Pro_-_10_norma_A12"/>
      <sheetName val="Pró_-_11_norma_B12"/>
      <sheetName val="Resumo_subtrechos_homgêneos12"/>
      <sheetName val="Demonstrativo_Dimensionamento12"/>
      <sheetName val="Camadas_Mat__Distintos12"/>
      <sheetName val="CRON_NOVO_ARIPUANA11"/>
      <sheetName val="Custo_do_CM-3012"/>
      <sheetName val="Quadro_+_Gráfico12"/>
      <sheetName val="Conc_2011"/>
      <sheetName val="memória_de_calculo_liquida12"/>
      <sheetName val="Desp__Apoio12"/>
      <sheetName val="Carimbo_de_Nota11"/>
      <sheetName val="Fresagem_de_Pista_Ago-9811"/>
      <sheetName val="PLANILHA_ATUALIZADA11"/>
      <sheetName val="SUMÁRIO_GERAL11"/>
      <sheetName val="CAPA_CD11"/>
      <sheetName val="Encargos_Sociais11"/>
      <sheetName val="Quadro_Bueiros11"/>
      <sheetName val="MP_CUB11"/>
      <sheetName val="CBR_Jazida11"/>
      <sheetName val="Custo_da_Imprimação11"/>
      <sheetName val="Custo_da_Pintura_de_Ligação11"/>
      <sheetName val="RP-1_SB_(3)10"/>
      <sheetName val="Resumo_Financeiro10"/>
      <sheetName val="7CONT_FIN10"/>
      <sheetName val="Entrada_de_Dados10"/>
      <sheetName val="Dados_do_Contrato10"/>
      <sheetName val="MT-358_Sin_Hor_10"/>
      <sheetName val="MT-358_Sin_Vert_10"/>
      <sheetName val="MT-358_Disp__Aux_10"/>
      <sheetName val="MT_220_Disp_Aux10"/>
      <sheetName val="Controle_financeiro10"/>
      <sheetName val="Vert__item_110"/>
      <sheetName val="Seg__e_Canalizacao10"/>
      <sheetName val="RELATÓRIO_FOTOGRAFICO10"/>
      <sheetName val="RESUMO_DE_DIÁRIO_DE_OBRAS10"/>
      <sheetName val="Cont_fin__Reajustamento10"/>
      <sheetName val="Resumo_Geral1"/>
      <sheetName val="Resumo_Geral2"/>
      <sheetName val="Resumo_Geral3"/>
      <sheetName val="Resumo_Geral4"/>
      <sheetName val="BDI (EDITAL 2)"/>
      <sheetName val="Sheet56"/>
      <sheetName val="B - Captação_Elevação 1a Etapa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 refreshError="1"/>
      <sheetData sheetId="650"/>
      <sheetData sheetId="65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Vínculo (2)"/>
      <sheetName val="PRO-08"/>
      <sheetName val="PLANILHA ATUALIZADA"/>
      <sheetName val="RESUMO DE MEDIÇÃO"/>
      <sheetName val="DADOS"/>
      <sheetName val="TransComerc_Basc10m³"/>
      <sheetName val="TapaBuraco"/>
      <sheetName val="Plan1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C"/>
      <sheetName val="FV-DN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JETO"/>
      <sheetName val="DADOS"/>
      <sheetName val="TransComerc_Basc10m³"/>
      <sheetName val="TapaBuraco"/>
      <sheetName val="eq"/>
      <sheetName val="mo"/>
      <sheetName val="Teor"/>
      <sheetName val="lista_comp"/>
      <sheetName val="Serviços"/>
      <sheetName val="RELAT610"/>
      <sheetName val="PQ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Capa"/>
      <sheetName val="Página 1"/>
      <sheetName val="Dados de Entrada 4"/>
      <sheetName val="Página 2"/>
      <sheetName val="Página 3"/>
      <sheetName val="Página 4"/>
      <sheetName val="Página 6"/>
      <sheetName val="Página 5"/>
      <sheetName val="Página 7"/>
      <sheetName val="Página 8"/>
      <sheetName val="Dens. médias"/>
      <sheetName val="Dens. teórica"/>
      <sheetName val="Página 9"/>
      <sheetName val="Página 10"/>
      <sheetName val="Página 11"/>
      <sheetName val="Página 12"/>
      <sheetName val="Página 13"/>
      <sheetName val="Teor"/>
      <sheetName val="DENAGREGRAUDO"/>
      <sheetName val="DENSAGRMIUDO"/>
      <sheetName val="MASESPFINPULV"/>
      <sheetName val="DETDENSCAP20"/>
      <sheetName val="DENSCORPROVA"/>
      <sheetName val="GRAFTEMPVISC1"/>
      <sheetName val="GRAFTEMPVISC2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RESULFINAL"/>
      <sheetName val="DURABILIDADE"/>
      <sheetName val="INDICE FORMA"/>
      <sheetName val="ABRASÃO"/>
      <sheetName val="ADESIVIDADE"/>
      <sheetName val="mão de obra,leis e bdi"/>
      <sheetName val="RESUMO_AUT1"/>
      <sheetName val="CUSTO HORÁRIO"/>
      <sheetName val="Mão de obra"/>
      <sheetName val="Material"/>
      <sheetName val="B M Pl04"/>
      <sheetName val="Listas"/>
      <sheetName val="BR-230 POMBAL-S.GONÇALO"/>
      <sheetName val="Resumo Financeiro"/>
      <sheetName val="RELATÓRIO"/>
      <sheetName val="RESUMO-DVOP"/>
      <sheetName val="RESUMO_DVOP"/>
      <sheetName val="PLANILHA"/>
      <sheetName val="Plan1"/>
      <sheetName val="Medição"/>
      <sheetName val="DADOS"/>
      <sheetName val="mat"/>
      <sheetName val="Página 16"/>
      <sheetName val="composições"/>
      <sheetName val="Geral"/>
      <sheetName val="Mat Asf"/>
      <sheetName val="compos1"/>
      <sheetName val="rosto"/>
      <sheetName val="matbet"/>
      <sheetName val="matbet aterro"/>
      <sheetName val="DG"/>
      <sheetName val="aterro"/>
      <sheetName val="CAP2"/>
      <sheetName val="cap resumo aterro"/>
      <sheetName val="cap resumo"/>
      <sheetName val="rosto i"/>
      <sheetName val="CSV"/>
      <sheetName val="CONT NE"/>
      <sheetName val="FRESA2"/>
      <sheetName val="FRESA RESUMO"/>
      <sheetName val="MOBCANT"/>
      <sheetName val="MICRO"/>
      <sheetName val="MAN"/>
      <sheetName val="P_LIGAÇÃO2"/>
      <sheetName val="P_LIGAÇÃO RESUMO ATERRO"/>
      <sheetName val="P_LIGAÇÃO RESUMO"/>
      <sheetName val="tachas reflet"/>
      <sheetName val="REP SUP2"/>
      <sheetName val="Tabela"/>
      <sheetName val="Preços_BSTC"/>
      <sheetName val="p a t o 99 b"/>
      <sheetName val="Pontes"/>
      <sheetName val="61M-CBMI"/>
      <sheetName val="PROJ.CBUQ F-B-11606022000"/>
      <sheetName val="Códigos"/>
      <sheetName val="MAT-BET"/>
      <sheetName val="P_ Ligação  _2_"/>
      <sheetName val="1.6"/>
      <sheetName val="fresagem de pista ago-98"/>
      <sheetName val="Insumos"/>
      <sheetName val="DMT model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A3">
            <v>4</v>
          </cell>
          <cell r="B3">
            <v>7.8929999999999998</v>
          </cell>
          <cell r="C3">
            <v>53.947000000000003</v>
          </cell>
          <cell r="D3">
            <v>776</v>
          </cell>
          <cell r="E3">
            <v>10.7</v>
          </cell>
          <cell r="F3">
            <v>2.3340000000000001</v>
          </cell>
          <cell r="G3">
            <v>17.135999999999999</v>
          </cell>
        </row>
        <row r="4">
          <cell r="A4">
            <v>4.5</v>
          </cell>
          <cell r="B4">
            <v>6.391</v>
          </cell>
          <cell r="C4">
            <v>62.156999999999996</v>
          </cell>
          <cell r="D4">
            <v>990</v>
          </cell>
          <cell r="E4">
            <v>11.5</v>
          </cell>
          <cell r="F4">
            <v>2.3530000000000002</v>
          </cell>
          <cell r="G4">
            <v>16.885000000000002</v>
          </cell>
        </row>
        <row r="5">
          <cell r="A5">
            <v>5</v>
          </cell>
          <cell r="B5">
            <v>5.2510000000000003</v>
          </cell>
          <cell r="C5">
            <v>69.018000000000001</v>
          </cell>
          <cell r="D5">
            <v>1016</v>
          </cell>
          <cell r="E5">
            <v>13.1</v>
          </cell>
          <cell r="F5">
            <v>2.3639999999999999</v>
          </cell>
          <cell r="G5">
            <v>16.945</v>
          </cell>
        </row>
        <row r="6">
          <cell r="A6">
            <v>5.5</v>
          </cell>
          <cell r="B6">
            <v>4.4960000000000004</v>
          </cell>
          <cell r="C6">
            <v>74.105000000000004</v>
          </cell>
          <cell r="D6">
            <v>908</v>
          </cell>
          <cell r="E6">
            <v>14.2</v>
          </cell>
          <cell r="F6">
            <v>2.3650000000000002</v>
          </cell>
          <cell r="G6">
            <v>17.359000000000002</v>
          </cell>
        </row>
        <row r="7">
          <cell r="A7">
            <v>6</v>
          </cell>
          <cell r="B7">
            <v>3.9609999999999999</v>
          </cell>
          <cell r="C7">
            <v>77.971999999999994</v>
          </cell>
          <cell r="D7">
            <v>766</v>
          </cell>
          <cell r="E7">
            <v>15.6</v>
          </cell>
          <cell r="F7">
            <v>2.36</v>
          </cell>
          <cell r="G7">
            <v>17.97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Teor"/>
      <sheetName val="RESUMO_AUT1"/>
      <sheetName val="P A T O 99 B"/>
      <sheetName val="BSTC 0,60"/>
      <sheetName val="BOCA BSTC 0,60"/>
      <sheetName val="Resumo Financeiro"/>
      <sheetName val="traço cbuq faixa c Carpizza CON"/>
      <sheetName val="Mat Asf"/>
      <sheetName val="Desmat 0,15"/>
      <sheetName val="alteração"/>
      <sheetName val="eq"/>
      <sheetName val="mo"/>
      <sheetName val="medição"/>
      <sheetName val="INVENTÁRIO"/>
      <sheetName val="rmle157"/>
      <sheetName val="#REF"/>
      <sheetName val="RESUMO-DVOP"/>
      <sheetName val="planilha"/>
      <sheetName val="Tabela mês"/>
      <sheetName val="REAJU"/>
      <sheetName val="planilha do plano"/>
      <sheetName val="CUSTO HORÁRIO"/>
      <sheetName val="Material"/>
      <sheetName val="Mão de obra"/>
      <sheetName val="relatório"/>
      <sheetName val="Pontes"/>
      <sheetName val="A"/>
      <sheetName val="Conversão"/>
      <sheetName val="projeto"/>
      <sheetName val="61M-CBMI"/>
      <sheetName val="PCOMP-06-11-2006"/>
      <sheetName val="pro-08"/>
      <sheetName val="compos1"/>
      <sheetName val="Vínculo (2)"/>
      <sheetName val="Transportes -IN37"/>
      <sheetName val="Página 15"/>
      <sheetName val="Banco de Dados"/>
      <sheetName val="Insumos"/>
      <sheetName val="OAC_NPAV"/>
      <sheetName val="Dreal b1"/>
      <sheetName val="Dados_de_Entrada_11"/>
      <sheetName val="Dados_de_Entrada_21"/>
      <sheetName val="Dados_de_Entrada_31"/>
      <sheetName val="Dados_de_Entrada_41"/>
      <sheetName val="Página_15"/>
      <sheetName val="Página_21"/>
      <sheetName val="Página_31"/>
      <sheetName val="Página_41"/>
      <sheetName val="Página_51"/>
      <sheetName val="Página_61"/>
      <sheetName val="Página_71"/>
      <sheetName val="Página_81"/>
      <sheetName val="Página_91"/>
      <sheetName val="Página_101"/>
      <sheetName val="Página_111"/>
      <sheetName val="Página_121"/>
      <sheetName val="Página_131"/>
      <sheetName val="Página_141"/>
      <sheetName val="Página_161"/>
      <sheetName val="Traço_da_Mist_+Filler_1"/>
      <sheetName val="Traço_da_Mist__Bet_1"/>
      <sheetName val="E__Areia1"/>
      <sheetName val="E__Areia_(2)1"/>
      <sheetName val="Pes_Agr_Silos_Frio_3_4&quot;1"/>
      <sheetName val="Pes_Agr_Silos_Frio_Areia_méd1"/>
      <sheetName val="Pes_Agr_Silos_Frio_3_8&quot;+pó1"/>
      <sheetName val="Até_Aqui1"/>
      <sheetName val="Analise_SF_41"/>
      <sheetName val="Analise_SF_31"/>
      <sheetName val="Analise_SF_21"/>
      <sheetName val="Analise_SF_11"/>
      <sheetName val="Analise_SF_Filler1"/>
      <sheetName val="Analise_SQ_31"/>
      <sheetName val="Analise_SQ_21"/>
      <sheetName val="Analise_SQ_11"/>
      <sheetName val="INDICE_FORMA1"/>
      <sheetName val="P_A_T_O_99_B1"/>
      <sheetName val="BSTC_0,601"/>
      <sheetName val="BOCA_BSTC_0,601"/>
      <sheetName val="Tabela_mês1"/>
      <sheetName val="planilha_do_plano1"/>
      <sheetName val="CUSTO_HORÁRIO1"/>
      <sheetName val="Mão_de_obra1"/>
      <sheetName val="Resumo_Financeiro1"/>
      <sheetName val="traço_cbuq_faixa_c_Carpizza_CO1"/>
      <sheetName val="Mat_Asf1"/>
      <sheetName val="Desmat_0,151"/>
      <sheetName val="Dados_de_Entrada_1"/>
      <sheetName val="Dados_de_Entrada_2"/>
      <sheetName val="Dados_de_Entrada_3"/>
      <sheetName val="Dados_de_Entrada_4"/>
      <sheetName val="Página_1"/>
      <sheetName val="Página_2"/>
      <sheetName val="Página_3"/>
      <sheetName val="Página_4"/>
      <sheetName val="Página_5"/>
      <sheetName val="Página_6"/>
      <sheetName val="Página_7"/>
      <sheetName val="Página_8"/>
      <sheetName val="Página_9"/>
      <sheetName val="Página_10"/>
      <sheetName val="Página_11"/>
      <sheetName val="Página_12"/>
      <sheetName val="Página_13"/>
      <sheetName val="Página_14"/>
      <sheetName val="Página_16"/>
      <sheetName val="Traço_da_Mist_+Filler_"/>
      <sheetName val="Traço_da_Mist__Bet_"/>
      <sheetName val="E__Areia"/>
      <sheetName val="E__Areia_(2)"/>
      <sheetName val="Pes_Agr_Silos_Frio_3_4&quot;"/>
      <sheetName val="Pes_Agr_Silos_Frio_Areia_méd"/>
      <sheetName val="Pes_Agr_Silos_Frio_3_8&quot;+pó"/>
      <sheetName val="Até_Aqui"/>
      <sheetName val="Analise_SF_4"/>
      <sheetName val="Analise_SF_3"/>
      <sheetName val="Analise_SF_2"/>
      <sheetName val="Analise_SF_1"/>
      <sheetName val="Analise_SF_Filler"/>
      <sheetName val="Analise_SQ_3"/>
      <sheetName val="Analise_SQ_2"/>
      <sheetName val="Analise_SQ_1"/>
      <sheetName val="INDICE_FORMA"/>
      <sheetName val="P_A_T_O_99_B"/>
      <sheetName val="BSTC_0,60"/>
      <sheetName val="BOCA_BSTC_0,60"/>
      <sheetName val="Tabela_mês"/>
      <sheetName val="planilha_do_plano"/>
      <sheetName val="CUSTO_HORÁRIO"/>
      <sheetName val="Mão_de_obra"/>
      <sheetName val="Resumo_Financeiro"/>
      <sheetName val="traço_cbuq_faixa_c_Carpizza_CON"/>
      <sheetName val="Mat_Asf"/>
      <sheetName val="Desmat_0,15"/>
      <sheetName val="Dados_de_Entrada_13"/>
      <sheetName val="Dados_de_Entrada_23"/>
      <sheetName val="Dados_de_Entrada_33"/>
      <sheetName val="Dados_de_Entrada_43"/>
      <sheetName val="Página_18"/>
      <sheetName val="Página_23"/>
      <sheetName val="Página_33"/>
      <sheetName val="Página_43"/>
      <sheetName val="Página_53"/>
      <sheetName val="Página_63"/>
      <sheetName val="Página_73"/>
      <sheetName val="Página_83"/>
      <sheetName val="Página_93"/>
      <sheetName val="Página_103"/>
      <sheetName val="Página_113"/>
      <sheetName val="Página_123"/>
      <sheetName val="Página_133"/>
      <sheetName val="Página_143"/>
      <sheetName val="Página_163"/>
      <sheetName val="Traço_da_Mist_+Filler_3"/>
      <sheetName val="Traço_da_Mist__Bet_3"/>
      <sheetName val="E__Areia3"/>
      <sheetName val="E__Areia_(2)3"/>
      <sheetName val="Pes_Agr_Silos_Frio_3_4&quot;3"/>
      <sheetName val="Pes_Agr_Silos_Frio_Areia_méd3"/>
      <sheetName val="Pes_Agr_Silos_Frio_3_8&quot;+pó3"/>
      <sheetName val="Até_Aqui3"/>
      <sheetName val="Analise_SF_43"/>
      <sheetName val="Analise_SF_33"/>
      <sheetName val="Analise_SF_23"/>
      <sheetName val="Analise_SF_13"/>
      <sheetName val="Analise_SF_Filler3"/>
      <sheetName val="Analise_SQ_33"/>
      <sheetName val="Analise_SQ_23"/>
      <sheetName val="Analise_SQ_13"/>
      <sheetName val="INDICE_FORMA3"/>
      <sheetName val="P_A_T_O_99_B3"/>
      <sheetName val="BSTC_0,603"/>
      <sheetName val="BOCA_BSTC_0,603"/>
      <sheetName val="Tabela_mês3"/>
      <sheetName val="planilha_do_plano3"/>
      <sheetName val="CUSTO_HORÁRIO3"/>
      <sheetName val="Mão_de_obra3"/>
      <sheetName val="Resumo_Financeiro3"/>
      <sheetName val="traço_cbuq_faixa_c_Carpizza_CO3"/>
      <sheetName val="Mat_Asf3"/>
      <sheetName val="Desmat_0,153"/>
      <sheetName val="Dados_de_Entrada_12"/>
      <sheetName val="Dados_de_Entrada_22"/>
      <sheetName val="Dados_de_Entrada_32"/>
      <sheetName val="Dados_de_Entrada_42"/>
      <sheetName val="Página_17"/>
      <sheetName val="Página_22"/>
      <sheetName val="Página_32"/>
      <sheetName val="Página_42"/>
      <sheetName val="Página_52"/>
      <sheetName val="Página_62"/>
      <sheetName val="Página_72"/>
      <sheetName val="Página_82"/>
      <sheetName val="Página_92"/>
      <sheetName val="Página_102"/>
      <sheetName val="Página_112"/>
      <sheetName val="Página_122"/>
      <sheetName val="Página_132"/>
      <sheetName val="Página_142"/>
      <sheetName val="Página_162"/>
      <sheetName val="Traço_da_Mist_+Filler_2"/>
      <sheetName val="Traço_da_Mist__Bet_2"/>
      <sheetName val="E__Areia2"/>
      <sheetName val="E__Areia_(2)2"/>
      <sheetName val="Pes_Agr_Silos_Frio_3_4&quot;2"/>
      <sheetName val="Pes_Agr_Silos_Frio_Areia_méd2"/>
      <sheetName val="Pes_Agr_Silos_Frio_3_8&quot;+pó2"/>
      <sheetName val="Até_Aqui2"/>
      <sheetName val="Analise_SF_42"/>
      <sheetName val="Analise_SF_32"/>
      <sheetName val="Analise_SF_22"/>
      <sheetName val="Analise_SF_12"/>
      <sheetName val="Analise_SF_Filler2"/>
      <sheetName val="Analise_SQ_32"/>
      <sheetName val="Analise_SQ_22"/>
      <sheetName val="Analise_SQ_12"/>
      <sheetName val="INDICE_FORMA2"/>
      <sheetName val="P_A_T_O_99_B2"/>
      <sheetName val="BSTC_0,602"/>
      <sheetName val="BOCA_BSTC_0,602"/>
      <sheetName val="Tabela_mês2"/>
      <sheetName val="planilha_do_plano2"/>
      <sheetName val="CUSTO_HORÁRIO2"/>
      <sheetName val="Mão_de_obra2"/>
      <sheetName val="Resumo_Financeiro2"/>
      <sheetName val="traço_cbuq_faixa_c_Carpizza_CO2"/>
      <sheetName val="Mat_Asf2"/>
      <sheetName val="Desmat_0,152"/>
      <sheetName val="Dados_de_Entrada_14"/>
      <sheetName val="Dados_de_Entrada_24"/>
      <sheetName val="Dados_de_Entrada_34"/>
      <sheetName val="Dados_de_Entrada_44"/>
      <sheetName val="Página_19"/>
      <sheetName val="Página_24"/>
      <sheetName val="Página_34"/>
      <sheetName val="Página_44"/>
      <sheetName val="Página_54"/>
      <sheetName val="Página_64"/>
      <sheetName val="Página_74"/>
      <sheetName val="Página_84"/>
      <sheetName val="Página_94"/>
      <sheetName val="Página_104"/>
      <sheetName val="Página_114"/>
      <sheetName val="Página_124"/>
      <sheetName val="Página_134"/>
      <sheetName val="Página_144"/>
      <sheetName val="Página_164"/>
      <sheetName val="Traço_da_Mist_+Filler_4"/>
      <sheetName val="Traço_da_Mist__Bet_4"/>
      <sheetName val="E__Areia4"/>
      <sheetName val="E__Areia_(2)4"/>
      <sheetName val="Pes_Agr_Silos_Frio_3_4&quot;4"/>
      <sheetName val="Pes_Agr_Silos_Frio_Areia_méd4"/>
      <sheetName val="Pes_Agr_Silos_Frio_3_8&quot;+pó4"/>
      <sheetName val="Até_Aqui4"/>
      <sheetName val="Analise_SF_44"/>
      <sheetName val="Analise_SF_34"/>
      <sheetName val="Analise_SF_24"/>
      <sheetName val="Analise_SF_14"/>
      <sheetName val="Analise_SF_Filler4"/>
      <sheetName val="Analise_SQ_34"/>
      <sheetName val="Analise_SQ_24"/>
      <sheetName val="Analise_SQ_14"/>
      <sheetName val="INDICE_FORMA4"/>
      <sheetName val="P_A_T_O_99_B4"/>
      <sheetName val="BSTC_0,604"/>
      <sheetName val="BOCA_BSTC_0,604"/>
      <sheetName val="Tabela_mês4"/>
      <sheetName val="planilha_do_plano4"/>
      <sheetName val="CUSTO_HORÁRIO4"/>
      <sheetName val="Mão_de_obra4"/>
      <sheetName val="Resumo_Financeiro4"/>
      <sheetName val="traço_cbuq_faixa_c_Carpizza_CO4"/>
      <sheetName val="Mat_Asf4"/>
      <sheetName val="Desmat_0,154"/>
      <sheetName val="Dados_de_Entrada_15"/>
      <sheetName val="Dados_de_Entrada_25"/>
      <sheetName val="Dados_de_Entrada_35"/>
      <sheetName val="Dados_de_Entrada_45"/>
      <sheetName val="Página_110"/>
      <sheetName val="Página_25"/>
      <sheetName val="Página_35"/>
      <sheetName val="Página_45"/>
      <sheetName val="Página_55"/>
      <sheetName val="Página_65"/>
      <sheetName val="Página_75"/>
      <sheetName val="Página_85"/>
      <sheetName val="Página_95"/>
      <sheetName val="Página_105"/>
      <sheetName val="Página_115"/>
      <sheetName val="Página_125"/>
      <sheetName val="Página_135"/>
      <sheetName val="Página_145"/>
      <sheetName val="Página_165"/>
      <sheetName val="Traço_da_Mist_+Filler_5"/>
      <sheetName val="Traço_da_Mist__Bet_5"/>
      <sheetName val="E__Areia5"/>
      <sheetName val="E__Areia_(2)5"/>
      <sheetName val="Pes_Agr_Silos_Frio_3_4&quot;5"/>
      <sheetName val="Pes_Agr_Silos_Frio_Areia_méd5"/>
      <sheetName val="Pes_Agr_Silos_Frio_3_8&quot;+pó5"/>
      <sheetName val="Até_Aqui5"/>
      <sheetName val="Analise_SF_45"/>
      <sheetName val="Analise_SF_35"/>
      <sheetName val="Analise_SF_25"/>
      <sheetName val="Analise_SF_15"/>
      <sheetName val="Analise_SF_Filler5"/>
      <sheetName val="Analise_SQ_35"/>
      <sheetName val="Analise_SQ_25"/>
      <sheetName val="Analise_SQ_15"/>
      <sheetName val="INDICE_FORMA5"/>
      <sheetName val="P_A_T_O_99_B5"/>
      <sheetName val="BSTC_0,605"/>
      <sheetName val="BOCA_BSTC_0,605"/>
      <sheetName val="Tabela_mês5"/>
      <sheetName val="planilha_do_plano5"/>
      <sheetName val="CUSTO_HORÁRIO5"/>
      <sheetName val="Mão_de_obra5"/>
      <sheetName val="traço_cbuq_faixa_c_Carpizza_CO5"/>
      <sheetName val="Resumo_Financeiro5"/>
      <sheetName val="Mat_Asf5"/>
      <sheetName val="Desmat_0,155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A3">
            <v>4.5</v>
          </cell>
          <cell r="B3">
            <v>6.6202348981163466</v>
          </cell>
          <cell r="C3">
            <v>60.964134991383446</v>
          </cell>
          <cell r="D3">
            <v>1025.855</v>
          </cell>
          <cell r="E3">
            <v>8.6999999999999993</v>
          </cell>
          <cell r="F3">
            <v>2.3529999999999998</v>
          </cell>
          <cell r="G3">
            <v>16.963493472502915</v>
          </cell>
        </row>
        <row r="4">
          <cell r="A4">
            <v>5</v>
          </cell>
          <cell r="B4">
            <v>5.5001923970155246</v>
          </cell>
          <cell r="C4">
            <v>67.747806208191548</v>
          </cell>
          <cell r="D4">
            <v>1094.5825</v>
          </cell>
          <cell r="E4">
            <v>9.5749999999999993</v>
          </cell>
          <cell r="F4">
            <v>2.3630000000000004</v>
          </cell>
          <cell r="G4">
            <v>17.047556761540491</v>
          </cell>
        </row>
        <row r="5">
          <cell r="A5">
            <v>5.5</v>
          </cell>
          <cell r="B5">
            <v>4.4232587303692874</v>
          </cell>
          <cell r="C5">
            <v>74.264023326736492</v>
          </cell>
          <cell r="D5">
            <v>879.57749999999999</v>
          </cell>
          <cell r="E5">
            <v>10.725000000000001</v>
          </cell>
          <cell r="F5">
            <v>2.37175</v>
          </cell>
          <cell r="G5">
            <v>17.178598970077541</v>
          </cell>
        </row>
        <row r="6">
          <cell r="A6">
            <v>6</v>
          </cell>
          <cell r="B6">
            <v>4.0007841277410066</v>
          </cell>
          <cell r="C6">
            <v>77.635106010695324</v>
          </cell>
          <cell r="D6">
            <v>567.98</v>
          </cell>
          <cell r="E6">
            <v>13.6</v>
          </cell>
          <cell r="F6">
            <v>2.3642500000000002</v>
          </cell>
          <cell r="G6">
            <v>17.877321384085253</v>
          </cell>
        </row>
        <row r="7">
          <cell r="A7">
            <v>6.5</v>
          </cell>
          <cell r="B7">
            <v>4.0533844045161054</v>
          </cell>
          <cell r="C7">
            <v>78.676681324823704</v>
          </cell>
          <cell r="D7">
            <v>529.86500000000001</v>
          </cell>
          <cell r="E7">
            <v>19.450000000000003</v>
          </cell>
          <cell r="F7">
            <v>2.3452500000000001</v>
          </cell>
          <cell r="G7">
            <v>18.970602326582025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>
        <row r="3">
          <cell r="A3">
            <v>4.5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>
        <row r="3">
          <cell r="A3">
            <v>4.5</v>
          </cell>
        </row>
      </sheetData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>
        <row r="3">
          <cell r="A3">
            <v>4.5</v>
          </cell>
        </row>
      </sheetData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>
        <row r="3">
          <cell r="A3">
            <v>4.5</v>
          </cell>
        </row>
      </sheetData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>
        <row r="3">
          <cell r="A3">
            <v>4.5</v>
          </cell>
        </row>
      </sheetData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>
        <row r="3">
          <cell r="A3">
            <v>4.5</v>
          </cell>
        </row>
      </sheetData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>
        <row r="3">
          <cell r="A3">
            <v>4.5</v>
          </cell>
        </row>
      </sheetData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>
        <row r="3">
          <cell r="A3">
            <v>4.5</v>
          </cell>
        </row>
      </sheetData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>
        <row r="3">
          <cell r="A3">
            <v>4.5</v>
          </cell>
        </row>
      </sheetData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>
        <row r="3">
          <cell r="A3">
            <v>4.5</v>
          </cell>
        </row>
      </sheetData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>
        <row r="3">
          <cell r="A3">
            <v>4.5</v>
          </cell>
        </row>
      </sheetData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"/>
      <sheetName val="Prog_Sv"/>
      <sheetName val="mem"/>
      <sheetName val="MG"/>
      <sheetName val="GAL"/>
      <sheetName val="pf"/>
      <sheetName val="TB"/>
      <sheetName val="00-01"/>
      <sheetName val="07-15"/>
      <sheetName val="ev"/>
      <sheetName val="RotMRosa"/>
      <sheetName val="RotKm07"/>
      <sheetName val="Pontes"/>
      <sheetName val="mfc10x30cm"/>
      <sheetName val="pntcobra"/>
      <sheetName val="pntmarc"/>
      <sheetName val="pntpaul"/>
      <sheetName val="C-Mat E TRP"/>
      <sheetName val="limp-SMF"/>
      <sheetName val="corpbstc"/>
      <sheetName val="escmatjaz"/>
      <sheetName val="comp95"/>
      <sheetName val="regsubl"/>
      <sheetName val="sbase"/>
      <sheetName val="conc10mpa"/>
      <sheetName val="conc12mpa"/>
      <sheetName val="conc15mpa"/>
      <sheetName val="base"/>
      <sheetName val="solobase"/>
      <sheetName val="rempav"/>
      <sheetName val="stc01"/>
      <sheetName val="caiação"/>
      <sheetName val="remprof"/>
      <sheetName val="recrevaauq"/>
      <sheetName val="dar01"/>
      <sheetName val="pintura"/>
      <sheetName val="mfc05"/>
      <sheetName val="impri"/>
      <sheetName val="mistaauq"/>
      <sheetName val="reatcompbu"/>
      <sheetName val="esccav1ª"/>
      <sheetName val="clp03"/>
      <sheetName val="dar02"/>
      <sheetName val="clp01"/>
      <sheetName val="alvparg"/>
      <sheetName val="alvtij"/>
      <sheetName val="demdispconc"/>
      <sheetName val="AAUF"/>
      <sheetName val="tapbur"/>
      <sheetName val="recmecater"/>
      <sheetName val="CAPA_RELAT"/>
      <sheetName val="Pl_Res_Aprop"/>
      <sheetName val="Pl_C_Aprop_período SEDE"/>
      <sheetName val="Pl_C_Aprop_acumul SEDE"/>
      <sheetName val="Pl_C_Aprop_período NATAL"/>
      <sheetName val="Pl_C_Aprop_acumul NATAL"/>
      <sheetName val="Pl_C_Aprop_período S. LUIS"/>
      <sheetName val="Pl_C_Aprop_acumul S. LUIS"/>
      <sheetName val="Comb_Atual"/>
      <sheetName val="Comb_Acum"/>
      <sheetName val="Res-EqpVtr_ Atual"/>
      <sheetName val="Fich_Cont_ Desp_Eqp "/>
      <sheetName val="Tab_C_Eqp_Atual"/>
      <sheetName val="Tab_C_Eqp_Acum"/>
      <sheetName val="Comb_Ant"/>
      <sheetName val="Tab_C_ME_ MO"/>
      <sheetName val="Res-EqpVtr_ anterior"/>
      <sheetName val="Res_EqpVtr_Acum"/>
      <sheetName val="Custo horário Eqp Vtr"/>
      <sheetName val="Gráf1"/>
      <sheetName val="Plan1"/>
      <sheetName val="Plan2"/>
      <sheetName val="Plan3"/>
      <sheetName val="PRO-08"/>
      <sheetName val="Capa"/>
      <sheetName val="Doc 01"/>
      <sheetName val="Doc 02"/>
      <sheetName val="Doc 03"/>
      <sheetName val="Doc 04"/>
      <sheetName val="F Rosto"/>
      <sheetName val="OOG"/>
      <sheetName val="Cust_Hor_Eqp_Vtr"/>
      <sheetName val="Custo de materiais"/>
      <sheetName val="custo de mão-de-obra"/>
      <sheetName val="M C R E Desp Pessoal"/>
      <sheetName val="M C R E Insumos objeto"/>
      <sheetName val="M C R E Manutenção"/>
      <sheetName val="M C R E Renovação da Frota"/>
      <sheetName val="M C R E Desp Indiretas"/>
      <sheetName val="Memo Cal Combs"/>
      <sheetName val="Dim das Eqps"/>
      <sheetName val="Cron Obra"/>
      <sheetName val="Dim Pessoal"/>
      <sheetName val="M C R ETerceirização"/>
      <sheetName val="MC Mâo O. Suplem"/>
      <sheetName val="Mem Calc Desp Estimadas"/>
      <sheetName val="Dim Eqp Vtr"/>
      <sheetName val="Cron Pessoal"/>
      <sheetName val="Cron EqpVtr"/>
      <sheetName val="Cron Material"/>
      <sheetName val="Cro Fis-Fin"/>
      <sheetName val="pasta"/>
      <sheetName val="doc1"/>
      <sheetName val="doc2"/>
      <sheetName val="doc3"/>
      <sheetName val="doc4 "/>
      <sheetName val="rff"/>
      <sheetName val="carimbo "/>
      <sheetName val="oog - fazer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"/>
      <sheetName val="Prog_Sv"/>
      <sheetName val="mem"/>
      <sheetName val="MG"/>
      <sheetName val="GAL"/>
      <sheetName val="pf"/>
      <sheetName val="TB"/>
      <sheetName val="00-01"/>
      <sheetName val="07-15"/>
      <sheetName val="ev"/>
      <sheetName val="RotMRosa"/>
      <sheetName val="RotKm07"/>
      <sheetName val="Pontes"/>
      <sheetName val="mfc10x30cm"/>
      <sheetName val="pntcobra"/>
      <sheetName val="pntmarc"/>
      <sheetName val="pntpaul"/>
      <sheetName val="C-Mat E TRP"/>
      <sheetName val="limp-SMF"/>
      <sheetName val="corpbstc"/>
      <sheetName val="escmatjaz"/>
      <sheetName val="comp95"/>
      <sheetName val="regsubl"/>
      <sheetName val="sbase"/>
      <sheetName val="conc10mpa"/>
      <sheetName val="conc12mpa"/>
      <sheetName val="conc15mpa"/>
      <sheetName val="base"/>
      <sheetName val="solobase"/>
      <sheetName val="rempav"/>
      <sheetName val="stc01"/>
      <sheetName val="caiação"/>
      <sheetName val="remprof"/>
      <sheetName val="recrevaauq"/>
      <sheetName val="dar01"/>
      <sheetName val="pintura"/>
      <sheetName val="mfc05"/>
      <sheetName val="impri"/>
      <sheetName val="mistaauq"/>
      <sheetName val="reatcompbu"/>
      <sheetName val="esccav1ª"/>
      <sheetName val="clp03"/>
      <sheetName val="dar02"/>
      <sheetName val="clp01"/>
      <sheetName val="alvparg"/>
      <sheetName val="alvtij"/>
      <sheetName val="demdispconc"/>
      <sheetName val="AAUF"/>
      <sheetName val="tapbur"/>
      <sheetName val="recmecater"/>
      <sheetName val="CAPA_RELAT"/>
      <sheetName val="Pl_Res_Aprop"/>
      <sheetName val="Pl_C_Aprop_período SEDE"/>
      <sheetName val="Pl_C_Aprop_acumul SEDE"/>
      <sheetName val="Pl_C_Aprop_período NATAL"/>
      <sheetName val="Pl_C_Aprop_acumul NATAL"/>
      <sheetName val="Pl_C_Aprop_período S. LUIS"/>
      <sheetName val="Pl_C_Aprop_acumul S. LUIS"/>
      <sheetName val="Comb_Atual"/>
      <sheetName val="Comb_Acum"/>
      <sheetName val="Res-EqpVtr_ Atual"/>
      <sheetName val="Fich_Cont_ Desp_Eqp "/>
      <sheetName val="Tab_C_Eqp_Atual"/>
      <sheetName val="Tab_C_Eqp_Acum"/>
      <sheetName val="Comb_Ant"/>
      <sheetName val="Tab_C_ME_ MO"/>
      <sheetName val="Res-EqpVtr_ anterior"/>
      <sheetName val="Res_EqpVtr_Acum"/>
      <sheetName val="Custo horário Eqp Vtr"/>
      <sheetName val="Gráf1"/>
      <sheetName val="Capa"/>
      <sheetName val="Doc 01"/>
      <sheetName val="Doc 02"/>
      <sheetName val="Doc 03"/>
      <sheetName val="Doc 04"/>
      <sheetName val="F Rosto"/>
      <sheetName val="OOG"/>
      <sheetName val="Cust_Hor_Eqp_Vtr"/>
      <sheetName val="Custo de materiais"/>
      <sheetName val="custo de mão-de-obra"/>
      <sheetName val="M C R E Desp Pessoal"/>
      <sheetName val="M C R E Insumos objeto"/>
      <sheetName val="M C R E Manutenção"/>
      <sheetName val="M C R E Renovação da Frota"/>
      <sheetName val="M C R E Desp Indiretas"/>
      <sheetName val="Memo Cal Combs"/>
      <sheetName val="Dim das Eqps"/>
      <sheetName val="Cron Obra"/>
      <sheetName val="Dim Pessoal"/>
      <sheetName val="M C R ETerceirização"/>
      <sheetName val="MC Mâo O. Suplem"/>
      <sheetName val="Mem Calc Desp Estimadas"/>
      <sheetName val="Dim Eqp Vtr"/>
      <sheetName val="Cron Pessoal"/>
      <sheetName val="Cron EqpVtr"/>
      <sheetName val="Cron Material"/>
      <sheetName val="Cro Fis-F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6"/>
    </sheetNames>
    <sheetDataSet>
      <sheetData sheetId="0">
        <row r="54">
          <cell r="F54">
            <v>1403982.3199999998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6"/>
    </sheetNames>
    <sheetDataSet>
      <sheetData sheetId="0">
        <row r="54">
          <cell r="F54">
            <v>1403982.3199999998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6"/>
    </sheetNames>
    <sheetDataSet>
      <sheetData sheetId="0">
        <row r="54">
          <cell r="F54">
            <v>1403982.3199999998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"/>
      <sheetName val="Prog_Sv"/>
      <sheetName val="mem"/>
      <sheetName val="MG"/>
      <sheetName val="GAL"/>
      <sheetName val="pf"/>
      <sheetName val="TB"/>
      <sheetName val="00-01"/>
      <sheetName val="07-15"/>
      <sheetName val="ev"/>
      <sheetName val="RotMRosa"/>
      <sheetName val="RotKm07"/>
      <sheetName val="Pontes"/>
      <sheetName val="mfc10x30cm"/>
      <sheetName val="pntcobra"/>
      <sheetName val="pntmarc"/>
      <sheetName val="pntpaul"/>
      <sheetName val="C-Mat E TRP"/>
      <sheetName val="limp-SMF"/>
      <sheetName val="corpbstc"/>
      <sheetName val="escmatjaz"/>
      <sheetName val="comp95"/>
      <sheetName val="regsubl"/>
      <sheetName val="sbase"/>
      <sheetName val="conc10mpa"/>
      <sheetName val="conc12mpa"/>
      <sheetName val="conc15mpa"/>
      <sheetName val="base"/>
      <sheetName val="solobase"/>
      <sheetName val="rempav"/>
      <sheetName val="stc01"/>
      <sheetName val="caiação"/>
      <sheetName val="remprof"/>
      <sheetName val="recrevaauq"/>
      <sheetName val="dar01"/>
      <sheetName val="pintura"/>
      <sheetName val="mfc05"/>
      <sheetName val="impri"/>
      <sheetName val="mistaauq"/>
      <sheetName val="reatcompbu"/>
      <sheetName val="esccav1ª"/>
      <sheetName val="clp03"/>
      <sheetName val="dar02"/>
      <sheetName val="clp01"/>
      <sheetName val="alvparg"/>
      <sheetName val="alvtij"/>
      <sheetName val="demdispconc"/>
      <sheetName val="AAUF"/>
      <sheetName val="tapbur"/>
      <sheetName val="recmecater"/>
      <sheetName val="CAPA_RELAT"/>
      <sheetName val="Pl_Res_Aprop"/>
      <sheetName val="Pl_C_Aprop_período SEDE"/>
      <sheetName val="Pl_C_Aprop_acumul SEDE"/>
      <sheetName val="Pl_C_Aprop_período NATAL"/>
      <sheetName val="Pl_C_Aprop_acumul NATAL"/>
      <sheetName val="Pl_C_Aprop_período S. LUIS"/>
      <sheetName val="Pl_C_Aprop_acumul S. LUIS"/>
      <sheetName val="Comb_Atual"/>
      <sheetName val="Comb_Acum"/>
      <sheetName val="Res-EqpVtr_ Atual"/>
      <sheetName val="Fich_Cont_ Desp_Eqp "/>
      <sheetName val="Tab_C_Eqp_Atual"/>
      <sheetName val="Tab_C_Eqp_Acum"/>
      <sheetName val="Comb_Ant"/>
      <sheetName val="Tab_C_ME_ MO"/>
      <sheetName val="Res-EqpVtr_ anterior"/>
      <sheetName val="Res_EqpVtr_Acum"/>
      <sheetName val="Custo horário Eqp Vtr"/>
      <sheetName val="Capa"/>
      <sheetName val="Doc 01"/>
      <sheetName val="Doc 02"/>
      <sheetName val="Doc 03"/>
      <sheetName val="Doc 04"/>
      <sheetName val="F Rosto"/>
      <sheetName val="OOG"/>
      <sheetName val="Cust_Hor_Eqp_Vtr"/>
      <sheetName val="Custo de materiais"/>
      <sheetName val="custo de mão-de-obra"/>
      <sheetName val="M C R E Desp Pessoal"/>
      <sheetName val="M C R E Insumos objeto"/>
      <sheetName val="M C R E Manutenção"/>
      <sheetName val="M C R E Renovação da Frota"/>
      <sheetName val="M C R E Desp Indiretas"/>
      <sheetName val="Memo Cal Combs"/>
      <sheetName val="Dim das Eqps"/>
      <sheetName val="Cron Obra"/>
      <sheetName val="Dim Pessoal"/>
      <sheetName val="M C R ETerceirização"/>
      <sheetName val="MC Mâo O. Suplem"/>
      <sheetName val="Mem Calc Desp Estimadas"/>
      <sheetName val="Dim Eqp Vtr"/>
      <sheetName val="Cron Pessoal"/>
      <sheetName val="Cron EqpVtr"/>
      <sheetName val="Cron Material"/>
      <sheetName val="Cro Fis-Fin"/>
      <sheetName val="orç"/>
      <sheetName val="Distancias trecho 1"/>
      <sheetName val="TRANSPORTES trecho 1"/>
      <sheetName val="Distancias trecho 2"/>
      <sheetName val="TRANSPORTES trecho 2"/>
      <sheetName val="Distancia trecho 3"/>
      <sheetName val="TRANSPORTES trecho 3"/>
      <sheetName val="Mem Cálc mob_desmob"/>
      <sheetName val="Desmat"/>
      <sheetName val="Esc. carga transp 1ª cat 50 m"/>
      <sheetName val="ECT 200&lt;DMT&lt;400"/>
      <sheetName val="ECT 1800&lt;DMT&lt;2000"/>
      <sheetName val="ECT 2000&lt;DMT&lt;3000"/>
      <sheetName val="ECT 3000&lt;DMT&lt;5000"/>
      <sheetName val="Compactação manual"/>
      <sheetName val="Compact 95%"/>
      <sheetName val="Compact 100% "/>
      <sheetName val="ECT 50&lt;DMT&lt;200 escv"/>
      <sheetName val="ECT 200&lt;DMT&lt;400 escv"/>
      <sheetName val="ECT 400&lt;DMT&lt;600 escv"/>
      <sheetName val="ECT 600&lt;DMT&lt;800 escv"/>
      <sheetName val="ECT 1000&lt;DMT&lt;1200 escv"/>
      <sheetName val="ECT 800&lt;DMT&lt;1000 escv"/>
      <sheetName val="ECT 1200&lt;DMT&lt;1400 escv"/>
      <sheetName val="ECT 50&lt;DMT&lt;200 mat 2 cat escv"/>
      <sheetName val="ECT 50&lt;DMT&lt;200 mat 3 cat"/>
      <sheetName val="Regul subleito"/>
      <sheetName val="Subbase de solo est."/>
      <sheetName val="Base de solo est. "/>
      <sheetName val="Limp Cam Veg"/>
      <sheetName val="Expurgo de jazida (aux)"/>
      <sheetName val="EC mat jazida (aux)"/>
      <sheetName val="Imprimação"/>
      <sheetName val="TSS"/>
      <sheetName val="TSD"/>
      <sheetName val="Transp Mat jaz"/>
      <sheetName val="Transp de brita"/>
      <sheetName val="Sarjeta STC05"/>
      <sheetName val="Sarjeta STC 02"/>
      <sheetName val="Concreto 12MPa Conf Lanc (aux)"/>
      <sheetName val="Esc. man. vala mat 1a cat (aux)"/>
      <sheetName val="Dreno longitudinal DPS"/>
      <sheetName val="Boca de Saida BSD 01"/>
      <sheetName val="Boca de Saida BSD 03"/>
      <sheetName val="Valeta VPC-03"/>
      <sheetName val="Meio Fio "/>
      <sheetName val="Concreto 10MPa Conf Lanc  (aux)"/>
      <sheetName val="Concreto 15MPa Conf Lanc (aux)"/>
      <sheetName val="Descida d´água DAD 01"/>
      <sheetName val="Descida d´água DAR 02"/>
      <sheetName val="Compactação manual (aux)"/>
      <sheetName val="Entrada dágua  EDA01"/>
      <sheetName val="Entrada dágua  EDA02"/>
      <sheetName val="Dissip energia DES 01"/>
      <sheetName val="Dissip energia DES 02"/>
      <sheetName val="Alvenaria pedra argamass"/>
      <sheetName val="Argamassa ci_ar"/>
      <sheetName val="Cx colet sarjeta"/>
      <sheetName val="BSTC 0,80 m"/>
      <sheetName val="Dente p_ bueiro s 0,80m"/>
      <sheetName val="Boca BSTC 0,80 m"/>
      <sheetName val="BSTC 1m"/>
      <sheetName val="Dente p_ bueiro s 1,00m"/>
      <sheetName val="BocaBSTC 1m "/>
      <sheetName val="BDTC 1m"/>
      <sheetName val="Dente p_ bueiro d 1,00m"/>
      <sheetName val="Boca BDTC 1m"/>
      <sheetName val="BTTC 1m"/>
      <sheetName val="Dente p_ bueiro T 1,00m"/>
      <sheetName val="Boca BTTC 1m"/>
      <sheetName val="BDCC 1,5x1,5 m"/>
      <sheetName val="Boca BDCC 1,5x1,5"/>
      <sheetName val="BTCC 1,5 x 1,5"/>
      <sheetName val="Boca BTCC 1,5x1,5 m "/>
      <sheetName val="Escoramento de Bueiro cel."/>
      <sheetName val="Conf e lanç conc magro (aux)"/>
      <sheetName val="Concreto cicl. 12MPa (aux)"/>
      <sheetName val="BDCC 2,0x2,0 m 1,0 a 2,5 m"/>
      <sheetName val="Boca BDCC 2,0x2,0 m"/>
      <sheetName val="BTCC 2,0x2,0 m 1,0 a 2,5 m"/>
      <sheetName val="Boca BTCC 2,0x2,0 m"/>
      <sheetName val="Pintura faixa"/>
      <sheetName val="Pintura setas e zeb"/>
      <sheetName val="Tacha reflet"/>
      <sheetName val="Enleivamento"/>
      <sheetName val="Cerca arame"/>
      <sheetName val="Defensa dupla"/>
      <sheetName val="Passeio concreto"/>
      <sheetName val="Revest veg c mudas"/>
      <sheetName val="Revest veg c grama leiva"/>
      <sheetName val="Plantio arbustos"/>
      <sheetName val="Regul mec faixa dom"/>
      <sheetName val="Alv pedra arrum"/>
      <sheetName val="Forn prep coloc forma CA-50"/>
      <sheetName val="Fôrma comum de madeira"/>
      <sheetName val="Fôrma de placa resinada"/>
      <sheetName val="pasta"/>
      <sheetName val="doc1"/>
      <sheetName val="doc2"/>
      <sheetName val="doc3"/>
      <sheetName val="doc4 "/>
      <sheetName val="rff"/>
      <sheetName val="carimbo "/>
      <sheetName val="oog - fazer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"/>
      <sheetName val="Prog_Sv"/>
      <sheetName val="mem"/>
      <sheetName val="MG"/>
      <sheetName val="GAL"/>
      <sheetName val="pf"/>
      <sheetName val="TB"/>
      <sheetName val="00-01"/>
      <sheetName val="07-15"/>
      <sheetName val="ev"/>
      <sheetName val="RotMRosa"/>
      <sheetName val="RotKm07"/>
      <sheetName val="Pontes"/>
      <sheetName val="mfc10x30cm"/>
      <sheetName val="pntcobra"/>
      <sheetName val="pntmarc"/>
      <sheetName val="pntpaul"/>
      <sheetName val="C-Mat E TRP"/>
      <sheetName val="limp-SMF"/>
      <sheetName val="corpbstc"/>
      <sheetName val="escmatjaz"/>
      <sheetName val="comp95"/>
      <sheetName val="regsubl"/>
      <sheetName val="sbase"/>
      <sheetName val="conc10mpa"/>
      <sheetName val="conc12mpa"/>
      <sheetName val="conc15mpa"/>
      <sheetName val="base"/>
      <sheetName val="solobase"/>
      <sheetName val="rempav"/>
      <sheetName val="stc01"/>
      <sheetName val="caiação"/>
      <sheetName val="remprof"/>
      <sheetName val="recrevaauq"/>
      <sheetName val="dar01"/>
      <sheetName val="pintura"/>
      <sheetName val="mfc05"/>
      <sheetName val="impri"/>
      <sheetName val="mistaauq"/>
      <sheetName val="reatcompbu"/>
      <sheetName val="esccav1ª"/>
      <sheetName val="clp03"/>
      <sheetName val="dar02"/>
      <sheetName val="clp01"/>
      <sheetName val="alvparg"/>
      <sheetName val="alvtij"/>
      <sheetName val="demdispconc"/>
      <sheetName val="AAUF"/>
      <sheetName val="tapbur"/>
      <sheetName val="recmecater"/>
      <sheetName val="CAPA_RELAT"/>
      <sheetName val="Pl_Res_Aprop"/>
      <sheetName val="Pl_C_Aprop_período SEDE"/>
      <sheetName val="Pl_C_Aprop_acumul SEDE"/>
      <sheetName val="Pl_C_Aprop_período NATAL"/>
      <sheetName val="Pl_C_Aprop_acumul NATAL"/>
      <sheetName val="Pl_C_Aprop_período S. LUIS"/>
      <sheetName val="Pl_C_Aprop_acumul S. LUIS"/>
      <sheetName val="Comb_Atual"/>
      <sheetName val="Comb_Acum"/>
      <sheetName val="Res-EqpVtr_ Atual"/>
      <sheetName val="Fich_Cont_ Desp_Eqp "/>
      <sheetName val="Tab_C_Eqp_Atual"/>
      <sheetName val="Tab_C_Eqp_Acum"/>
      <sheetName val="Comb_Ant"/>
      <sheetName val="Tab_C_ME_ MO"/>
      <sheetName val="Res-EqpVtr_ anterior"/>
      <sheetName val="Res_EqpVtr_Acum"/>
      <sheetName val="Gráf1"/>
      <sheetName val="Custo horário Eqp Vtr"/>
      <sheetName val="pasta"/>
      <sheetName val="capa"/>
      <sheetName val="doc1"/>
      <sheetName val="doc2"/>
      <sheetName val="doc3"/>
      <sheetName val="doc4 "/>
      <sheetName val="rff"/>
      <sheetName val="carimbo "/>
      <sheetName val="oog - fazer "/>
      <sheetName val="Doc 01"/>
      <sheetName val="Doc 02"/>
      <sheetName val="Doc 03"/>
      <sheetName val="Doc 04"/>
      <sheetName val="F Rosto"/>
      <sheetName val="OOG"/>
      <sheetName val="Cust_Hor_Eqp_Vtr"/>
      <sheetName val="Custo de materiais"/>
      <sheetName val="custo de mão-de-obra"/>
      <sheetName val="M C R E Desp Pessoal"/>
      <sheetName val="M C R E Insumos objeto"/>
      <sheetName val="M C R E Manutenção"/>
      <sheetName val="M C R E Renovação da Frota"/>
      <sheetName val="M C R E Desp Indiretas"/>
      <sheetName val="Memo Cal Combs"/>
      <sheetName val="Dim das Eqps"/>
      <sheetName val="Cron Obra"/>
      <sheetName val="Dim Pessoal"/>
      <sheetName val="M C R ETerceirização"/>
      <sheetName val="MC Mâo O. Suplem"/>
      <sheetName val="Mem Calc Desp Estimadas"/>
      <sheetName val="Dim Eqp Vtr"/>
      <sheetName val="Cron Pessoal"/>
      <sheetName val="Cron EqpVtr"/>
      <sheetName val="Cron Material"/>
      <sheetName val="Cro Fis-F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IÇOES-ORDEM ALFABETICA"/>
      <sheetName val="COMPOSIÇOES-ORDEM NÚMERICA"/>
      <sheetName val="RESUMO GERAL DO PROJETO"/>
      <sheetName val="RESUMO"/>
      <sheetName val="1-1"/>
      <sheetName val="2-1"/>
      <sheetName val="3-1"/>
      <sheetName val="3-2"/>
      <sheetName val="3-3"/>
      <sheetName val="3-4"/>
      <sheetName val="4-1"/>
      <sheetName val="4-2"/>
      <sheetName val="4-3"/>
      <sheetName val="4-4"/>
      <sheetName val="4-5"/>
      <sheetName val="4-6"/>
      <sheetName val="4-7"/>
      <sheetName val="4-8"/>
      <sheetName val="4-9"/>
      <sheetName val="4-10"/>
      <sheetName val="5-1"/>
      <sheetName val="q8"/>
      <sheetName val="Assumptions"/>
      <sheetName val="Imai03"/>
    </sheetNames>
    <sheetDataSet>
      <sheetData sheetId="0" refreshError="1"/>
      <sheetData sheetId="1">
        <row r="8">
          <cell r="A8">
            <v>20000001</v>
          </cell>
          <cell r="B8" t="str">
            <v>LIMPEZA MECANIZADA DO TERRENO INCLUSIVE RASPAGEM, JUNTAMENTO E QUEIMA DO MATERIAL</v>
          </cell>
          <cell r="C8" t="str">
            <v>M2</v>
          </cell>
          <cell r="D8">
            <v>0.12</v>
          </cell>
        </row>
        <row r="9">
          <cell r="A9">
            <v>20000002</v>
          </cell>
          <cell r="B9" t="str">
            <v>RELOCAÇÃO DA ADUTORA COM LEVANTAMENTO PLANIALTIMETRICO DO EIXO, NIVELAMENTO E CONTRANIVELAMENTO GEOMETRICO DO FUNDO DA VALA  DA ESTRADA DE SERVIÇOS E DRENAGENS, FAIXA DA ADUTORA 30M, SEÇÃO TRANSVERSAL DE 20 EM 20M, PERFIL DO EIXO COM ESCALA VERTICAL DE 1:</v>
          </cell>
          <cell r="C9" t="str">
            <v>KM</v>
          </cell>
          <cell r="D9">
            <v>400.68</v>
          </cell>
        </row>
        <row r="10">
          <cell r="A10">
            <v>20000003</v>
          </cell>
          <cell r="B10" t="str">
            <v>PLACA DE IDENTIFICAÇÃO DA OBRA FORNECIMENTO E COLOCAÇÃO</v>
          </cell>
          <cell r="C10" t="str">
            <v>M2</v>
          </cell>
          <cell r="D10">
            <v>45.4</v>
          </cell>
        </row>
        <row r="11">
          <cell r="A11">
            <v>20000004</v>
          </cell>
          <cell r="B11" t="str">
            <v>PLACA DE SINALIZAÇÃO E ADVERTÊNCIA, CONFECÇÃO, TRANSPORTE E INSTALAÇÃO, EM MADEIRA COMPENSADA 8 A 10MM DE ESPESSURA E DIMENSÕES (1X1,50) M2 INCLUINDO REMOÇÃO PARA OUTRO LOCAL DA OBRA</v>
          </cell>
          <cell r="C11" t="str">
            <v>UN</v>
          </cell>
          <cell r="D11">
            <v>93.54</v>
          </cell>
        </row>
        <row r="12">
          <cell r="A12">
            <v>20000005</v>
          </cell>
          <cell r="B12" t="str">
            <v>CERCA DE SINALIZAÇÃO NOTURNA EM TABUAS INCLUINDO CONFECÇÃO, TRANSPORTE, INSTALAÇÃO COM SUPORTE METALICO, BALDE E BASE DE CONCRETO</v>
          </cell>
          <cell r="C12" t="str">
            <v>M</v>
          </cell>
          <cell r="D12">
            <v>9.11</v>
          </cell>
        </row>
        <row r="13">
          <cell r="A13">
            <v>20000006</v>
          </cell>
          <cell r="B13" t="str">
            <v>LOCAÇÃO TOPOGRÁFICA DO EIXO DA ESTRADA</v>
          </cell>
          <cell r="C13" t="str">
            <v>KM</v>
          </cell>
          <cell r="D13">
            <v>126.16</v>
          </cell>
        </row>
        <row r="14">
          <cell r="A14">
            <v>20000007</v>
          </cell>
          <cell r="B14" t="str">
            <v xml:space="preserve">ESCAVAÇÃO E TRANSPORTE C/ LÂMINA DT &lt; 30M - 1A CATEGORIA </v>
          </cell>
          <cell r="C14" t="str">
            <v>M3</v>
          </cell>
          <cell r="D14">
            <v>2.17</v>
          </cell>
        </row>
        <row r="15">
          <cell r="A15">
            <v>20000008</v>
          </cell>
          <cell r="B15" t="str">
            <v xml:space="preserve">CORTE EM MATERIAL DE 1ª CATEGORIA </v>
          </cell>
          <cell r="C15" t="str">
            <v>M3</v>
          </cell>
          <cell r="D15">
            <v>1.24</v>
          </cell>
        </row>
        <row r="16">
          <cell r="A16">
            <v>20000009</v>
          </cell>
          <cell r="B16" t="str">
            <v>ATERRO COMPACTADO COM FORNECIMENTO MATERIAL DE EMPRÉSTIMO</v>
          </cell>
          <cell r="C16" t="str">
            <v>M3</v>
          </cell>
          <cell r="D16">
            <v>6.23</v>
          </cell>
        </row>
        <row r="17">
          <cell r="A17">
            <v>20000010</v>
          </cell>
          <cell r="B17" t="str">
            <v xml:space="preserve">CARGA E DESCARGA DE SOLO </v>
          </cell>
          <cell r="C17" t="str">
            <v>M3</v>
          </cell>
          <cell r="D17">
            <v>2.12</v>
          </cell>
        </row>
        <row r="18">
          <cell r="A18">
            <v>20000011</v>
          </cell>
          <cell r="B18" t="str">
            <v>TRANSPORTE DE SOLO PARA BOTA-FORA</v>
          </cell>
          <cell r="C18" t="str">
            <v>M3.KM</v>
          </cell>
          <cell r="D18">
            <v>1.06</v>
          </cell>
        </row>
        <row r="19">
          <cell r="A19">
            <v>20000012</v>
          </cell>
          <cell r="B19" t="str">
            <v>ESPALHAMENTO DE SOLO EM BOTA FORA</v>
          </cell>
          <cell r="C19" t="str">
            <v>M3</v>
          </cell>
          <cell r="D19">
            <v>0.39</v>
          </cell>
        </row>
        <row r="20">
          <cell r="A20">
            <v>20000013</v>
          </cell>
          <cell r="B20" t="str">
            <v>DESMONTE DE ROCHA</v>
          </cell>
          <cell r="C20" t="str">
            <v>M3</v>
          </cell>
          <cell r="D20">
            <v>37.28</v>
          </cell>
        </row>
        <row r="21">
          <cell r="A21">
            <v>20000014</v>
          </cell>
          <cell r="B21" t="str">
            <v>CARGA E DESCARGA DE ROCHA</v>
          </cell>
          <cell r="C21" t="str">
            <v>M3</v>
          </cell>
          <cell r="D21">
            <v>2.61</v>
          </cell>
        </row>
        <row r="22">
          <cell r="A22">
            <v>20000015</v>
          </cell>
          <cell r="B22" t="str">
            <v>TRANSPORTE DE ROCHA</v>
          </cell>
          <cell r="C22" t="str">
            <v>M3.KM</v>
          </cell>
          <cell r="D22">
            <v>1.25</v>
          </cell>
        </row>
        <row r="23">
          <cell r="A23">
            <v>20000016</v>
          </cell>
          <cell r="B23" t="str">
            <v>ESPALHAMENTO DE ROCHA EM BOTA-FORA</v>
          </cell>
          <cell r="C23" t="str">
            <v>M3</v>
          </cell>
          <cell r="D23">
            <v>0.9</v>
          </cell>
        </row>
        <row r="24">
          <cell r="A24">
            <v>20000017</v>
          </cell>
          <cell r="B24" t="str">
            <v>ESCAVACAO EM JAZIDA DE CASCALHO PARA REVESTIMENTO PRIMARIO</v>
          </cell>
          <cell r="C24" t="str">
            <v>M3</v>
          </cell>
          <cell r="D24">
            <v>2.35</v>
          </cell>
        </row>
        <row r="25">
          <cell r="A25">
            <v>20000018</v>
          </cell>
          <cell r="B25" t="str">
            <v>CARGA E DESCARGA DE SOLO-CASCALHO</v>
          </cell>
          <cell r="C25" t="str">
            <v>M3</v>
          </cell>
          <cell r="D25">
            <v>2.37</v>
          </cell>
        </row>
        <row r="26">
          <cell r="A26">
            <v>20000019</v>
          </cell>
          <cell r="B26" t="str">
            <v>TRANSPORTE DE CASCALHO</v>
          </cell>
          <cell r="C26" t="str">
            <v>M3.KM</v>
          </cell>
          <cell r="D26">
            <v>1.06</v>
          </cell>
        </row>
        <row r="27">
          <cell r="A27">
            <v>20000020</v>
          </cell>
          <cell r="B27" t="str">
            <v>VALETA TRAPEZOIDAL ESCAVADA S/ REVESTIMENTO-CRISTA DE CORTE</v>
          </cell>
          <cell r="C27" t="str">
            <v>M3</v>
          </cell>
          <cell r="D27">
            <v>13.8</v>
          </cell>
        </row>
        <row r="28">
          <cell r="A28">
            <v>20000021</v>
          </cell>
          <cell r="B28" t="str">
            <v>SARJETA TRIANGULAR ESCAVADA S/ REVESTIMENTO-PÉ DE CORTE</v>
          </cell>
          <cell r="C28" t="str">
            <v>M3</v>
          </cell>
          <cell r="D28">
            <v>13.8</v>
          </cell>
        </row>
        <row r="29">
          <cell r="A29">
            <v>20000022</v>
          </cell>
          <cell r="B29" t="str">
            <v>REVESTIMENTO DE SARJETA, VALETA OU DESCIDA D'ÁGUA EM CONCRETO SIMPLES</v>
          </cell>
          <cell r="C29" t="str">
            <v>M3</v>
          </cell>
          <cell r="D29">
            <v>172.02</v>
          </cell>
        </row>
        <row r="30">
          <cell r="A30">
            <v>20000023</v>
          </cell>
          <cell r="B30" t="str">
            <v>REVESTIMENTO VEGETAL COM GRAMA EM LEIVAS</v>
          </cell>
          <cell r="C30" t="str">
            <v>M2</v>
          </cell>
          <cell r="D30">
            <v>9.8000000000000007</v>
          </cell>
        </row>
        <row r="31">
          <cell r="A31">
            <v>20000024</v>
          </cell>
          <cell r="B31" t="str">
            <v>REGULARIZAÇÃO DE SUB-LEITO</v>
          </cell>
          <cell r="C31" t="str">
            <v>M²</v>
          </cell>
          <cell r="D31">
            <v>0.2</v>
          </cell>
        </row>
        <row r="32">
          <cell r="A32">
            <v>20000025</v>
          </cell>
          <cell r="B32" t="str">
            <v>EXECUÇÃO DE REVESTIMENTO PRIMÁRIO-ESPALHAMENTO, COM FORMAÇÃO DO GREIDE E COMPACTAÇÃO</v>
          </cell>
          <cell r="C32" t="str">
            <v>M3</v>
          </cell>
          <cell r="D32">
            <v>11.67</v>
          </cell>
        </row>
        <row r="33">
          <cell r="A33">
            <v>20000026</v>
          </cell>
          <cell r="B33" t="str">
            <v xml:space="preserve">BUEIRO TUBULAR SIMPLES EM CONCRETO ARMADO CA-2, INCLUSIVE BERÇO EM CONCRETO CICLÓPICO  D - 0,60M </v>
          </cell>
          <cell r="C33" t="str">
            <v>M</v>
          </cell>
          <cell r="D33">
            <v>121.82</v>
          </cell>
        </row>
        <row r="34">
          <cell r="A34">
            <v>20000027</v>
          </cell>
          <cell r="B34" t="str">
            <v>BUEIRO TUBULAR SIMPLES EM CONCRETO ARMADO CA-2, INCLUSIVE BERÇO EM CONCRETO CICLÓPICO  D - 0,80M</v>
          </cell>
          <cell r="C34" t="str">
            <v>M</v>
          </cell>
          <cell r="D34">
            <v>198.38</v>
          </cell>
        </row>
        <row r="35">
          <cell r="A35">
            <v>20000028</v>
          </cell>
          <cell r="B35" t="str">
            <v>BUEIRO TUBULAR SIMPLES EM CONCRETO ARMADO CA-2, INCLUSIVE BERÇO EM CONCRETO CICLÓPICO  D - 1,00M</v>
          </cell>
          <cell r="C35" t="str">
            <v>M</v>
          </cell>
          <cell r="D35">
            <v>256.74</v>
          </cell>
        </row>
        <row r="36">
          <cell r="A36">
            <v>20000029</v>
          </cell>
          <cell r="B36" t="str">
            <v>BUEIRO TUBULAR SIMPLES EM CONCRETO ARMADO CA-2, INCLUSIVE BERÇO EM CONCRETO CICLÓPICO  D - 1,20M</v>
          </cell>
          <cell r="C36" t="str">
            <v>M</v>
          </cell>
          <cell r="D36">
            <v>386.73</v>
          </cell>
        </row>
        <row r="37">
          <cell r="A37">
            <v>20000030</v>
          </cell>
          <cell r="B37" t="str">
            <v>BUEIRO TUBULAR DUPLO EM CONCRETO ARMADO CA-2, INCLUSIVE BERÇO EM CONCRETO CICLÓPICO  D - 1,00M</v>
          </cell>
          <cell r="C37" t="str">
            <v>M</v>
          </cell>
          <cell r="D37">
            <v>487.11</v>
          </cell>
        </row>
        <row r="38">
          <cell r="A38">
            <v>20000031</v>
          </cell>
          <cell r="B38" t="str">
            <v>BUEIRO TUBULAR DUPLO EM CONCRETO ARMADO CA-2, INCLUSIVE BERÇO EM CONCRETO CICLÓPICO  D - 1,20M</v>
          </cell>
          <cell r="C38" t="str">
            <v>M</v>
          </cell>
          <cell r="D38">
            <v>747.55</v>
          </cell>
        </row>
        <row r="39">
          <cell r="A39">
            <v>20000032</v>
          </cell>
          <cell r="B39" t="str">
            <v>BOCA DE BUEIRO SIMPLES EM CONCRETO CICLÓPICO, TESTADA, ALAS, CALÇADA E REGULARIZAÇÃO DO TERRENO D -0,60M</v>
          </cell>
          <cell r="C39" t="str">
            <v>UN</v>
          </cell>
          <cell r="D39">
            <v>334.31</v>
          </cell>
        </row>
        <row r="40">
          <cell r="A40">
            <v>20000033</v>
          </cell>
          <cell r="B40" t="str">
            <v>BOCA DE BUEIRO SIMPLES EM CONCRETO CICLÓPICO, TESTADA, ALAS, CALÇADA E REGULARIZAÇÃO DO TERRENO D - 0,80M</v>
          </cell>
          <cell r="C40" t="str">
            <v>UN</v>
          </cell>
          <cell r="D40">
            <v>602.70000000000005</v>
          </cell>
        </row>
        <row r="41">
          <cell r="A41">
            <v>20000034</v>
          </cell>
          <cell r="B41" t="str">
            <v>BOCA DE BUEIRO SIMPLES EM CONCRETO CICLÓPICO, TESTADA, ALAS, CALÇADA E REGULARIZAÇÃO DO TERRENO D - 1,00M</v>
          </cell>
          <cell r="C41" t="str">
            <v>UN</v>
          </cell>
          <cell r="D41">
            <v>947.62</v>
          </cell>
        </row>
        <row r="42">
          <cell r="A42">
            <v>20000035</v>
          </cell>
          <cell r="B42" t="str">
            <v>BOCA DE BUEIRO SIMPLES EM CONCRETO CICLÓPICO, TESTADA, ALAS, CALÇADA E REGULARIZAÇÃO DO TERRENO D - 1,20M</v>
          </cell>
          <cell r="C42" t="str">
            <v>UN</v>
          </cell>
          <cell r="D42">
            <v>1242.3599999999999</v>
          </cell>
        </row>
        <row r="43">
          <cell r="A43">
            <v>20000036</v>
          </cell>
          <cell r="B43" t="str">
            <v>BOCA DE BUEIRO DUPLA EM CONCRETO CICLÓPICO, TESTADA, ALAS, CALÇADA E REGULARIZAÇÃO DO TERRENO D - 1,00M</v>
          </cell>
          <cell r="C43" t="str">
            <v>UN</v>
          </cell>
          <cell r="D43">
            <v>1200.3</v>
          </cell>
        </row>
        <row r="44">
          <cell r="A44">
            <v>20000037</v>
          </cell>
          <cell r="B44" t="str">
            <v>BOCA DE BUEIRO DUPLA EM CONCRETO CICLÓPICO, TESTADA, ALAS, CALÇADA E REGULARIZAÇÃO DO TERRENO D - 1,20M</v>
          </cell>
          <cell r="C44" t="str">
            <v>UN</v>
          </cell>
          <cell r="D44">
            <v>1742.25</v>
          </cell>
        </row>
        <row r="45">
          <cell r="A45">
            <v>20000038</v>
          </cell>
          <cell r="B45" t="str">
            <v xml:space="preserve">CONCRETO ARMADO PARA BLOCO DE APOIO E DE ANCORAGEM, INCLUSIVE FORMA, AÇO E ESCORAMENTO </v>
          </cell>
          <cell r="C45" t="str">
            <v>M3</v>
          </cell>
          <cell r="D45">
            <v>537.26</v>
          </cell>
        </row>
        <row r="46">
          <cell r="A46">
            <v>20000039</v>
          </cell>
          <cell r="B46" t="str">
            <v xml:space="preserve">CAIXA PARA VENTOSA OU DESCARGA NAS DIMENSÕES DE PROJETO INCLUSIVE REVESTIMENTOS ENTERNOS E EXTERNOS, FUNDO EM CONCRETO FCK= 15 MPA E TAMPA EM CONCRETO ARMADO </v>
          </cell>
          <cell r="C46" t="str">
            <v>UN</v>
          </cell>
          <cell r="D46">
            <v>534.61</v>
          </cell>
        </row>
        <row r="47">
          <cell r="A47">
            <v>20000040</v>
          </cell>
          <cell r="B47" t="str">
            <v xml:space="preserve">EXECUÇÃO DE TRAVESSIA SOB ESTRADA DE FERRO TIPO TUNNEL LINER EM BUEIRO ARMCO OU SIMILAR DN 2,00M </v>
          </cell>
          <cell r="C47" t="str">
            <v>M</v>
          </cell>
          <cell r="D47">
            <v>2857.5</v>
          </cell>
        </row>
        <row r="48">
          <cell r="A48">
            <v>20000041</v>
          </cell>
          <cell r="B48" t="str">
            <v>ESCAVAÇÃO MECANIZADA DE VALAS EM SOLO DE QUALQUER NATUREZA, EXCETO ROCHA EM PROFUNDIDADE DE 0 A 6,00M</v>
          </cell>
          <cell r="C48" t="str">
            <v>M3</v>
          </cell>
          <cell r="D48">
            <v>4.7</v>
          </cell>
        </row>
        <row r="49">
          <cell r="A49">
            <v>20000042</v>
          </cell>
          <cell r="B49" t="str">
            <v>ESCAVAÇÃO MANUAL DE VALAS EM SOLO DE QUALQUER NATUREZA, EXCETO ROCHA EM PROFUNDIDADE DE 0 A 6,00M</v>
          </cell>
          <cell r="C49" t="str">
            <v>M3</v>
          </cell>
          <cell r="D49">
            <v>13.34</v>
          </cell>
        </row>
        <row r="50">
          <cell r="A50">
            <v>20000043</v>
          </cell>
          <cell r="B50" t="str">
            <v>LASTRO DE AREIA: FORNECIMENTO, ESPALHAMENTO E ADENSAMENTO</v>
          </cell>
          <cell r="C50" t="str">
            <v>M3</v>
          </cell>
          <cell r="D50">
            <v>16.79</v>
          </cell>
        </row>
        <row r="51">
          <cell r="A51">
            <v>20000044</v>
          </cell>
          <cell r="B51" t="str">
            <v>ESCAVAÇÃO DE SOLO EM JAZIDA COM TRATOR</v>
          </cell>
          <cell r="C51" t="str">
            <v>M3</v>
          </cell>
          <cell r="D51">
            <v>2.17</v>
          </cell>
        </row>
        <row r="52">
          <cell r="A52">
            <v>20000045</v>
          </cell>
          <cell r="B52" t="str">
            <v>ESCAVAÇÃO E CARGA EM LODO</v>
          </cell>
          <cell r="C52" t="str">
            <v>M3</v>
          </cell>
          <cell r="D52">
            <v>4.62</v>
          </cell>
        </row>
        <row r="53">
          <cell r="A53">
            <v>20000046</v>
          </cell>
          <cell r="B53" t="str">
            <v xml:space="preserve">ATERRO COM AREIA: FORNECIMENTO, ESPALHAMENTO E ADENSAMENTO </v>
          </cell>
          <cell r="C53" t="str">
            <v>M3</v>
          </cell>
          <cell r="D53">
            <v>16.79</v>
          </cell>
        </row>
        <row r="54">
          <cell r="A54">
            <v>20000047</v>
          </cell>
          <cell r="B54" t="str">
            <v>ESCAVAÇÃO MECANICA EM VALA DE ROCHA COM UTILIZAÇÃO DE EXPLOSIVOS, PERFURATRIZ PNEUMATICA, CARGA E TRANSPORTE ATÉ 30M</v>
          </cell>
          <cell r="C54" t="str">
            <v>M3</v>
          </cell>
          <cell r="D54">
            <v>37.28</v>
          </cell>
        </row>
        <row r="55">
          <cell r="A55">
            <v>20000048</v>
          </cell>
          <cell r="B55" t="str">
            <v>ESCAVAÇÃO DE VALA EM ROCHA A FRIO, INCLUINDO REGULARIZAÇÃO, CARGA E TRANSPORTE ATÉ 30M</v>
          </cell>
          <cell r="C55" t="str">
            <v>M3</v>
          </cell>
          <cell r="D55">
            <v>49.81</v>
          </cell>
        </row>
        <row r="56">
          <cell r="A56">
            <v>20000049</v>
          </cell>
          <cell r="B56" t="str">
            <v>ESCORAMENTO COM ESTACA PRANCHA DE AÇO 1/4"</v>
          </cell>
          <cell r="C56" t="str">
            <v>M2</v>
          </cell>
          <cell r="D56">
            <v>42.73</v>
          </cell>
        </row>
        <row r="57">
          <cell r="A57">
            <v>20000050</v>
          </cell>
          <cell r="B57" t="str">
            <v>ESCORAMENTO CONTINUO DE MADEIRA</v>
          </cell>
          <cell r="C57" t="str">
            <v>M2</v>
          </cell>
          <cell r="D57">
            <v>13.61</v>
          </cell>
        </row>
        <row r="58">
          <cell r="A58">
            <v>20000051</v>
          </cell>
          <cell r="B58" t="str">
            <v>ESCORAMENTO DESCONTINUO DE MADEIRA</v>
          </cell>
          <cell r="C58" t="str">
            <v>M2</v>
          </cell>
          <cell r="D58">
            <v>10.34</v>
          </cell>
        </row>
        <row r="59">
          <cell r="A59">
            <v>20000052</v>
          </cell>
          <cell r="B59" t="str">
            <v>COMPACTAÇÃO MECANICA DE REATERRO DE VALA COM LANÇAMENTO, ESPALHAMENTO MANUAL EM CAMADAS DE 0,15M COM CONTROLE DE GRAU DE COMPACTAÇÃO &gt; 95% DE PROCTOR NORMAL</v>
          </cell>
          <cell r="C59" t="str">
            <v>M3</v>
          </cell>
          <cell r="D59">
            <v>5.94</v>
          </cell>
        </row>
        <row r="60">
          <cell r="A60">
            <v>20000053</v>
          </cell>
          <cell r="B60" t="str">
            <v>CARGA E DESCARGA-SOLO</v>
          </cell>
          <cell r="C60" t="str">
            <v>M³</v>
          </cell>
          <cell r="D60">
            <v>2.12</v>
          </cell>
        </row>
        <row r="61">
          <cell r="A61">
            <v>20000054</v>
          </cell>
          <cell r="B61" t="str">
            <v>CARGA E DESCARGA - ROCHA</v>
          </cell>
          <cell r="C61" t="str">
            <v>M4</v>
          </cell>
          <cell r="D61">
            <v>2.61</v>
          </cell>
        </row>
        <row r="62">
          <cell r="A62">
            <v>20000055</v>
          </cell>
          <cell r="B62" t="str">
            <v>TRANSPORTE DE MATERIAL ESCAVADO-SOLO</v>
          </cell>
          <cell r="C62" t="str">
            <v>M³.KM</v>
          </cell>
          <cell r="D62">
            <v>1.06</v>
          </cell>
        </row>
        <row r="63">
          <cell r="A63">
            <v>20000056</v>
          </cell>
          <cell r="B63" t="str">
            <v>TRANSPORTE DE MATERIAL ESCAVADO - ROCHA</v>
          </cell>
          <cell r="C63" t="str">
            <v>M3.KM</v>
          </cell>
          <cell r="D63">
            <v>1.25</v>
          </cell>
        </row>
        <row r="64">
          <cell r="A64">
            <v>20000057</v>
          </cell>
          <cell r="B64" t="str">
            <v xml:space="preserve">TRANSPORTE E DESCARGA DE MATERIAL ESCAVADO - LODO </v>
          </cell>
          <cell r="C64" t="str">
            <v>M3.KM</v>
          </cell>
          <cell r="D64">
            <v>1.27</v>
          </cell>
        </row>
        <row r="65">
          <cell r="A65">
            <v>20000058</v>
          </cell>
          <cell r="B65" t="str">
            <v>ESPALHAMENTO DE SOLO EM BOTA-FORA</v>
          </cell>
          <cell r="C65" t="str">
            <v>M3</v>
          </cell>
          <cell r="D65">
            <v>0.39</v>
          </cell>
        </row>
        <row r="66">
          <cell r="A66">
            <v>20000059</v>
          </cell>
          <cell r="B66" t="str">
            <v>ESPALHAMENTO DE ROCHA EM BOTA FORA</v>
          </cell>
          <cell r="C66" t="str">
            <v>M3</v>
          </cell>
          <cell r="D66">
            <v>0.9</v>
          </cell>
        </row>
        <row r="67">
          <cell r="A67">
            <v>20000060</v>
          </cell>
          <cell r="B67" t="str">
            <v xml:space="preserve">ASSENTAMENTO DE TUBULAÇÃO EXECUTADA EM TRECHO ENTERRADO CHAPAS SOLDADAS DE AÇO CARBONO DN 900 COM PROTEÇÃO CONTRA CORROSÃO, ATRAVÉS DE PINTURA INTERNA COM ESMALTE DE ALCATRÃO E EXTERNAMENTE COM PINTURA DE ESMALTE DE ALCATRÃO USANDO-SE LÃ DE VIDRO OU JUTA </v>
          </cell>
          <cell r="C67" t="str">
            <v>M</v>
          </cell>
          <cell r="D67">
            <v>68.3</v>
          </cell>
        </row>
        <row r="68">
          <cell r="A68">
            <v>20000061</v>
          </cell>
          <cell r="B68" t="str">
            <v>ASSENTAMENTO DE TUBULAÇÃO EXECUTADA EM TRECHO AEREO CHAPAS SOLDADAS DE AÇO CARBONO DN 900, CARGA, DESCARGA, ENFILEIRAMENTO E TRANSPORTE DO LOCAL DE ESTOCAGEM ATÉ O PONTO DE APLICAÇÃO</v>
          </cell>
          <cell r="C68" t="str">
            <v>M</v>
          </cell>
          <cell r="D68">
            <v>88.75</v>
          </cell>
        </row>
        <row r="69">
          <cell r="A69">
            <v>20000062</v>
          </cell>
          <cell r="B69" t="str">
            <v xml:space="preserve">PROTEÇÃO INTERNA CONTRA CORROSÃO, ATRAVÉS DE PINTURA INTERNA COM ESMALTE DE ALCATRÃO USANDO-SE LÃ DE VIDRO OU JUTA COMO ELEMENTO DE ARMADURA PARA O REVESTIMENTO BETUMINOSO </v>
          </cell>
          <cell r="C69" t="str">
            <v>M²</v>
          </cell>
          <cell r="D69">
            <v>20</v>
          </cell>
        </row>
        <row r="70">
          <cell r="A70">
            <v>20000063</v>
          </cell>
          <cell r="B70" t="str">
            <v xml:space="preserve">PROTEÇÃO EXTERNA CONTRA CORROSÃO, ATRAVÉS DE PINTURA INTERNA COM ESMALTE DE ALCATRÃO USANDO-SE LÃ DE VIDRO OU JUTA COMO ELEMENTO DE ARMADURA PARA O REVESTIMENTO BETUMINOSO </v>
          </cell>
          <cell r="C70" t="str">
            <v>M²</v>
          </cell>
          <cell r="D70">
            <v>30</v>
          </cell>
        </row>
        <row r="71">
          <cell r="A71">
            <v>20000064</v>
          </cell>
          <cell r="B71" t="str">
            <v xml:space="preserve">FORNECIMENTO E MONTAGENS DE JUNTA DRESSER DN 900MM </v>
          </cell>
          <cell r="C71" t="str">
            <v xml:space="preserve">CJ </v>
          </cell>
          <cell r="D71">
            <v>3499.67</v>
          </cell>
        </row>
        <row r="72">
          <cell r="A72">
            <v>20000065</v>
          </cell>
          <cell r="B72" t="str">
            <v xml:space="preserve">EXECUÇÃO DE SERVIÇOS DE PROTEÇÃO CATODICA </v>
          </cell>
          <cell r="C72" t="str">
            <v>KM</v>
          </cell>
          <cell r="D72">
            <v>2180</v>
          </cell>
        </row>
        <row r="73">
          <cell r="A73">
            <v>20000066</v>
          </cell>
          <cell r="B73" t="str">
            <v>CORTE EM MATERIAL DE 1ª CATEGORIA X 2,51</v>
          </cell>
          <cell r="C73" t="str">
            <v>M3</v>
          </cell>
          <cell r="D73">
            <v>1.24</v>
          </cell>
        </row>
        <row r="74">
          <cell r="A74">
            <v>20000067</v>
          </cell>
          <cell r="B74" t="str">
            <v>ESCAVAÇÃO E TRANSPORTE C/ LÂMINA DT &lt; 30M - 1A CATEGORIA X 1,72</v>
          </cell>
          <cell r="C74" t="str">
            <v>M3</v>
          </cell>
          <cell r="D74">
            <v>2.17</v>
          </cell>
        </row>
        <row r="75">
          <cell r="A75">
            <v>20000068</v>
          </cell>
          <cell r="B75" t="str">
            <v xml:space="preserve">REVESTIMENTO C/ CASCALHO </v>
          </cell>
          <cell r="C75" t="str">
            <v>M³</v>
          </cell>
          <cell r="D75">
            <v>11.67</v>
          </cell>
        </row>
        <row r="76">
          <cell r="A76">
            <v>20000069</v>
          </cell>
          <cell r="B76" t="str">
            <v>DESMONTE EM TERRA COMPACTADA (1ª CATEGORIA) UTILIZANDO EQUIPAMENTO ADEQUADO, INCLUINDO TRANSPORTE MECANICO ATÉ 30 M</v>
          </cell>
          <cell r="C76" t="str">
            <v>M³</v>
          </cell>
          <cell r="D76">
            <v>2.17</v>
          </cell>
        </row>
        <row r="77">
          <cell r="A77">
            <v>20000070</v>
          </cell>
          <cell r="B77" t="str">
            <v>DESMONTE EM ROCHA BRANDA OU ROCHA EM DECOMPOSIÇÃO (3ª CATEGORIA) UTILIZANDO EXPLOSIVOS E PERFURATRIZ PNEUMÁTICA, INCLUINDO TRANSPORTE ATÉ 30 M</v>
          </cell>
          <cell r="C77" t="str">
            <v>M³</v>
          </cell>
          <cell r="D77">
            <v>37.28</v>
          </cell>
        </row>
        <row r="78">
          <cell r="A78">
            <v>20000071</v>
          </cell>
          <cell r="B78" t="str">
            <v>ESGOTAMENTO COM CONJUNTO MOTO BOMBA</v>
          </cell>
          <cell r="C78" t="str">
            <v>H</v>
          </cell>
          <cell r="D78">
            <v>2.13</v>
          </cell>
        </row>
        <row r="79">
          <cell r="A79">
            <v>20000072</v>
          </cell>
          <cell r="B79" t="str">
            <v xml:space="preserve">ESCORAMENTO CONTINUO </v>
          </cell>
          <cell r="C79" t="str">
            <v>M²</v>
          </cell>
          <cell r="D79">
            <v>13.61</v>
          </cell>
        </row>
        <row r="80">
          <cell r="A80">
            <v>20000073</v>
          </cell>
          <cell r="B80" t="str">
            <v>ATERRO/REATERRO DE ÁREA COMPACTADO COM PLACAS COMPACTADORA COM CONTROLE DO GRAU DE COMPACTAÇÃO</v>
          </cell>
          <cell r="C80" t="str">
            <v>M3</v>
          </cell>
          <cell r="D80">
            <v>5.94</v>
          </cell>
        </row>
        <row r="81">
          <cell r="A81">
            <v>20000074</v>
          </cell>
          <cell r="B81" t="str">
            <v>LASTRO DE CONCRETO NÃO ESTRUTURAL CONSUMO MÍNIMO DE 150 KG/M3, PREPARO E LANÇAMENTO</v>
          </cell>
          <cell r="C81" t="str">
            <v>M3</v>
          </cell>
          <cell r="D81">
            <v>144.52000000000001</v>
          </cell>
        </row>
        <row r="82">
          <cell r="A82">
            <v>20000075</v>
          </cell>
          <cell r="B82" t="str">
            <v>FORMA PLANA EM TÁBUA COMUM PARA FUNDAÇÃO</v>
          </cell>
          <cell r="C82" t="str">
            <v>M²</v>
          </cell>
          <cell r="D82">
            <v>19.89</v>
          </cell>
        </row>
        <row r="83">
          <cell r="A83">
            <v>20000076</v>
          </cell>
          <cell r="B83" t="str">
            <v>CONCRETO ESTRUTURAL, FCK = 250 KG/CM², PREPARO E LANÇAMENTO</v>
          </cell>
          <cell r="C83" t="str">
            <v>M³</v>
          </cell>
          <cell r="D83">
            <v>209.37</v>
          </cell>
        </row>
        <row r="84">
          <cell r="A84">
            <v>20000077</v>
          </cell>
          <cell r="B84" t="str">
            <v>FORMA PLANA EM CHAPA COMPENSADA PLASTIFICADA, ESTRUTURAL, E = 12 MM</v>
          </cell>
          <cell r="C84" t="str">
            <v>M²</v>
          </cell>
          <cell r="D84">
            <v>27.84</v>
          </cell>
        </row>
        <row r="85">
          <cell r="A85">
            <v>20000078</v>
          </cell>
          <cell r="B85" t="str">
            <v>CIMBRAMENTO</v>
          </cell>
          <cell r="C85" t="str">
            <v>M³</v>
          </cell>
          <cell r="D85">
            <v>11.35</v>
          </cell>
        </row>
        <row r="86">
          <cell r="A86">
            <v>20000079</v>
          </cell>
          <cell r="B86" t="str">
            <v>AÇO CA-50 (A OU B)</v>
          </cell>
          <cell r="C86" t="str">
            <v>KG</v>
          </cell>
          <cell r="D86">
            <v>2.29</v>
          </cell>
        </row>
        <row r="87">
          <cell r="A87">
            <v>20000080</v>
          </cell>
          <cell r="B87" t="str">
            <v>APOIOS MÓVEIS EM CHAPA DE AÇO E BORRACHA DE NEOPRENE</v>
          </cell>
          <cell r="C87" t="str">
            <v>M³</v>
          </cell>
          <cell r="D87">
            <v>138</v>
          </cell>
        </row>
        <row r="88">
          <cell r="A88">
            <v>20000081</v>
          </cell>
          <cell r="B88" t="str">
            <v xml:space="preserve">GUARDACORPO EM TUBOS DE 11/2" PINTADO COM BASE ANTICORROSIVA E PINTURA A ÓLEO EM DUAS DEMÃOS </v>
          </cell>
          <cell r="C88" t="str">
            <v>M</v>
          </cell>
          <cell r="D88">
            <v>39.22</v>
          </cell>
        </row>
        <row r="89">
          <cell r="A89">
            <v>20000082</v>
          </cell>
          <cell r="B89" t="str">
            <v xml:space="preserve">FORNECIMENTO E CRAVAÇÃO DE CAMISA METÁLICA E DEMAIS SERVIÇOS NECESSÁRIOS </v>
          </cell>
          <cell r="C89" t="str">
            <v>M</v>
          </cell>
          <cell r="D89">
            <v>650.94000000000005</v>
          </cell>
        </row>
        <row r="90">
          <cell r="A90">
            <v>20000083</v>
          </cell>
          <cell r="B90" t="str">
            <v xml:space="preserve">EXECUÇÃO DE ALVENARIA DE PEDRA PARA BUEIRO COM FORNECIMENTO DE MÃO DE OBRA, MATERIAIS E TRANSPORTE CONFORME PROJETO </v>
          </cell>
          <cell r="C90" t="str">
            <v>M3</v>
          </cell>
          <cell r="D90">
            <v>111.77</v>
          </cell>
        </row>
        <row r="91">
          <cell r="A91">
            <v>20000084</v>
          </cell>
          <cell r="B91" t="str">
            <v xml:space="preserve">LASTRO DE CONCRETO NÃO ESTRUTURAL PARA BLOCOS DE APOIO E DE ANCORAGEM </v>
          </cell>
          <cell r="C91" t="str">
            <v>M3</v>
          </cell>
          <cell r="D91">
            <v>144.52000000000001</v>
          </cell>
        </row>
        <row r="92">
          <cell r="A92">
            <v>20000085</v>
          </cell>
          <cell r="B92" t="str">
            <v xml:space="preserve">FORMA PLANA EM TABUA COMUM PARA BLOCOS DE APOIO E DE ANCORAGEM </v>
          </cell>
          <cell r="C92" t="str">
            <v>M2</v>
          </cell>
          <cell r="D92">
            <v>19.89</v>
          </cell>
        </row>
        <row r="93">
          <cell r="A93">
            <v>20000086</v>
          </cell>
          <cell r="B93" t="str">
            <v>EXECUÇÃO DE TRAVESSIA SOB ESTRADA DE RODAGEM TIPO TUNNEL LINER EM BUEIRO ARMICO OU SIMILAR DN 2,00M</v>
          </cell>
          <cell r="C93" t="str">
            <v>M</v>
          </cell>
          <cell r="D93">
            <v>2048.1999999999998</v>
          </cell>
        </row>
        <row r="94">
          <cell r="A94">
            <v>20000087</v>
          </cell>
          <cell r="B94" t="str">
            <v>ASSENTAMENTO DE TUBULAÇÃO EXECUTADA EM TRECHO ENTERRADO CHAPAS SOLDADAS DE AÇO CARBONO DN 800 COM PROTEÇÃO CONTRA CORROSÃO, ATRAVÉS DE PINTURA INTERNA COM ESMALTE DE ALCATRÃO E EXTERNAMENTE COM PINTURA DE ESMALTE DE ALCATRÃO USANDO-SE LÃ DE VIDRO OU JUNTA</v>
          </cell>
          <cell r="C94" t="str">
            <v>M</v>
          </cell>
          <cell r="D94">
            <v>58.44</v>
          </cell>
        </row>
        <row r="95">
          <cell r="A95">
            <v>20000088</v>
          </cell>
          <cell r="B95" t="str">
            <v>ASSENTAMENTO DE TUBULAÇÃO EXECUTADA EM TRECHO AEREO CHAPAS SOLDADAS DE AÇO CARBONO DN 800, CARGA, DESCARGA, ENFILEIRAMENTO E TRANSPORTE DO LOCAL DE ESTOCAGEM ATÉ O PONTO DE APLICAÇÃO</v>
          </cell>
          <cell r="C95" t="str">
            <v>M</v>
          </cell>
          <cell r="D95">
            <v>75.959999999999994</v>
          </cell>
        </row>
        <row r="96">
          <cell r="A96">
            <v>20000089</v>
          </cell>
          <cell r="B96" t="str">
            <v xml:space="preserve">FORNECIMENTO E MONTAGENS DE JUNTA DRESSER DN 800MM </v>
          </cell>
          <cell r="C96" t="str">
            <v xml:space="preserve">CJ </v>
          </cell>
          <cell r="D96">
            <v>3138.68</v>
          </cell>
        </row>
        <row r="97">
          <cell r="A97">
            <v>20000090</v>
          </cell>
          <cell r="B97" t="str">
            <v>ESCAVAÇÃO MANUAL DE ÁREA EM SOLO DE QUALQUER NATUREZA, EXCETO ROCHA</v>
          </cell>
          <cell r="C97" t="str">
            <v>M3</v>
          </cell>
          <cell r="D97">
            <v>13.34</v>
          </cell>
        </row>
        <row r="98">
          <cell r="A98">
            <v>20000091</v>
          </cell>
          <cell r="B98" t="str">
            <v xml:space="preserve">ESCAVAÇÃO MECANIZADA </v>
          </cell>
          <cell r="C98" t="str">
            <v>M³</v>
          </cell>
          <cell r="D98">
            <v>4.7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6"/>
    </sheetNames>
    <sheetDataSet>
      <sheetData sheetId="0">
        <row r="54">
          <cell r="F54">
            <v>1309979.4000000001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6"/>
    </sheetNames>
    <sheetDataSet>
      <sheetData sheetId="0">
        <row r="54">
          <cell r="F54">
            <v>1309979.4000000001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6"/>
    </sheetNames>
    <sheetDataSet>
      <sheetData sheetId="0">
        <row r="54">
          <cell r="F54">
            <v>1309979.4000000001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IS"/>
      <sheetName val="EQUIPAMENTOS"/>
      <sheetName val="MAO-DE-OBRA"/>
      <sheetName val="DADOS_NAO_IMPRIMIR"/>
      <sheetName val="Dados Edital"/>
      <sheetName val="CAPA"/>
      <sheetName val="INVENTÁRIO "/>
      <sheetName val="BDI DES."/>
      <sheetName val="BDI N. DES."/>
      <sheetName val="Serviços"/>
      <sheetName val="Cronograma 1º"/>
      <sheetName val="Memória Justificativa"/>
      <sheetName val="REC. REV."/>
      <sheetName val="REC. ACOSTAMENTO"/>
      <sheetName val="CURVA ABC"/>
      <sheetName val="ORÇAMENTO"/>
      <sheetName val="ORÇAMENTO ZERO"/>
      <sheetName val="Transp L. &amp; Com."/>
      <sheetName val="TLCB5"/>
      <sheetName val="TLMR"/>
      <sheetName val="TLCB10"/>
      <sheetName val="TLCC4"/>
      <sheetName val="TCCB10"/>
      <sheetName val="TCCC "/>
      <sheetName val="Quadro res. transp."/>
      <sheetName val="CROQUI "/>
      <sheetName val="AQ.TRANSP_MB"/>
      <sheetName val="FÓRM. TRANS"/>
      <sheetName val="CÁLC. TRANS."/>
      <sheetName val="Calc. pedágio"/>
      <sheetName val="MB VIAB."/>
      <sheetName val="Unit MB"/>
      <sheetName val="Estudo Comparativo"/>
      <sheetName val="MOB_canteiro"/>
      <sheetName val="Instalação"/>
      <sheetName val="Mobiliz."/>
      <sheetName val="PREV. --&gt;"/>
      <sheetName val="CONSERVA ROTINEIRA --&gt;"/>
      <sheetName val="Composições"/>
      <sheetName val="MAT.BET"/>
      <sheetName val="MBUQ"/>
      <sheetName val="MICRO 1.5"/>
      <sheetName val="MICRO1.5"/>
      <sheetName val="REAT. APILOADO"/>
      <sheetName val="SOLO MELHORADO"/>
      <sheetName val="PINT.LIG."/>
      <sheetName val="LIMP.PONTE"/>
      <sheetName val="REC.REV."/>
      <sheetName val="REM.PROF.MAN."/>
      <sheetName val="CAPA SEL"/>
      <sheetName val="REM.PROF.MEC"/>
      <sheetName val="TAPA.BUR.SERRA"/>
      <sheetName val="SEL.TRINCA"/>
      <sheetName val="CORR.MBUQ"/>
      <sheetName val="REP.CBUQ"/>
      <sheetName val="REC. G.C."/>
      <sheetName val="CORR.FRES.DESC."/>
      <sheetName val="LIMP.SARJ.MF."/>
      <sheetName val="LIMP.VALA.CORTE"/>
      <sheetName val="LIMP.VALA.DREN."/>
      <sheetName val="LIMP.DESCIDA"/>
      <sheetName val="LIMP.BUEIRO"/>
      <sheetName val="DESOB.BUEIRO"/>
      <sheetName val="CAIÇÃO"/>
      <sheetName val="R.M.SIN.H."/>
      <sheetName val="REC.CERCA"/>
      <sheetName val="ROC.MAN"/>
      <sheetName val="ROC.MEC"/>
      <sheetName val="ROC.COLONHÃO"/>
      <sheetName val="CORT.AREA.GRAMA"/>
      <sheetName val="CAP.MAN"/>
      <sheetName val="Dest.arv.D=0,15a0,30m"/>
      <sheetName val="Dest.arv.D=&gt;0,30m"/>
      <sheetName val="FRES.DESC."/>
      <sheetName val="CONS. EMERG --&gt;"/>
      <sheetName val="TSS"/>
      <sheetName val="REC.CAM.GRA"/>
      <sheetName val="SOLO BRITA"/>
      <sheetName val="REC.MAN.ATERRO"/>
      <sheetName val="REC.MEC.ATERRO"/>
      <sheetName val="DRENO.SUB"/>
      <sheetName val="OBRAS MELHORAM --&gt;"/>
      <sheetName val="ENROC.PEDRA.ARR."/>
      <sheetName val="ENROC.PEDRA.JOG."/>
      <sheetName val="TUBO.60"/>
      <sheetName val="TUBO.80"/>
      <sheetName val="REV.VEG."/>
      <sheetName val="SERVIÇOS AUX --&gt;"/>
      <sheetName val="CONCRETO.CICLO"/>
      <sheetName val="CONCRETO.ACBC"/>
      <sheetName val="DOB.COL.ARM."/>
      <sheetName val="FORMA.MAD."/>
      <sheetName val="REAT.COMP.BUEIRO"/>
      <sheetName val="ESC.MAN.1ªCAT"/>
      <sheetName val="ESC.MEC.1ªCAT"/>
      <sheetName val="DIVIS (4)"/>
      <sheetName val="AUXILIARES"/>
      <sheetName val="Usinagem Micro"/>
      <sheetName val="TRANSPORTE"/>
      <sheetName val="ADM"/>
      <sheetName val="Modelo"/>
      <sheetName val="SINALIZ"/>
      <sheetName val="Desm. dest. limpeza"/>
      <sheetName val="Esc. Mat 1a-50m"/>
      <sheetName val="Esc. Mat 1a-50-200m"/>
      <sheetName val="Esc. Mat 1a-3000-5000m"/>
      <sheetName val="Proctor 95%"/>
      <sheetName val="Proctor 100%"/>
      <sheetName val="RegulaSubl"/>
      <sheetName val="Rem.rev.bet. "/>
      <sheetName val="Rem.cam.gran."/>
      <sheetName val="Sub-sem mistura"/>
      <sheetName val="Sub-solocim"/>
      <sheetName val="Usinagem Solomelhorcim"/>
      <sheetName val="Base SoloCim"/>
      <sheetName val="Usinagem Solocim"/>
      <sheetName val="Base SoloSeixo"/>
      <sheetName val="IMPRIMAÇÃO"/>
      <sheetName val="CBUQ-Faixa&quot;C&quot;"/>
      <sheetName val="Usinagem CBUQ-C"/>
      <sheetName val="CBUQ-Faixa&quot;B&quot;"/>
      <sheetName val="Usinagem CBUQ-B"/>
      <sheetName val="MFC 03"/>
      <sheetName val="MFC 05"/>
      <sheetName val="DAR 02"/>
      <sheetName val="EDA 01"/>
      <sheetName val="PINT.FAIXA.TERMO"/>
      <sheetName val="PINT.SETAS.TERMO"/>
      <sheetName val="TACHA.MONO"/>
      <sheetName val="TACHAO.BI"/>
      <sheetName val="PLACA"/>
      <sheetName val="EDA 02"/>
      <sheetName val="SCC 03"/>
      <sheetName val="DIVIS (6)"/>
      <sheetName val="RESU.SERV"/>
      <sheetName val="Plan1"/>
      <sheetName val="cotacao materiais NASul"/>
      <sheetName val="Pedreirias"/>
      <sheetName val="MUDANÇAS"/>
    </sheetNames>
    <sheetDataSet>
      <sheetData sheetId="0"/>
      <sheetData sheetId="1"/>
      <sheetData sheetId="2"/>
      <sheetData sheetId="3">
        <row r="8">
          <cell r="B8" t="str">
            <v>BR-262/MS/SP</v>
          </cell>
        </row>
        <row r="9">
          <cell r="B9" t="str">
            <v>Div. SP/MS (Início travessia rio Paraná) - Fronteira Brasil/Bolívia</v>
          </cell>
        </row>
        <row r="10">
          <cell r="B10" t="str">
            <v>Div. SP/MS (Início travessia rio Paraná) - Entr.º MS 338 p/ Santa Rita do Pardo e BR-262/SP segmento km 318,7 ao 322,148 (Acesso a ponte rodoviária lado SP)</v>
          </cell>
        </row>
        <row r="11">
          <cell r="B11" t="str">
            <v>Km 0,00 ao km 191,2 (MS) e Km 318,70 ao Km 322,148 (SP)</v>
          </cell>
        </row>
        <row r="43">
          <cell r="E43">
            <v>42880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Dens. médias"/>
      <sheetName val="Dens. teórica"/>
      <sheetName val="Teor"/>
      <sheetName val="eq"/>
      <sheetName val="mo"/>
      <sheetName val="TPU-MARÇO_2002"/>
      <sheetName val="PROD_PRIM_"/>
      <sheetName val="QuQuant"/>
      <sheetName val="C.U"/>
      <sheetName val="IDENTIFICAÇÃO"/>
      <sheetName val="P A T O  D"/>
      <sheetName val="Plan1"/>
      <sheetName val="C_U"/>
      <sheetName val="Edital"/>
      <sheetName val="Página 16"/>
      <sheetName val="Instalação e manutenção de cant"/>
      <sheetName val="Dados"/>
      <sheetName val="Lançamentos"/>
      <sheetName val="Tipo Despesa"/>
      <sheetName val="PROD.PRIM."/>
      <sheetName val="PROJETO"/>
      <sheetName val="B.D.I."/>
      <sheetName val="PROJ.C.BET.USIN"/>
      <sheetName val="RELATÓRIO"/>
      <sheetName val="Transporte"/>
      <sheetName val="CR LOTE 02"/>
      <sheetName val="BDI (GERAL)"/>
      <sheetName val="BDI (MAT BETUM)"/>
      <sheetName val="100000"/>
      <sheetName val="100001"/>
      <sheetName val="100002"/>
      <sheetName val="100003"/>
      <sheetName val="100004"/>
      <sheetName val="100005"/>
      <sheetName val="100006"/>
      <sheetName val="100007"/>
      <sheetName val="100008"/>
      <sheetName val="100009"/>
      <sheetName val="100010"/>
      <sheetName val="100011"/>
      <sheetName val="100012"/>
      <sheetName val="100013"/>
      <sheetName val="100014"/>
      <sheetName val="100015"/>
      <sheetName val="100016"/>
      <sheetName val="2 S 01 100 09 A"/>
      <sheetName val="2 S 01 100 20 A"/>
      <sheetName val="2 S 02 300 00 A"/>
      <sheetName val="2 S 02 400 00 A"/>
      <sheetName val="2 S 02 540 01 A"/>
      <sheetName val="2 S 03 329 51 A"/>
      <sheetName val="5 S 01 100 20 A"/>
      <sheetName val="99997"/>
      <sheetName val="99999"/>
      <sheetName val="PREÇOS MAT BETUM"/>
      <sheetName val="compos1"/>
      <sheetName val="Lanç. Materiais"/>
      <sheetName val="Plan"/>
      <sheetName val="resumo_aut1"/>
      <sheetName val="RP-1 SB (3)"/>
      <sheetName val="Resumo-SIS"/>
      <sheetName val="2.6-Diárias"/>
      <sheetName val="Equi-SIS"/>
      <sheetName val="anual"/>
      <sheetName val="cadastro"/>
      <sheetName val="materiais betuminosos"/>
      <sheetName val="450"/>
      <sheetName val="equipamentos"/>
      <sheetName val="custo zona sul"/>
      <sheetName val="resumo financeiro"/>
      <sheetName val="recuperação da pista"/>
      <sheetName val="feriados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composições"/>
      <sheetName val="mão de obra,leis e bdi"/>
      <sheetName val="Entrada"/>
      <sheetName val="Anexos PGQ"/>
      <sheetName val="p a t o 99 b"/>
      <sheetName val="A"/>
      <sheetName val="MARSHAL"/>
      <sheetName val="pro-08"/>
    </sheetNames>
    <sheetDataSet>
      <sheetData sheetId="0">
        <row r="3">
          <cell r="D3">
            <v>776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3">
          <cell r="D3">
            <v>776</v>
          </cell>
          <cell r="E3">
            <v>10.7</v>
          </cell>
          <cell r="F3">
            <v>2.3340000000000001</v>
          </cell>
          <cell r="G3">
            <v>17.135999999999999</v>
          </cell>
        </row>
        <row r="4">
          <cell r="D4">
            <v>990</v>
          </cell>
          <cell r="E4">
            <v>11.5</v>
          </cell>
          <cell r="F4">
            <v>2.3530000000000002</v>
          </cell>
          <cell r="G4">
            <v>16.885000000000002</v>
          </cell>
        </row>
        <row r="5">
          <cell r="D5">
            <v>1016</v>
          </cell>
          <cell r="E5">
            <v>13.1</v>
          </cell>
          <cell r="F5">
            <v>2.3639999999999999</v>
          </cell>
          <cell r="G5">
            <v>16.945</v>
          </cell>
        </row>
        <row r="6">
          <cell r="D6">
            <v>908</v>
          </cell>
          <cell r="E6">
            <v>14.2</v>
          </cell>
          <cell r="F6">
            <v>2.3650000000000002</v>
          </cell>
          <cell r="G6">
            <v>17.359000000000002</v>
          </cell>
        </row>
        <row r="7">
          <cell r="D7">
            <v>766</v>
          </cell>
          <cell r="E7">
            <v>15.6</v>
          </cell>
          <cell r="F7">
            <v>2.36</v>
          </cell>
          <cell r="G7">
            <v>17.97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comp1"/>
      <sheetName val="comp2"/>
      <sheetName val="comp3"/>
      <sheetName val="comp4"/>
      <sheetName val="comp5"/>
      <sheetName val="comp6"/>
      <sheetName val="comp7"/>
      <sheetName val="comp8"/>
      <sheetName val="comp9"/>
      <sheetName val="comp10"/>
      <sheetName val="Pontes"/>
      <sheetName val="orç"/>
      <sheetName val="Cust_Hor_Eqp_Vtr"/>
      <sheetName val="Custo de materiais"/>
      <sheetName val="custo de mão-de-obra"/>
      <sheetName val="Distancias trecho 1"/>
      <sheetName val="TRANSPORTES trecho 1"/>
      <sheetName val="Distancias trecho 2"/>
      <sheetName val="TRANSPORTES trecho 2"/>
      <sheetName val="Distancia trecho 3"/>
      <sheetName val="TRANSPORTES trecho 3"/>
      <sheetName val="Mem Cálc mob_desmob"/>
      <sheetName val="Desmat"/>
      <sheetName val="Esc. carga transp 1ª cat 50 m"/>
      <sheetName val="ECT 200&lt;DMT&lt;400"/>
      <sheetName val="ECT 1800&lt;DMT&lt;2000"/>
      <sheetName val="ECT 2000&lt;DMT&lt;3000"/>
      <sheetName val="ECT 3000&lt;DMT&lt;5000"/>
      <sheetName val="Compact 95%"/>
      <sheetName val="Compact 100% "/>
      <sheetName val="Regul subleito"/>
      <sheetName val="Subbase de solo est."/>
      <sheetName val="Limp Cam Veg"/>
      <sheetName val="Expurgo de jazida (aux)"/>
      <sheetName val="EC mat jazida (aux)"/>
      <sheetName val="Base de solo est. "/>
      <sheetName val="EC mat jazida (aux) (3)"/>
      <sheetName val="Limp Cam Veg (2)"/>
      <sheetName val="Expurgo de jazida (aux) (2)"/>
      <sheetName val="EC mat jazida (aux) (2)"/>
      <sheetName val="Imprimação"/>
      <sheetName val="TSS"/>
      <sheetName val="TSD"/>
      <sheetName val="Transp Mat jaz"/>
      <sheetName val="Transp de brita"/>
      <sheetName val="Sarjeta STC05"/>
      <sheetName val="Dreno longitudinal DPS"/>
      <sheetName val="Boca de Saida BSD 03"/>
      <sheetName val="Meio Fio "/>
      <sheetName val="Descida d´água DAR 02"/>
      <sheetName val="Compactação manual (aux)"/>
      <sheetName val="Esc. man. vala mat 1a cat (aux)"/>
      <sheetName val="Entrada dágua  EDA02"/>
      <sheetName val="Dissip energia DES 01"/>
      <sheetName val="Dissip energia DES 02"/>
      <sheetName val="Alvenaria pedra argamass"/>
      <sheetName val="BSTC 0,80 m"/>
      <sheetName val="Dente p_ bueiro s 0,80m"/>
      <sheetName val="Boca BSTC 0,80 m"/>
      <sheetName val="BSTC 1m"/>
      <sheetName val="Dente p_ bueiro s 1,00m"/>
      <sheetName val="BocaBSTC 1m "/>
      <sheetName val="BDTC 1m"/>
      <sheetName val="Dente p_ bueiro d 1,00m"/>
      <sheetName val="Boca BDTC 1m"/>
      <sheetName val="BTTC 1m"/>
      <sheetName val="Dente p_ bueiro T 1,00m"/>
      <sheetName val="Boca BTTC 1m"/>
      <sheetName val="BDCC 1,5x1,5 m"/>
      <sheetName val="Boca BDCC 1,5x1,5"/>
      <sheetName val="BTCC 1,5 x 1,5"/>
      <sheetName val="Boca BTCC 1,5x1,5 m "/>
      <sheetName val="Argamassa ci_ar"/>
      <sheetName val="Escoramento de Bueiro cel."/>
      <sheetName val="Conf e lanç conc magro (aux)"/>
      <sheetName val="Concreto 10MPa Conf Lanc  (aux)"/>
      <sheetName val="Concreto cicl. 12MPa (aux)"/>
      <sheetName val="Concreto 12MPa Conf Lanc (aux)"/>
      <sheetName val="Concreto 15MPa Conf Lanc (aux)"/>
      <sheetName val="Pintura faixa"/>
      <sheetName val="Pintura setas e zeb"/>
      <sheetName val="Tacha reflet"/>
      <sheetName val="Enleivamento"/>
      <sheetName val="Cerca arame"/>
      <sheetName val="Defensa dupla"/>
      <sheetName val="Caiação"/>
      <sheetName val="Passeio concreto"/>
      <sheetName val="Plantio arbustos"/>
      <sheetName val="Revest veg c grama leiva"/>
      <sheetName val="Revest veg c mudas"/>
      <sheetName val="Regul mec faixa dom"/>
      <sheetName val="ECT 50&lt;DMT&lt;200 escv"/>
      <sheetName val="ECT 200&lt;DMT&lt;400 escv"/>
      <sheetName val="ECT 400&lt;DMT&lt;600 escv"/>
      <sheetName val="ECT 600&lt;DMT&lt;800 escv"/>
      <sheetName val="ECT 1000&lt;DMT&lt;1200 escv"/>
      <sheetName val="ECT 800&lt;DMT&lt;1000 escv"/>
      <sheetName val="ECT 1200&lt;DMT&lt;1400 escv"/>
      <sheetName val="ECT 50&lt;DMT&lt;200 mat 2 cat escv"/>
      <sheetName val="ECT 50&lt;DMT&lt;200 mat 3 cat"/>
      <sheetName val="Compactação manual"/>
      <sheetName val="Boca de Saida BSD 01"/>
      <sheetName val="Valeta VPC-03"/>
      <sheetName val="Entrada dágua  EDA01"/>
      <sheetName val="Descida d´água DAD 01"/>
      <sheetName val="Sarjeta STC 02"/>
      <sheetName val="Cx colet sarjeta"/>
      <sheetName val="Alv pedra arrum"/>
      <sheetName val="BDCC 2,0x2,0 m 1,0 a 2,5 m"/>
      <sheetName val="BTCC 2,0x2,0 m 1,0 a 2,5 m"/>
      <sheetName val="Boca BDCC 2,0x2,0 m"/>
      <sheetName val="Boca BTCC 2,0x2,0 m"/>
      <sheetName val="Forn prep coloc forma CA-50"/>
      <sheetName val="Fôrma comum de madeira"/>
      <sheetName val="Fôrma de placa resinada"/>
      <sheetName val="Transp comer cimento rod pav"/>
      <sheetName val="Transp comer cimento rod n pav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MATERIAIS TOTAIS"/>
      <sheetName val="RESUMO"/>
      <sheetName val="1-1"/>
      <sheetName val="2-1"/>
      <sheetName val="2-2"/>
      <sheetName val="2-3"/>
      <sheetName val="2-4"/>
      <sheetName val="3-1"/>
      <sheetName val="3-2"/>
      <sheetName val="3-3"/>
      <sheetName val="3-4"/>
      <sheetName val="3-5"/>
      <sheetName val="3-6"/>
      <sheetName val="3-7"/>
      <sheetName val="3-8"/>
      <sheetName val="3-9"/>
      <sheetName val="3-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comp1"/>
      <sheetName val="PROJETO"/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Crono. Financ. (kmf) (2)"/>
      <sheetName val="Orçamento por Kmf"/>
      <sheetName val="Orçamento por soluçã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Orçamento"/>
      <sheetName val="QuQuant"/>
      <sheetName val="DADOS"/>
      <sheetName val="Orçamentária"/>
      <sheetName val="SIIG 2010-Jun"/>
      <sheetName val="Estimativa"/>
      <sheetName val="DG"/>
      <sheetName val="Materiais Betuminosos"/>
      <sheetName val="Qd05 Preço"/>
      <sheetName val="Qd06"/>
      <sheetName val="LOTE 6"/>
      <sheetName val="OR960887.XLS"/>
      <sheetName val="Acumulado"/>
      <sheetName val="BR-267_TR01"/>
      <sheetName val="BR-267_TR02"/>
      <sheetName val="BR-267_TR03"/>
      <sheetName val="BR-376"/>
      <sheetName val="BR-463"/>
      <sheetName val="BR-487"/>
      <sheetName val="Plan1"/>
      <sheetName val="Plan2"/>
      <sheetName val="Plan3"/>
      <sheetName val="RELATA VÉIO"/>
      <sheetName val="#REF"/>
      <sheetName val="CUSTO LARANJEIRAS"/>
      <sheetName val="TLMB"/>
      <sheetName val="SERVIÇOS"/>
      <sheetName val="[OR960887.XLS][OR960887.XLS][OR"/>
      <sheetName val="//localhost/@/DFBSA00535/dyna01"/>
      <sheetName val="Mat"/>
      <sheetName val="PGR"/>
      <sheetName val="C"/>
      <sheetName val="SERV SICRO SD"/>
      <sheetName val="EQ SICRO"/>
      <sheetName val="MO SICRO"/>
      <sheetName val="MAT SICRO"/>
      <sheetName val="QD DMT"/>
      <sheetName val="COT MAT"/>
      <sheetName val="COT EQUIP"/>
      <sheetName val="SERVICOS"/>
      <sheetName val="SERVICOS AUX"/>
      <sheetName val="MOBILIZACAO"/>
      <sheetName val=" EQUIPE MÍNIMA"/>
      <sheetName val="EQUIP MINIMO"/>
      <sheetName val="Momento de Transporte"/>
      <sheetName val="BINOMIO CBUQ"/>
      <sheetName val="BINOMIO CAP"/>
      <sheetName val="BINOMIO EAI"/>
      <sheetName val="BINOMIO RR-1C"/>
      <sheetName val="BINOMIO RM-1C"/>
      <sheetName val="BINOMIO RR-2C"/>
      <sheetName val="TERRAPLENAGEM"/>
      <sheetName val="5501710"/>
      <sheetName val="5502109"/>
      <sheetName val="5502110"/>
      <sheetName val="5502111"/>
      <sheetName val="5501878"/>
      <sheetName val="5502899"/>
      <sheetName val="5915320"/>
      <sheetName val="5915321"/>
      <sheetName val="5503041"/>
      <sheetName val="4011209"/>
      <sheetName val="4413984"/>
      <sheetName val="5501701"/>
      <sheetName val="5501700"/>
      <sheetName val="5501702"/>
      <sheetName val="1506055"/>
      <sheetName val="1516300"/>
      <sheetName val="9100000"/>
      <sheetName val="2003866"/>
      <sheetName val="2003369"/>
      <sheetName val="2003377"/>
      <sheetName val="2003319"/>
      <sheetName val="2003325"/>
      <sheetName val="2003349"/>
      <sheetName val="2003313"/>
      <sheetName val="2003315"/>
      <sheetName val="2003307"/>
      <sheetName val="2003309"/>
      <sheetName val="2003385 "/>
      <sheetName val="2003387"/>
      <sheetName val="2003391"/>
      <sheetName val="2003393 "/>
      <sheetName val="2003407"/>
      <sheetName val="2003411 "/>
      <sheetName val="2003415 "/>
      <sheetName val="2003419"/>
      <sheetName val="2003403 "/>
      <sheetName val="2003447"/>
      <sheetName val="2003449"/>
      <sheetName val="2003569"/>
      <sheetName val="2003611 "/>
      <sheetName val="2003613 "/>
      <sheetName val="2003641"/>
      <sheetName val="2003477"/>
      <sheetName val="2003678"/>
      <sheetName val="2003479 "/>
      <sheetName val="2003487 "/>
      <sheetName val="2003489"/>
      <sheetName val="2003495"/>
      <sheetName val="2003505 "/>
      <sheetName val="2003513"/>
      <sheetName val="2003658"/>
      <sheetName val="2003624"/>
      <sheetName val="0804021"/>
      <sheetName val="0804029 "/>
      <sheetName val="0804031 "/>
      <sheetName val="0804037"/>
      <sheetName val="0804081 "/>
      <sheetName val="0804101 "/>
      <sheetName val="0804121 "/>
      <sheetName val="4805757 "/>
      <sheetName val="4915671"/>
      <sheetName val="2106292 "/>
      <sheetName val="2106297"/>
      <sheetName val="9000001"/>
      <sheetName val="9000002"/>
      <sheetName val="9000003"/>
      <sheetName val="9000004"/>
      <sheetName val="9000005"/>
      <sheetName val="2003497"/>
      <sheetName val="PAVIMENTAÇÃO"/>
      <sheetName val="4011479"/>
      <sheetName val="4915667"/>
      <sheetName val="4915669"/>
      <sheetName val="1600438"/>
      <sheetName val="9300000"/>
      <sheetName val="9300001"/>
      <sheetName val="9300002"/>
      <sheetName val="9300003"/>
      <sheetName val="4011464"/>
      <sheetName val="4011360"/>
      <sheetName val="4011492"/>
      <sheetName val="4011352"/>
      <sheetName val="4011353"/>
      <sheetName val="9300004"/>
      <sheetName val="4011276"/>
      <sheetName val="4011282"/>
      <sheetName val="4011278"/>
      <sheetName val="4011537"/>
      <sheetName val="9300005"/>
      <sheetName val="M1943"/>
      <sheetName val="M1946"/>
      <sheetName val="M1947"/>
      <sheetName val="M2097"/>
      <sheetName val="M2092"/>
      <sheetName val="5914620"/>
      <sheetName val="5914622"/>
      <sheetName val="SINALIZACAO"/>
      <sheetName val="5213408"/>
      <sheetName val="5213410"/>
      <sheetName val="5214009"/>
      <sheetName val="9600000"/>
      <sheetName val="5213401 "/>
      <sheetName val="5213359"/>
      <sheetName val="5213393 "/>
      <sheetName val="5213361 "/>
      <sheetName val="5213446"/>
      <sheetName val="5213444"/>
      <sheetName val="5213442"/>
      <sheetName val="5213440"/>
      <sheetName val="5213450"/>
      <sheetName val="5213466"/>
      <sheetName val="5213477"/>
      <sheetName val="9100002"/>
      <sheetName val="5213476"/>
      <sheetName val="5213571"/>
      <sheetName val="5213577"/>
      <sheetName val="5213574"/>
      <sheetName val="5213485"/>
      <sheetName val="5213629"/>
      <sheetName val="5213631"/>
      <sheetName val="5213646"/>
      <sheetName val="5213857"/>
      <sheetName val="5213855"/>
      <sheetName val="5213861"/>
      <sheetName val="5213853"/>
      <sheetName val="5213851"/>
      <sheetName val="5213865"/>
      <sheetName val="5213868"/>
      <sheetName val="5213869"/>
      <sheetName val="5216111"/>
      <sheetName val="3713604"/>
      <sheetName val="3713605"/>
      <sheetName val="3713623"/>
      <sheetName val="3713828"/>
      <sheetName val="3713621"/>
      <sheetName val="9600001"/>
      <sheetName val="9600002"/>
      <sheetName val="9600003"/>
      <sheetName val="9600004"/>
      <sheetName val="1600966"/>
      <sheetName val="3713610"/>
      <sheetName val="5213368"/>
      <sheetName val="5213364"/>
      <sheetName val="SIN OBRAS"/>
      <sheetName val="5212560"/>
      <sheetName val="5212557"/>
      <sheetName val="5212556"/>
      <sheetName val="5213386"/>
      <sheetName val="5213838"/>
      <sheetName val="5213835"/>
      <sheetName val="5213840"/>
      <sheetName val="5213848"/>
      <sheetName val="5213833"/>
      <sheetName val="5213850"/>
      <sheetName val="5213845"/>
      <sheetName val="INTERFERÊNCIAS"/>
      <sheetName val="1600896"/>
      <sheetName val="1600436"/>
      <sheetName val="1600989"/>
      <sheetName val="1600442"/>
      <sheetName val="1600401"/>
      <sheetName val="1600402"/>
      <sheetName val="605621"/>
      <sheetName val="9700000"/>
      <sheetName val="5915440"/>
      <sheetName val="5914675"/>
      <sheetName val="5914621"/>
      <sheetName val="4011351"/>
      <sheetName val="5914314"/>
      <sheetName val="5914329"/>
      <sheetName val="5914344"/>
      <sheetName val="PAISAGISMO"/>
      <sheetName val="9800000"/>
      <sheetName val="4413948"/>
      <sheetName val="4413952"/>
      <sheetName val="ILUMINACAO"/>
      <sheetName val="9900000"/>
      <sheetName val="9900001"/>
      <sheetName val="9900002"/>
      <sheetName val="9900003"/>
      <sheetName val="9900004"/>
      <sheetName val="9900005"/>
      <sheetName val="9900006"/>
      <sheetName val="9900007"/>
      <sheetName val="9900008"/>
      <sheetName val="9900009"/>
      <sheetName val="9900010"/>
      <sheetName val="9900011"/>
      <sheetName val="9900012"/>
      <sheetName val="9900013"/>
      <sheetName val="9900014"/>
      <sheetName val="9900015"/>
      <sheetName val="9900016"/>
      <sheetName val="9900017"/>
      <sheetName val="9900018"/>
      <sheetName val="9900019"/>
      <sheetName val="9900020"/>
      <sheetName val="9900021"/>
      <sheetName val="9900022"/>
      <sheetName val="9900023"/>
      <sheetName val="9900024"/>
      <sheetName val="9900025"/>
      <sheetName val="9900026"/>
      <sheetName val="9900027"/>
      <sheetName val="9900028"/>
      <sheetName val="9900029"/>
      <sheetName val="9900030"/>
      <sheetName val="9900031"/>
      <sheetName val="9900032"/>
      <sheetName val="9900033"/>
      <sheetName val="9900034"/>
      <sheetName val="9900035"/>
      <sheetName val="9900036"/>
      <sheetName val="9900037"/>
      <sheetName val="9900038"/>
      <sheetName val="9900039"/>
      <sheetName val="9900040"/>
      <sheetName val="9900041"/>
      <sheetName val="9900042"/>
      <sheetName val="9900043"/>
      <sheetName val="9900044"/>
      <sheetName val="9900045"/>
      <sheetName val="9900046"/>
      <sheetName val="9900047"/>
      <sheetName val="9900048"/>
      <sheetName val="9900049"/>
      <sheetName val="9900050"/>
      <sheetName val="9900051"/>
      <sheetName val="9900052"/>
      <sheetName val="9900053"/>
      <sheetName val="9900054"/>
      <sheetName val="9900055"/>
      <sheetName val="9900056"/>
      <sheetName val="9900057"/>
      <sheetName val="9900058"/>
      <sheetName val="9900059"/>
      <sheetName val="9900060"/>
      <sheetName val="9900061"/>
      <sheetName val="9900062"/>
      <sheetName val="9900063"/>
      <sheetName val="9900064"/>
      <sheetName val="9900065"/>
      <sheetName val="9900066"/>
      <sheetName val="9900067"/>
      <sheetName val="9900068"/>
      <sheetName val="9900069"/>
      <sheetName val="9900070"/>
      <sheetName val="9900071"/>
      <sheetName val="9900072"/>
      <sheetName val="9900073"/>
      <sheetName val="9900074"/>
      <sheetName val="9900075"/>
      <sheetName val="9900076"/>
      <sheetName val="9900077"/>
      <sheetName val="9900078"/>
      <sheetName val="9900079"/>
      <sheetName val="9900080"/>
      <sheetName val="9900081"/>
      <sheetName val="9900082"/>
      <sheetName val="9900083"/>
      <sheetName val="9900084"/>
      <sheetName val="ARQUITETURA"/>
      <sheetName val="9010000"/>
      <sheetName val="9010001"/>
      <sheetName val="9010002"/>
      <sheetName val="9010003"/>
      <sheetName val="9010004"/>
      <sheetName val="9010005"/>
      <sheetName val="9010006"/>
      <sheetName val="9010007"/>
      <sheetName val="9010008"/>
      <sheetName val="9010009"/>
      <sheetName val="90100010"/>
      <sheetName val="90100011"/>
      <sheetName val="9010012"/>
      <sheetName val="9010013"/>
      <sheetName val="9010014"/>
      <sheetName val="9010015"/>
      <sheetName val="9010016"/>
      <sheetName val="9010017"/>
      <sheetName val="9010018"/>
      <sheetName val="9010019"/>
      <sheetName val="9010020"/>
      <sheetName val="9010021"/>
      <sheetName val="9010022"/>
      <sheetName val="9010023"/>
      <sheetName val="9010024"/>
      <sheetName val="9010025"/>
      <sheetName val="9010026"/>
      <sheetName val="9010027"/>
      <sheetName val="9010028"/>
      <sheetName val="9010029"/>
      <sheetName val="EST DE CONC. E METAL"/>
      <sheetName val="1107896"/>
      <sheetName val="1100657"/>
      <sheetName val="3108005"/>
      <sheetName val="407819"/>
      <sheetName val="407820"/>
      <sheetName val="2306010"/>
      <sheetName val="9010200"/>
      <sheetName val="9010201"/>
      <sheetName val="9010202"/>
      <sheetName val="9010203"/>
      <sheetName val="9010204"/>
      <sheetName val="9010205"/>
      <sheetName val="9010206"/>
      <sheetName val="9010207"/>
      <sheetName val="9010208"/>
      <sheetName val="9010209"/>
      <sheetName val="9010210"/>
      <sheetName val="9010211"/>
      <sheetName val="9010212"/>
      <sheetName val="9010213"/>
      <sheetName val="9010214"/>
      <sheetName val="9010215"/>
      <sheetName val="9010216"/>
      <sheetName val="ELETRICA"/>
      <sheetName val="9010300"/>
      <sheetName val="9010301"/>
      <sheetName val="9010302"/>
      <sheetName val="9010303"/>
      <sheetName val="9010304"/>
      <sheetName val="9010305"/>
      <sheetName val="9010306"/>
      <sheetName val="9010307"/>
      <sheetName val="9010308"/>
      <sheetName val="9010309"/>
      <sheetName val="9010310"/>
      <sheetName val="9010311"/>
      <sheetName val="9010312"/>
      <sheetName val="9010313"/>
      <sheetName val="9010314"/>
      <sheetName val="9010315"/>
      <sheetName val="9010316"/>
      <sheetName val="9010317"/>
      <sheetName val="9010318"/>
      <sheetName val="9010319"/>
      <sheetName val="9010320"/>
      <sheetName val="9010321"/>
      <sheetName val="9010322"/>
      <sheetName val="9010323"/>
      <sheetName val="9010324"/>
      <sheetName val="9010325"/>
      <sheetName val="9010326"/>
      <sheetName val="9010327"/>
      <sheetName val="9010328"/>
      <sheetName val="9010329"/>
      <sheetName val="9010330"/>
      <sheetName val="9010331"/>
      <sheetName val="9010332"/>
      <sheetName val="9010333"/>
      <sheetName val="9010334"/>
      <sheetName val="9010335"/>
      <sheetName val="9010336"/>
      <sheetName val="9010337"/>
      <sheetName val="9010338"/>
      <sheetName val="9010339"/>
      <sheetName val="9010340"/>
      <sheetName val="9010341"/>
      <sheetName val="9010342"/>
      <sheetName val="9010343"/>
      <sheetName val="9010344"/>
      <sheetName val="9010345"/>
      <sheetName val="9010346"/>
      <sheetName val="9010347"/>
      <sheetName val="9010348"/>
      <sheetName val="9010349"/>
      <sheetName val="9010350"/>
      <sheetName val="9010351"/>
      <sheetName val="9010352"/>
      <sheetName val="9010353"/>
      <sheetName val="9010354"/>
      <sheetName val="9010355"/>
      <sheetName val="9010356"/>
      <sheetName val="9010357"/>
      <sheetName val="9010358"/>
      <sheetName val="9010359"/>
      <sheetName val="9010360"/>
      <sheetName val="9010361"/>
      <sheetName val="9010362"/>
      <sheetName val="9010363"/>
      <sheetName val="9010364"/>
      <sheetName val="9010365"/>
      <sheetName val="9010366"/>
      <sheetName val="9010367"/>
      <sheetName val="9010368"/>
      <sheetName val="INST. HIDRÁULICAS"/>
      <sheetName val="1108111"/>
      <sheetName val="9010401"/>
      <sheetName val="9010402"/>
      <sheetName val="9010403"/>
      <sheetName val="9010404"/>
      <sheetName val="9010405"/>
      <sheetName val="9010406"/>
      <sheetName val="9010407"/>
      <sheetName val="9010408"/>
      <sheetName val="9010409"/>
      <sheetName val="9010410"/>
      <sheetName val="9010411"/>
      <sheetName val="9010412"/>
      <sheetName val="9010413"/>
      <sheetName val="9010414"/>
      <sheetName val="9010415"/>
      <sheetName val="9010416"/>
      <sheetName val="9010417"/>
      <sheetName val="9010418"/>
      <sheetName val="9010419"/>
      <sheetName val="9010420"/>
      <sheetName val="9010421"/>
      <sheetName val="9010422"/>
      <sheetName val="9010423"/>
      <sheetName val="9010424"/>
      <sheetName val="9010425"/>
      <sheetName val="9010426"/>
      <sheetName val="9010427"/>
      <sheetName val="9010428"/>
      <sheetName val="9010429"/>
      <sheetName val="9010430"/>
      <sheetName val="9010431"/>
      <sheetName val="9010432"/>
      <sheetName val="9010433"/>
      <sheetName val="9010434"/>
      <sheetName val="9010435"/>
      <sheetName val="9010436"/>
      <sheetName val="9010437"/>
      <sheetName val="9010438"/>
      <sheetName val="9010439"/>
      <sheetName val="9010440"/>
      <sheetName val="9010441"/>
      <sheetName val="9010442"/>
      <sheetName val="9010443"/>
      <sheetName val="9010444"/>
      <sheetName val="9010446"/>
      <sheetName val="9010447"/>
      <sheetName val="9010448"/>
      <sheetName val="9010449"/>
      <sheetName val="9010450"/>
      <sheetName val="9010451"/>
      <sheetName val="9010452"/>
      <sheetName val="9010453"/>
      <sheetName val="9010454"/>
      <sheetName val="9010455"/>
      <sheetName val="9010456"/>
      <sheetName val="9010457"/>
      <sheetName val="9010458"/>
      <sheetName val="9010459"/>
      <sheetName val="9010460"/>
      <sheetName val="9010461"/>
      <sheetName val="9010462"/>
      <sheetName val="9010463"/>
      <sheetName val="9010464"/>
      <sheetName val="9010465"/>
      <sheetName val="9010466"/>
      <sheetName val="9010467"/>
      <sheetName val="9010468"/>
      <sheetName val="9010469"/>
      <sheetName val="9010470"/>
      <sheetName val="9010471"/>
      <sheetName val="9010472"/>
      <sheetName val="9010473"/>
      <sheetName val="9010474"/>
      <sheetName val="9010475"/>
      <sheetName val="9010476"/>
      <sheetName val="9010477"/>
      <sheetName val="9010478"/>
      <sheetName val="9010479"/>
      <sheetName val="9010480"/>
      <sheetName val="9010481"/>
      <sheetName val="9010482"/>
      <sheetName val="9010483"/>
      <sheetName val="9010484"/>
      <sheetName val="9010485"/>
      <sheetName val="INCÊNDIO"/>
      <sheetName val="9010501"/>
      <sheetName val="9010502"/>
      <sheetName val="9010503"/>
      <sheetName val="9010504"/>
      <sheetName val="9010505"/>
      <sheetName val="9010506"/>
      <sheetName val="9010507"/>
      <sheetName val="9010508"/>
      <sheetName val="9010509"/>
      <sheetName val="9010510"/>
      <sheetName val="9010511"/>
      <sheetName val="AMBIENTAL"/>
      <sheetName val="4413905"/>
      <sheetName val="4413023"/>
      <sheetName val="9011000"/>
      <sheetName val="Sol. Tecnologicas"/>
      <sheetName val="9012100"/>
      <sheetName val="9012101"/>
      <sheetName val="9012102"/>
      <sheetName val="9012103"/>
      <sheetName val="9012104"/>
      <sheetName val="9012105"/>
      <sheetName val="9012106"/>
      <sheetName val="9012107"/>
      <sheetName val="9012108"/>
      <sheetName val="9012109"/>
      <sheetName val="9012110"/>
      <sheetName val="9012111"/>
      <sheetName val="9012112"/>
      <sheetName val="9012113"/>
      <sheetName val="9012114"/>
      <sheetName val="9012115"/>
      <sheetName val="9012116"/>
      <sheetName val="9012117"/>
      <sheetName val="9012118"/>
      <sheetName val="9012119"/>
      <sheetName val="9012120"/>
      <sheetName val="9012121"/>
      <sheetName val="9012122"/>
      <sheetName val="9012123"/>
      <sheetName val="9012124"/>
      <sheetName val="CANT E MOB"/>
      <sheetName val="0903804"/>
      <sheetName val="4011519"/>
      <sheetName val="4016096"/>
      <sheetName val="9002001"/>
      <sheetName val="9002002"/>
      <sheetName val="9002003"/>
      <sheetName val="9002004"/>
      <sheetName val="9002005"/>
      <sheetName val="9002006"/>
      <sheetName val="9002007"/>
      <sheetName val="9002008"/>
      <sheetName val="9002009"/>
      <sheetName val="9002010"/>
      <sheetName val="9002011"/>
      <sheetName val="9002012"/>
      <sheetName val="9002013"/>
      <sheetName val="0919101"/>
      <sheetName val="9002014"/>
      <sheetName val="9002015"/>
      <sheetName val="9002016"/>
      <sheetName val="9002017"/>
      <sheetName val="9002018"/>
      <sheetName val="AUXILIARES"/>
      <sheetName val="1109669"/>
      <sheetName val="2003842"/>
      <sheetName val="1107892"/>
      <sheetName val="4805751"/>
      <sheetName val="3103302"/>
      <sheetName val="3106121"/>
      <sheetName val="4805755"/>
      <sheetName val="3108022"/>
      <sheetName val="4413996"/>
      <sheetName val="4413995"/>
      <sheetName val="4816106"/>
      <sheetName val="4805757"/>
      <sheetName val="4816119"/>
      <sheetName val="4805750"/>
      <sheetName val="1109671"/>
      <sheetName val="1106165"/>
      <sheetName val="1106057"/>
      <sheetName val="2009619"/>
      <sheetName val="1109697"/>
      <sheetName val="5213414"/>
      <sheetName val="5212552"/>
      <sheetName val="5213421"/>
      <sheetName val="5213417"/>
      <sheetName val="5213423"/>
      <sheetName val="5213431"/>
      <sheetName val="5213436"/>
      <sheetName val="407740"/>
      <sheetName val="3107967"/>
      <sheetName val="3713824"/>
      <sheetName val="4816129"/>
      <sheetName val="4816131"/>
      <sheetName val="5216116"/>
      <sheetName val="2105605"/>
      <sheetName val="1119528"/>
      <sheetName val="1116127"/>
      <sheetName val="6416040"/>
      <sheetName val="6416042"/>
      <sheetName val="6416094"/>
      <sheetName val="1107871"/>
      <sheetName val="408067"/>
      <sheetName val="4816012"/>
      <sheetName val="4816010"/>
      <sheetName val="5213416"/>
      <sheetName val="5219546"/>
      <sheetName val="1419543"/>
      <sheetName val="2408057"/>
      <sheetName val="5219544"/>
      <sheetName val="2408070"/>
      <sheetName val="3807865"/>
      <sheetName val="4011211"/>
      <sheetName val="3713608"/>
      <sheetName val="5502986"/>
      <sheetName val="0903845"/>
      <sheetName val="0903846"/>
      <sheetName val="0919011"/>
      <sheetName val="5502985"/>
      <sheetName val="4805754"/>
      <sheetName val="3107997"/>
      <sheetName val="0903848"/>
      <sheetName val="1408173"/>
      <sheetName val="2408058"/>
      <sheetName val="1416139"/>
      <sheetName val="1400973"/>
      <sheetName val="1400974"/>
      <sheetName val="1416140 "/>
      <sheetName val="6416090"/>
      <sheetName val="CONS_CORR"/>
      <sheetName val="Mobra"/>
      <sheetName val="Micro Revest MAN"/>
      <sheetName val="Micro Revest REC 1ªMP"/>
      <sheetName val="REM.MEC MAT.BET.MAN"/>
      <sheetName val="TRANSPORTE REC"/>
      <sheetName val="8ª MP_BR_459"/>
      <sheetName val="DSS_04"/>
      <sheetName val="Meio-fio"/>
      <sheetName val="PintLigacao"/>
      <sheetName val="PMQ"/>
      <sheetName val="STC_01"/>
      <sheetName val="8ª MP_BR-459"/>
      <sheetName val="RESUMO_AUT1"/>
      <sheetName val="PQ"/>
      <sheetName val="Carimbo de Nota"/>
      <sheetName val="FLUXO - EXECUÇÃO PRÓPRIA"/>
      <sheetName val="Equipamentos"/>
      <sheetName val="SICRO"/>
      <sheetName val="P A T O"/>
      <sheetName val="PLANILHA"/>
      <sheetName val="PLANILHA ATUALIZADA"/>
      <sheetName val="08-IND. FÍSICOS"/>
      <sheetName val="Quantidades e Preços - Lote 01"/>
      <sheetName val="Hora Máquina1"/>
      <sheetName val="Teor"/>
      <sheetName val="PLANILHA APRESENTAÇÃO"/>
      <sheetName val="RPA Julho"/>
      <sheetName val="Valor Mediçao"/>
      <sheetName val="Med 1ª"/>
      <sheetName val="Med 2ª"/>
      <sheetName val="Med 3ª"/>
      <sheetName val="Desc. de materiais"/>
      <sheetName val="TABELA DE COMPOSIÇÕES - SINAPI "/>
      <sheetName val="PlanQuant"/>
      <sheetName val="LUCRO SOBRE VENDA"/>
      <sheetName val="PlanSicroII cBDI"/>
      <sheetName val="CronFin"/>
      <sheetName val="PlanSicroII"/>
      <sheetName val="pcpu"/>
      <sheetName val="mãodeobra"/>
      <sheetName val="materiais"/>
      <sheetName val="cheq"/>
      <sheetName val="preqmec"/>
      <sheetName val="Dados Iniciais"/>
      <sheetName val="alteração"/>
      <sheetName val="RECOMPOSIÇÃO MAN"/>
      <sheetName val="P1Q2"/>
      <sheetName val="__localhost_@_DFBSA00535_dyna01"/>
      <sheetName val="Final"/>
      <sheetName val="Inicio"/>
      <sheetName val="Organiza"/>
      <sheetName val="page 1"/>
      <sheetName val="page 2"/>
      <sheetName val="page 3"/>
      <sheetName val="page 4"/>
      <sheetName val="page 5"/>
      <sheetName val="page 6"/>
      <sheetName val="page 7"/>
      <sheetName val="page 8"/>
      <sheetName val="SERVIÇOS CUSTO SICRO"/>
      <sheetName val="Mão de Obra"/>
      <sheetName val="Mapa Localização"/>
      <sheetName val="PATO"/>
      <sheetName val="Valeta"/>
      <sheetName val="Descida"/>
      <sheetName val="Sarjeta"/>
      <sheetName val="Bueiro"/>
      <sheetName val="Plan.Preç.Unit."/>
      <sheetName val="QUANT E CUSTOS"/>
      <sheetName val="Transportes"/>
      <sheetName val="Referência"/>
      <sheetName val="Cronograma"/>
      <sheetName val="Grafico Dist. Transp"/>
      <sheetName val="Mobilização e Desmob"/>
      <sheetName val="Resumo Inventario"/>
      <sheetName val="Defensa Recompor"/>
      <sheetName val="Pintura Faixa"/>
      <sheetName val="Pintura Setas"/>
      <sheetName val="Tacha"/>
      <sheetName val="Sinalização"/>
      <sheetName val="Lay out canteiro"/>
      <sheetName val="Custo Canteiro"/>
      <sheetName val="Transp com c carroc rodov pav"/>
      <sheetName val="Aquis. CAP-50-70 MBUQ"/>
      <sheetName val="Transp. CAP-50-70 MBUQ"/>
      <sheetName val="Aquis. RR-1C Remendo"/>
      <sheetName val="Transp. RR-1C Remendo"/>
      <sheetName val="Aquis. RR-1C Tapa Buraco"/>
      <sheetName val="Trans. RR-1C Tapa Buraco"/>
      <sheetName val="Aquis. RR-1C Correção"/>
      <sheetName val="Trans. RR-1C Correção"/>
      <sheetName val="E011"/>
      <sheetName val="E016"/>
      <sheetName val="E400"/>
      <sheetName val="E408"/>
      <sheetName val="[OR960887.XLS]//localhost/@/DFB"/>
      <sheetName val="DBS"/>
      <sheetName val="Resumo Financeiro"/>
      <sheetName val="Índices de Reajustamento"/>
      <sheetName val="TB"/>
      <sheetName val="TB _BG_"/>
      <sheetName val="RemProf"/>
      <sheetName val="P A T O 98 D"/>
      <sheetName val="01-02-03-Julho"/>
      <sheetName val="[OR960887.XLS][OR960887.XLS]//l"/>
      <sheetName val="Resumo"/>
      <sheetName val="\\DFBSA00535\dyna01\ClaudioFerr"/>
      <sheetName val="\Users\claudiopvf\Documents\BR-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/>
      <sheetData sheetId="50"/>
      <sheetData sheetId="5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  <sheetData sheetId="725"/>
      <sheetData sheetId="726"/>
      <sheetData sheetId="727"/>
      <sheetData sheetId="728"/>
      <sheetData sheetId="729"/>
      <sheetData sheetId="730">
        <row r="35">
          <cell r="A35" t="str">
            <v>ASTU</v>
          </cell>
        </row>
      </sheetData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/>
      <sheetData sheetId="781"/>
      <sheetData sheetId="782"/>
      <sheetData sheetId="783"/>
      <sheetData sheetId="784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composições"/>
      <sheetName val="mão de obra,leis e bd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 DE COMPOSIÇÕES - SINAPI "/>
      <sheetName val="PlanQuant"/>
      <sheetName val="LUCRO SOBRE VENDA"/>
      <sheetName val="PlanSicroII cBDI"/>
      <sheetName val="CronFin"/>
      <sheetName val="PlanSicroII"/>
      <sheetName val="pcpu"/>
      <sheetName val="mãodeobra"/>
      <sheetName val="materiais"/>
      <sheetName val="cheq"/>
      <sheetName val="preqmec"/>
      <sheetName val="Dados Iniciais"/>
    </sheetNames>
    <sheetDataSet>
      <sheetData sheetId="0">
        <row r="35">
          <cell r="A35" t="str">
            <v>ASTU</v>
          </cell>
          <cell r="B35" t="str">
            <v>ASSENTAMENTO DE TUBOS E PECAS</v>
          </cell>
        </row>
        <row r="36">
          <cell r="A36">
            <v>45</v>
          </cell>
          <cell r="B36" t="str">
            <v>FORNEC E/OU ASSENT DE TUBO DE FERRO FUNDIDO JUNTA ELASTICA</v>
          </cell>
        </row>
        <row r="37">
          <cell r="A37">
            <v>23426</v>
          </cell>
          <cell r="B37" t="str">
            <v>FORNECIMENTO E ASSENTAMENTO SIMPLES DE TUBOS E PECAS DE F0F0.</v>
          </cell>
        </row>
        <row r="38">
          <cell r="A38" t="str">
            <v>23426/001</v>
          </cell>
          <cell r="B38" t="str">
            <v>TUBOS E PECAS, JUNTA ELASTICA, DIAMETRO 200 MM - K7</v>
          </cell>
          <cell r="C38" t="str">
            <v>M</v>
          </cell>
          <cell r="D38">
            <v>313.52999999999997</v>
          </cell>
        </row>
        <row r="39">
          <cell r="A39" t="str">
            <v>23426/002</v>
          </cell>
          <cell r="B39" t="str">
            <v>TUBOS E PECAS, JUNTA ELASTICA, DIAMETRO 150 MM - K7</v>
          </cell>
          <cell r="C39" t="str">
            <v>M</v>
          </cell>
          <cell r="D39">
            <v>239.89</v>
          </cell>
        </row>
        <row r="40">
          <cell r="A40" t="str">
            <v>23426/003</v>
          </cell>
          <cell r="B40" t="str">
            <v>TUBOS E PECAS, JUNTA ELASTICA, DIAMENTO 100 MM - K7</v>
          </cell>
          <cell r="C40" t="str">
            <v>M</v>
          </cell>
          <cell r="D40">
            <v>227.1</v>
          </cell>
        </row>
        <row r="41">
          <cell r="A41">
            <v>23477</v>
          </cell>
          <cell r="B41" t="str">
            <v>MODULO TIPO - REDE DE AGUA &gt; FORN. E ASSENTAMENTO DE TUBOS DE F0F0:</v>
          </cell>
        </row>
        <row r="42">
          <cell r="B42" t="str">
            <v>COMPREENDE LOCACAO DA OBRA, CADASTRAMENTO DE INTERFERENCIAS, ESCAVACAO</v>
          </cell>
        </row>
        <row r="43">
          <cell r="B43" t="str">
            <v>DE VALA, EXCETO ROCHA, ATE A PROFUNDIDADE DE 1,50 METROS.</v>
          </cell>
        </row>
        <row r="44">
          <cell r="B44" t="str">
            <v>INCLUI - CARGA,TRANSPORTE E DESCARGA DO MATE</v>
          </cell>
        </row>
        <row r="45">
          <cell r="A45" t="str">
            <v>23477/001</v>
          </cell>
          <cell r="B45" t="str">
            <v>TUBOS E PECAS, DIAMETRO 200 MM - K7</v>
          </cell>
          <cell r="C45" t="str">
            <v>M</v>
          </cell>
          <cell r="D45">
            <v>317.44</v>
          </cell>
        </row>
        <row r="46">
          <cell r="A46" t="str">
            <v>23477/002</v>
          </cell>
          <cell r="B46" t="str">
            <v>TUBOS E PECAS, DIAMETRO 150 MM - K7</v>
          </cell>
          <cell r="C46" t="str">
            <v>M</v>
          </cell>
          <cell r="D46">
            <v>243.26</v>
          </cell>
        </row>
        <row r="47">
          <cell r="A47" t="str">
            <v>23477/003</v>
          </cell>
          <cell r="B47" t="str">
            <v>TUBOS E PECAS, DIAMETRO 100 MM - K7</v>
          </cell>
          <cell r="C47" t="str">
            <v>M</v>
          </cell>
          <cell r="D47">
            <v>230.69</v>
          </cell>
        </row>
        <row r="48">
          <cell r="A48">
            <v>47</v>
          </cell>
          <cell r="B48" t="str">
            <v>FORNEC E/OU ASSENT DE TUBO DE PVC COM JUNTA SOLDADA</v>
          </cell>
        </row>
        <row r="49">
          <cell r="A49">
            <v>26281</v>
          </cell>
          <cell r="B49" t="str">
            <v>ASSENTAMENTO DE REDE DE AGUA - MMA</v>
          </cell>
        </row>
        <row r="50">
          <cell r="A50" t="str">
            <v>26281/001</v>
          </cell>
          <cell r="B50" t="str">
            <v>DIAMETRO 50 MM</v>
          </cell>
          <cell r="C50" t="str">
            <v>M</v>
          </cell>
          <cell r="D50">
            <v>19.22</v>
          </cell>
        </row>
        <row r="51">
          <cell r="A51" t="str">
            <v>26281/002</v>
          </cell>
          <cell r="B51" t="str">
            <v>DIAMETRO 25 MM</v>
          </cell>
          <cell r="C51" t="str">
            <v>M</v>
          </cell>
          <cell r="D51">
            <v>14.16</v>
          </cell>
        </row>
        <row r="52">
          <cell r="A52">
            <v>48</v>
          </cell>
          <cell r="B52" t="str">
            <v>FORNEC E/OU ASSENT DE TUBO DE PVC COM JUNTA ELASTICA</v>
          </cell>
        </row>
        <row r="53">
          <cell r="A53">
            <v>10515</v>
          </cell>
          <cell r="B53" t="str">
            <v>FORNEC/ASSENTAMENTO DE TUBOS P/REDE COLETORA   MM</v>
          </cell>
        </row>
        <row r="54">
          <cell r="A54" t="str">
            <v>10515/001</v>
          </cell>
          <cell r="B54" t="str">
            <v>FORNEC/ASSENTAMENTO DE TUBOS DE PVC COM JUNTA ELÁSTICA P/REDE COLETORA</v>
          </cell>
          <cell r="C54" t="str">
            <v>M</v>
          </cell>
          <cell r="D54">
            <v>12.03</v>
          </cell>
        </row>
        <row r="55">
          <cell r="B55" t="str">
            <v>MMA D=100MM</v>
          </cell>
        </row>
        <row r="56">
          <cell r="A56" t="str">
            <v>10515/002</v>
          </cell>
          <cell r="B56" t="str">
            <v>FORNEC/ASSENTAMENTO DE TUBOS DE PVC COM JUNTA ELÁSTICA P/REDE COLETORA</v>
          </cell>
          <cell r="C56" t="str">
            <v>M</v>
          </cell>
          <cell r="D56">
            <v>24.61</v>
          </cell>
        </row>
        <row r="57">
          <cell r="B57" t="str">
            <v>MMA D=150MM</v>
          </cell>
        </row>
        <row r="58">
          <cell r="A58" t="str">
            <v>10515/003</v>
          </cell>
          <cell r="B58" t="str">
            <v>FORNEC/ASSENTAMENTO DE TUBOS DE PVC COM JUNTA ELÁSTICA P/REDE COLETORA</v>
          </cell>
          <cell r="C58" t="str">
            <v>M</v>
          </cell>
          <cell r="D58">
            <v>37.71</v>
          </cell>
        </row>
        <row r="59">
          <cell r="B59" t="str">
            <v>MMA D=200MM</v>
          </cell>
        </row>
        <row r="60">
          <cell r="A60">
            <v>26288</v>
          </cell>
          <cell r="B60" t="str">
            <v>FORNECIMENTO DE TUBOS PVC-PBA AGUA</v>
          </cell>
        </row>
        <row r="61">
          <cell r="A61" t="str">
            <v>26288/001</v>
          </cell>
          <cell r="B61" t="str">
            <v>TUBO PVC-PBA CLASSE 15(EB-183)D=50MM C/ANEL BORRACHA P/ADU-</v>
          </cell>
          <cell r="C61" t="str">
            <v>M</v>
          </cell>
          <cell r="D61">
            <v>7.82</v>
          </cell>
        </row>
        <row r="62">
          <cell r="B62" t="str">
            <v>E DISTRIBUICAO DE AGUAS FORNEC</v>
          </cell>
        </row>
        <row r="63">
          <cell r="A63" t="str">
            <v>CÓDIGO</v>
          </cell>
          <cell r="B63" t="str">
            <v>|D E S C R I Ç Ã O                                                   |UN</v>
          </cell>
          <cell r="C63" t="str">
            <v>IDADE</v>
          </cell>
          <cell r="D63" t="str">
            <v>|CUSTO TOTAL</v>
          </cell>
        </row>
        <row r="64">
          <cell r="A64" t="str">
            <v>ÍNCULO.....:</v>
          </cell>
          <cell r="B64" t="str">
            <v>NACIONAL CAIXA</v>
          </cell>
        </row>
        <row r="66">
          <cell r="A66" t="str">
            <v>26288/002</v>
          </cell>
          <cell r="B66" t="str">
            <v>TUBO PVC-PBA CLASSE 15(EB-183)D=75MM C/ANEL BORRACHA P/ADU-</v>
          </cell>
          <cell r="C66" t="str">
            <v>M</v>
          </cell>
          <cell r="D66">
            <v>15.7</v>
          </cell>
        </row>
        <row r="67">
          <cell r="B67" t="str">
            <v>CAO E DISTRIBUICAO DE AGUAS FORNEC</v>
          </cell>
        </row>
        <row r="68">
          <cell r="A68" t="str">
            <v>26288/003</v>
          </cell>
          <cell r="B68" t="str">
            <v>TUBO PVC-PBA CLASSE 15(EB 183)D=100MM C/ANEL BORRACHA P/ADU-</v>
          </cell>
          <cell r="C68" t="str">
            <v>M</v>
          </cell>
          <cell r="D68">
            <v>26.21</v>
          </cell>
        </row>
        <row r="69">
          <cell r="B69" t="str">
            <v>CAO E DISTRIBUICAO DE AGUAS FORNEC</v>
          </cell>
        </row>
        <row r="70">
          <cell r="A70" t="str">
            <v>26288/004</v>
          </cell>
          <cell r="B70" t="str">
            <v>TUBO PVC-PBA CLASSE 15(EB-183)D=200MM C/ANEL BORRACHA P/ADU-</v>
          </cell>
          <cell r="C70" t="str">
            <v>M</v>
          </cell>
          <cell r="D70">
            <v>78.58</v>
          </cell>
        </row>
        <row r="71">
          <cell r="B71" t="str">
            <v>CAO E DISTRIBUICAO DE AGUAS FORNEC</v>
          </cell>
        </row>
        <row r="72">
          <cell r="A72" t="str">
            <v>26288/005</v>
          </cell>
          <cell r="B72" t="str">
            <v>TUBO PVC-PBA CLASSE 20(EB 183)D=50MM C/ANEL BORRACHA P/ADU-</v>
          </cell>
          <cell r="C72" t="str">
            <v>M</v>
          </cell>
          <cell r="D72">
            <v>9.86</v>
          </cell>
        </row>
        <row r="73">
          <cell r="B73" t="str">
            <v>CAO/DISTRIBUICAO AGUAS FORNEC</v>
          </cell>
        </row>
        <row r="74">
          <cell r="A74" t="str">
            <v>26288/006</v>
          </cell>
          <cell r="B74" t="str">
            <v>TUBO PVC-PBA CLASSE 20(EB-183)D=75MM C/ANEL BORRACHA P/ADU-</v>
          </cell>
          <cell r="C74" t="str">
            <v>M</v>
          </cell>
          <cell r="D74">
            <v>19.68</v>
          </cell>
        </row>
        <row r="75">
          <cell r="B75" t="str">
            <v>CAO/DISTRIBUICAO AGUAS FORNEC</v>
          </cell>
        </row>
        <row r="76">
          <cell r="A76" t="str">
            <v>26288/007</v>
          </cell>
          <cell r="B76" t="str">
            <v>TUBO PVC-PBA CLASSE 20(EB-183)D=100MM C/ANEL BORRACHA P/ADU-</v>
          </cell>
          <cell r="C76" t="str">
            <v>M</v>
          </cell>
          <cell r="D76">
            <v>32.64</v>
          </cell>
        </row>
        <row r="77">
          <cell r="B77" t="str">
            <v>CAO/DISTRIBUICAO AGUAS FORNEC</v>
          </cell>
        </row>
        <row r="78">
          <cell r="A78">
            <v>26289</v>
          </cell>
          <cell r="B78" t="str">
            <v>ASSENTAMENTO TUBO PVC RIGIDO JUNTA ELASTICA P/AGUA</v>
          </cell>
        </row>
        <row r="79">
          <cell r="A79" t="str">
            <v>26289/001</v>
          </cell>
          <cell r="B79" t="str">
            <v>ASSENT TUBO PVC RIG JE D=50MM:CARGA/DESC/COLOC VALA/MONTAGEM/</v>
          </cell>
          <cell r="C79" t="str">
            <v>M</v>
          </cell>
          <cell r="D79">
            <v>0.84</v>
          </cell>
        </row>
        <row r="80">
          <cell r="B80" t="str">
            <v>/REATERRO ATE GERATRIZ SUP TUBO/TESTE HIDROSTATICO EXCL FORN</v>
          </cell>
        </row>
        <row r="81">
          <cell r="B81" t="str">
            <v>TUBO/JUNTA</v>
          </cell>
        </row>
        <row r="82">
          <cell r="A82" t="str">
            <v>26289/002</v>
          </cell>
          <cell r="B82" t="str">
            <v>ASSENT TUBO PVC RIG JE D=75MM:CARGA/DESC/COLOC VALA/MONTAGEM</v>
          </cell>
          <cell r="C82" t="str">
            <v>M</v>
          </cell>
          <cell r="D82">
            <v>1.47</v>
          </cell>
        </row>
        <row r="83">
          <cell r="B83" t="str">
            <v>/REATERRO ATE GERATRIZ SUP TUBO/TESTE HIDROSTATICO EXCL FORN</v>
          </cell>
        </row>
        <row r="84">
          <cell r="B84" t="str">
            <v>TUBO/JUNTA</v>
          </cell>
        </row>
        <row r="85">
          <cell r="A85" t="str">
            <v>26289/003</v>
          </cell>
          <cell r="B85" t="str">
            <v>ASSENT TUBO PVC RIG JE D=100MM:CARGA/DESC/COLOC VALA/MONTAG/</v>
          </cell>
          <cell r="C85" t="str">
            <v>M</v>
          </cell>
          <cell r="D85">
            <v>1.99</v>
          </cell>
        </row>
        <row r="86">
          <cell r="B86" t="str">
            <v>REATERRO ATE GERATRIZ SUP TUBO/TESTE HIDROSTATICO EXCL FORN</v>
          </cell>
        </row>
        <row r="87">
          <cell r="B87" t="str">
            <v>TUBO/JUNTA</v>
          </cell>
        </row>
        <row r="88">
          <cell r="A88" t="str">
            <v>26289/005</v>
          </cell>
          <cell r="B88" t="str">
            <v>ASSENT TUBO PVC RIG JE D=150MM:CARGA/DESC/COLOC VALA/MONTAG/</v>
          </cell>
          <cell r="C88" t="str">
            <v>M</v>
          </cell>
          <cell r="D88">
            <v>3.01</v>
          </cell>
        </row>
        <row r="89">
          <cell r="B89" t="str">
            <v>REATERRO ATE GERATRIZ SUP TUBO/TESTE HIDROSTATICO EXCL FORN</v>
          </cell>
        </row>
        <row r="90">
          <cell r="B90" t="str">
            <v>TUBO/JUNTA</v>
          </cell>
        </row>
        <row r="91">
          <cell r="A91" t="str">
            <v>26289/006</v>
          </cell>
          <cell r="B91" t="str">
            <v>ASSENT TUBO PVC RIG JE D=200MM:CARGA/DESC/COLOC VALA/MONTAG/</v>
          </cell>
          <cell r="C91" t="str">
            <v>M</v>
          </cell>
          <cell r="D91">
            <v>4.24</v>
          </cell>
        </row>
        <row r="92">
          <cell r="B92" t="str">
            <v>REATERRO ATE GERATRIZ SUP TUBO/TESTE HIDROSTATICO EXCL FORN</v>
          </cell>
        </row>
        <row r="93">
          <cell r="B93" t="str">
            <v>TUBO/JUNTA</v>
          </cell>
        </row>
        <row r="94">
          <cell r="A94" t="str">
            <v>CÓDIGO</v>
          </cell>
          <cell r="B94" t="str">
            <v>|D E S C R I Ç Ã O                                                   |UN</v>
          </cell>
          <cell r="C94" t="str">
            <v>IDADE</v>
          </cell>
          <cell r="D94" t="str">
            <v>|CUSTO TOTAL</v>
          </cell>
        </row>
        <row r="95">
          <cell r="A95" t="str">
            <v>ÍNCULO.....:</v>
          </cell>
          <cell r="B95" t="str">
            <v>NACIONAL CAIXA</v>
          </cell>
        </row>
        <row r="97">
          <cell r="A97" t="str">
            <v>26289/007</v>
          </cell>
          <cell r="B97" t="str">
            <v>ASSENT TUBO PVC RIG JE D=250MM:CARGA/DESC/COLOC VALA/MONTAG/</v>
          </cell>
          <cell r="C97" t="str">
            <v>M</v>
          </cell>
          <cell r="D97">
            <v>5.49</v>
          </cell>
        </row>
        <row r="98">
          <cell r="B98" t="str">
            <v>REATERRO ATE GERATRIZ SUP TUBO/TESTE HIDROSTATICO EXCL FORN</v>
          </cell>
        </row>
        <row r="99">
          <cell r="B99" t="str">
            <v>TUBO/JUNTA</v>
          </cell>
        </row>
        <row r="100">
          <cell r="A100" t="str">
            <v>26289/008</v>
          </cell>
          <cell r="B100" t="str">
            <v>ASSENT TUBO PVC RIG JE D=300MM:CARGA/DESC/COLOC VALA/MONTAG/</v>
          </cell>
          <cell r="C100" t="str">
            <v>M</v>
          </cell>
          <cell r="D100">
            <v>6.81</v>
          </cell>
        </row>
        <row r="101">
          <cell r="B101" t="str">
            <v>REATERRO ATE GERATRIZ SUP TUBO/TESTE HIDROSTATICO EXCL FORN</v>
          </cell>
        </row>
        <row r="102">
          <cell r="B102" t="str">
            <v>TUBO/JUNTA</v>
          </cell>
        </row>
        <row r="103">
          <cell r="A103">
            <v>63780</v>
          </cell>
          <cell r="B103" t="str">
            <v>FORNEC/ASSENTAMENTO DE TUBOS P/REDE COLETORA   MM</v>
          </cell>
        </row>
        <row r="104">
          <cell r="A104" t="str">
            <v>63780/001</v>
          </cell>
          <cell r="B104" t="str">
            <v>DIAMETRO 100 MM</v>
          </cell>
          <cell r="C104" t="str">
            <v>M</v>
          </cell>
          <cell r="D104">
            <v>12.03</v>
          </cell>
        </row>
        <row r="105">
          <cell r="A105" t="str">
            <v>63780/002</v>
          </cell>
          <cell r="B105" t="str">
            <v>DIAMETRO 150 MM</v>
          </cell>
          <cell r="C105" t="str">
            <v>M</v>
          </cell>
          <cell r="D105">
            <v>24.61</v>
          </cell>
        </row>
        <row r="106">
          <cell r="A106" t="str">
            <v>63780/003</v>
          </cell>
          <cell r="B106" t="str">
            <v>DIAMETRO 200 MM</v>
          </cell>
          <cell r="C106" t="str">
            <v>M</v>
          </cell>
          <cell r="D106">
            <v>37.71</v>
          </cell>
        </row>
        <row r="107">
          <cell r="A107">
            <v>49</v>
          </cell>
          <cell r="B107" t="str">
            <v>FORNEC E/OU ASSENT DE TUBO CERAMICO COM JUNTA ARGAMASSADA</v>
          </cell>
        </row>
        <row r="108">
          <cell r="A108">
            <v>23425</v>
          </cell>
          <cell r="B108" t="str">
            <v>FORNECIMENTO E ASSENTAMENTO SIMPLES DE TUBOS E PECAS CERAMICAS.</v>
          </cell>
        </row>
        <row r="109">
          <cell r="A109" t="str">
            <v>23425/001</v>
          </cell>
          <cell r="B109" t="str">
            <v>TUBOS E PECAS CERAMICAS, JUNTA ARGAMASSADA, DIAMETRO 150 MM.</v>
          </cell>
          <cell r="C109" t="str">
            <v>M</v>
          </cell>
          <cell r="D109">
            <v>9.39</v>
          </cell>
        </row>
        <row r="110">
          <cell r="A110">
            <v>26294</v>
          </cell>
          <cell r="B110" t="str">
            <v>TUBO CERAMICO-JUNTA ARGAMASSADA-FORN/ASSENT</v>
          </cell>
        </row>
        <row r="111">
          <cell r="A111" t="str">
            <v>26294/001</v>
          </cell>
          <cell r="B111" t="str">
            <v>TUBO CERAMICO VIDRADO(PD CEDAE)P/ESG SANIT D=100MM,REJUNT C/</v>
          </cell>
          <cell r="C111" t="str">
            <v>M</v>
          </cell>
          <cell r="D111">
            <v>12.7</v>
          </cell>
        </row>
        <row r="112">
          <cell r="B112" t="str">
            <v>ARGAM CIM/AREIA 1:4,ATERRO/SOCA ATE ALT GERATRIZ SUP TUBO.</v>
          </cell>
        </row>
        <row r="113">
          <cell r="B113" t="str">
            <v>FORN/ASSENT INCL TUBO/MATERIAL P/REJUNT</v>
          </cell>
        </row>
        <row r="114">
          <cell r="A114" t="str">
            <v>26294/002</v>
          </cell>
          <cell r="B114" t="str">
            <v>TUBO CERAMICO VIDRADO(PD CEDAE)P/ESG SANIT D=150MM,REJUNT C/</v>
          </cell>
          <cell r="C114" t="str">
            <v>M</v>
          </cell>
          <cell r="D114">
            <v>16.149999999999999</v>
          </cell>
        </row>
        <row r="115">
          <cell r="B115" t="str">
            <v>ARGAM CIM/AREIA 1:4,ATERRO/SOCA ATE ALT GERATRIZ SUP TUBO.</v>
          </cell>
        </row>
        <row r="116">
          <cell r="B116" t="str">
            <v>FORN/ASSENT INCL TUBO/MATERIAL P/REJUNT</v>
          </cell>
        </row>
        <row r="117">
          <cell r="A117" t="str">
            <v>26294/003</v>
          </cell>
          <cell r="B117" t="str">
            <v>TUBO CERAMICO VIDRADO(PD CEDAE)P/ESG SANIT D=200MM,REJUNT C/</v>
          </cell>
          <cell r="C117" t="str">
            <v>M</v>
          </cell>
          <cell r="D117">
            <v>22.39</v>
          </cell>
        </row>
        <row r="118">
          <cell r="B118" t="str">
            <v>ARGAM CIM/AREIA 1:4,ATERRO/SOCA ATE ALT GERATRIZ SUP TUBO.</v>
          </cell>
        </row>
        <row r="119">
          <cell r="B119" t="str">
            <v>FORN/ASSENT INCL TUBO/MATERIAL P/REJUNT</v>
          </cell>
        </row>
        <row r="120">
          <cell r="A120" t="str">
            <v>26294/004</v>
          </cell>
          <cell r="B120" t="str">
            <v>TUBO CERAMICO VIDRADO(PD CEDAE)P/ESG SANIT D=250MM,REJUNT C/</v>
          </cell>
          <cell r="C120" t="str">
            <v>M</v>
          </cell>
          <cell r="D120">
            <v>33.86</v>
          </cell>
        </row>
        <row r="121">
          <cell r="B121" t="str">
            <v>ARGAM CIM/AREIA 1:4,ATERRO/SOCA ATE ALT GERATRIZ SUP TUBO.</v>
          </cell>
        </row>
        <row r="122">
          <cell r="B122" t="str">
            <v>FORN/ASSENT INCL TUBO/MATERIAL P/REJUNT</v>
          </cell>
        </row>
        <row r="123">
          <cell r="A123" t="str">
            <v>26294/005</v>
          </cell>
          <cell r="B123" t="str">
            <v>TUBO CERAMICO VIDRADO(PD CEDAE)P/ESG SANIT D=300MM,REJUNT C/</v>
          </cell>
          <cell r="C123" t="str">
            <v>M</v>
          </cell>
          <cell r="D123">
            <v>45.8</v>
          </cell>
        </row>
        <row r="124">
          <cell r="B124" t="str">
            <v>ARGAM CIM/AREIA 1:4,ATERRO/SOCA ATE ALT GERATRIZ SUP TUBO.</v>
          </cell>
        </row>
        <row r="125">
          <cell r="A125" t="str">
            <v>CÓDIGO</v>
          </cell>
          <cell r="B125" t="str">
            <v>|D E S C R I Ç Ã O                                                   |UN</v>
          </cell>
          <cell r="C125" t="str">
            <v>IDADE</v>
          </cell>
          <cell r="D125" t="str">
            <v>|CUSTO TOTAL</v>
          </cell>
        </row>
        <row r="126">
          <cell r="A126" t="str">
            <v>ÍNCULO.....:</v>
          </cell>
          <cell r="B126" t="str">
            <v>NACIONAL CAIXA</v>
          </cell>
        </row>
        <row r="128">
          <cell r="B128" t="str">
            <v>FORN/ASSENT INCL TUBO/MATERIAL P/REJUNT</v>
          </cell>
        </row>
        <row r="129">
          <cell r="A129" t="str">
            <v>26294/006</v>
          </cell>
          <cell r="B129" t="str">
            <v>TUBO CERAMICO P/AG PLUV D=100MM,REJUNT C/ARGAM CIM/AREIA 1:4</v>
          </cell>
          <cell r="C129" t="str">
            <v>M</v>
          </cell>
          <cell r="D129">
            <v>12.45</v>
          </cell>
        </row>
        <row r="130">
          <cell r="B130" t="str">
            <v>FORN/ASSENT INCL TUBO/MAT P/REJUNTE</v>
          </cell>
        </row>
        <row r="131">
          <cell r="A131" t="str">
            <v>26294/007</v>
          </cell>
          <cell r="B131" t="str">
            <v>TUBO CERAMICO P/AG PLUV D=150MM,REJUNT C/ARGAM CIM/AREIA 1:4</v>
          </cell>
          <cell r="C131" t="str">
            <v>M</v>
          </cell>
          <cell r="D131">
            <v>15.8</v>
          </cell>
        </row>
        <row r="132">
          <cell r="B132" t="str">
            <v>FORN/ASSENT INCL TUBO/MAT P/REJUNT</v>
          </cell>
        </row>
        <row r="133">
          <cell r="A133" t="str">
            <v>26294/008</v>
          </cell>
          <cell r="B133" t="str">
            <v>TUBO CERAMICO P/AG PLUV D=250MM,REJUNT C/ARGAM CIM/AREIA 1:4</v>
          </cell>
          <cell r="C133" t="str">
            <v>M</v>
          </cell>
          <cell r="D133">
            <v>32.869999999999997</v>
          </cell>
        </row>
        <row r="134">
          <cell r="B134" t="str">
            <v>FORN/ASSENT INCL TUBO/MAT P/REJUNT</v>
          </cell>
        </row>
        <row r="135">
          <cell r="A135">
            <v>50</v>
          </cell>
          <cell r="B135" t="str">
            <v>FORNEC E/OU ASSENT DE TUBO CERAMICO COM JUNTA ASFALTICA</v>
          </cell>
        </row>
        <row r="136">
          <cell r="A136">
            <v>23424</v>
          </cell>
          <cell r="B136" t="str">
            <v>FORNECIMENTO E ASSENTAMENTO SIMPLES DE TUBOS E PECAS CERAMICAS</v>
          </cell>
        </row>
        <row r="137">
          <cell r="A137" t="str">
            <v>23424/001</v>
          </cell>
          <cell r="B137" t="str">
            <v>TUBOS E PECAS CERAMICAS, JUNTA ASFALTICA, DIAMETRO 150 MM</v>
          </cell>
          <cell r="C137" t="str">
            <v>M</v>
          </cell>
          <cell r="D137">
            <v>13.54</v>
          </cell>
        </row>
        <row r="138">
          <cell r="A138">
            <v>51</v>
          </cell>
          <cell r="B138" t="str">
            <v>FORNEC E/OU ASSENT DE TUBO DE CONCRETO COM JUNTA ELASTICA</v>
          </cell>
        </row>
        <row r="139">
          <cell r="A139">
            <v>23427</v>
          </cell>
          <cell r="B139" t="str">
            <v>FORNECIMENTO E ASSENTAMENTO SIMPLES DE TUBOS DE CONCRETO</v>
          </cell>
        </row>
        <row r="140">
          <cell r="A140" t="str">
            <v>23427/001</v>
          </cell>
          <cell r="B140" t="str">
            <v>TUBOS E PECAS, CONCRETO SIMPLES, JUNTA ELASTICA, D = 500 MM</v>
          </cell>
          <cell r="C140" t="str">
            <v>M</v>
          </cell>
          <cell r="D140">
            <v>51.35</v>
          </cell>
        </row>
        <row r="141">
          <cell r="A141">
            <v>26293</v>
          </cell>
          <cell r="B141" t="str">
            <v>TUBO CONCRETO ARMADO CLASSE A2 JUNTA ELASTICA FORNECIMENTO E ASSENTA-</v>
          </cell>
        </row>
        <row r="142">
          <cell r="B142" t="str">
            <v>MENTO PARA REDE COLETORA DE ESGOTO SANITARIO.</v>
          </cell>
        </row>
        <row r="143">
          <cell r="A143" t="str">
            <v>26293/001</v>
          </cell>
          <cell r="B143" t="str">
            <v>TUBO CONCR ARM CLASSE A2 JE P/ESG SANIT D=400MM INCL FORN/</v>
          </cell>
          <cell r="C143" t="str">
            <v>M</v>
          </cell>
          <cell r="D143">
            <v>93.81</v>
          </cell>
        </row>
        <row r="144">
          <cell r="B144" t="str">
            <v>ASSENT TUBO/ANEL BORRACHA ATERRO/SOCA ATE ALT GERATRIZ SUP</v>
          </cell>
        </row>
        <row r="145">
          <cell r="B145" t="str">
            <v>DO TUBO</v>
          </cell>
        </row>
        <row r="146">
          <cell r="A146" t="str">
            <v>26293/002</v>
          </cell>
          <cell r="B146" t="str">
            <v>TUBO CONCR ARM CLASSE A2 JE P/ESG SANIT D=500MM INCL FORN/</v>
          </cell>
          <cell r="C146" t="str">
            <v>M</v>
          </cell>
          <cell r="D146">
            <v>113.95</v>
          </cell>
        </row>
        <row r="147">
          <cell r="B147" t="str">
            <v>ASSENT TUBO/ANEL BORRACHA ATERRO/SOCA ATE ALT GERATRIZ SUP</v>
          </cell>
        </row>
        <row r="148">
          <cell r="B148" t="str">
            <v>DO TUBO</v>
          </cell>
        </row>
        <row r="149">
          <cell r="A149" t="str">
            <v>26293/003</v>
          </cell>
          <cell r="B149" t="str">
            <v>TUBO CONCR ARM CLASSE A2 JE P/ESG SANIT D=600MM INCL FORN/</v>
          </cell>
          <cell r="C149" t="str">
            <v>M</v>
          </cell>
          <cell r="D149">
            <v>134.99</v>
          </cell>
        </row>
        <row r="150">
          <cell r="B150" t="str">
            <v>ASSENT TUBO/ANEL BORRACHA ATERRO/SOCA ATE ALT GERATRIZ SUP</v>
          </cell>
        </row>
        <row r="151">
          <cell r="B151" t="str">
            <v>DO TUBO</v>
          </cell>
        </row>
        <row r="152">
          <cell r="A152" t="str">
            <v>26293/004</v>
          </cell>
          <cell r="B152" t="str">
            <v>TUBO CONCR ARM CLASSE A2 JE P/ESG SANIT D=700MM INCL FORN/</v>
          </cell>
          <cell r="C152" t="str">
            <v>M</v>
          </cell>
          <cell r="D152">
            <v>179.7</v>
          </cell>
        </row>
        <row r="153">
          <cell r="B153" t="str">
            <v>ASSENT TUBO/ANEL BORRACHA ATERRO/SOCA ATE ALT GERATRIZ SUP</v>
          </cell>
        </row>
        <row r="154">
          <cell r="B154" t="str">
            <v>DO TUBO</v>
          </cell>
        </row>
        <row r="155">
          <cell r="A155" t="str">
            <v>26293/005</v>
          </cell>
          <cell r="B155" t="str">
            <v>TUBO CONCR ARM CLASSE A2 JE P/ESG SANIT D=800MM INCL FORN/</v>
          </cell>
          <cell r="C155" t="str">
            <v>M</v>
          </cell>
          <cell r="D155">
            <v>219.3</v>
          </cell>
        </row>
        <row r="156">
          <cell r="A156" t="str">
            <v>CÓDIGO</v>
          </cell>
          <cell r="B156" t="str">
            <v>|D E S C R I Ç Ã O                                                   |UN</v>
          </cell>
          <cell r="C156" t="str">
            <v>IDADE</v>
          </cell>
          <cell r="D156" t="str">
            <v>|CUSTO TOTAL</v>
          </cell>
        </row>
        <row r="157">
          <cell r="A157" t="str">
            <v>ÍNCULO.....:</v>
          </cell>
          <cell r="B157" t="str">
            <v>NACIONAL CAIXA</v>
          </cell>
        </row>
        <row r="159">
          <cell r="B159" t="str">
            <v>ASSENT TUBO/ANEL BORRACHA ATERRO/SOCA ATE ALT GERATRIZ SUP</v>
          </cell>
        </row>
        <row r="160">
          <cell r="B160" t="str">
            <v>DO TUBO</v>
          </cell>
        </row>
        <row r="161">
          <cell r="A161" t="str">
            <v>26293/006</v>
          </cell>
          <cell r="B161" t="str">
            <v>TUBO CONCR ARM CLASSE A2 JE P/ESG SANIT D=900MM INCL FORN/</v>
          </cell>
          <cell r="C161" t="str">
            <v>M</v>
          </cell>
          <cell r="D161">
            <v>274.05</v>
          </cell>
        </row>
        <row r="162">
          <cell r="B162" t="str">
            <v>ASSENT TUBO/ANEL BORRACHA ATERRO/SOCA ATE ALT GERATRIZ SUP</v>
          </cell>
        </row>
        <row r="163">
          <cell r="B163" t="str">
            <v>DO TUBO</v>
          </cell>
        </row>
        <row r="164">
          <cell r="A164">
            <v>52</v>
          </cell>
          <cell r="B164" t="str">
            <v>FORNEC E/OU ASSENT DE TUBO DE CONCRETO COM JUNTA ARGAMASSADA</v>
          </cell>
        </row>
        <row r="165">
          <cell r="A165">
            <v>23400</v>
          </cell>
          <cell r="B165" t="str">
            <v>FORNECIMENTO E ASSENTAMENTO DE TUBOS DE CONCRETO.</v>
          </cell>
        </row>
        <row r="166">
          <cell r="B166" t="str">
            <v>COMPREENDE: ESCAVACAO MECANICA,QQ TERRENO, EXCETO ROCHA, ATE 1,50 M</v>
          </cell>
        </row>
        <row r="167">
          <cell r="B167" t="str">
            <v>DE PROFUNDIDADE,REGULARIZACAO,COMPACTACAO MANUAL E REATERRO DA VALA</v>
          </cell>
        </row>
        <row r="168">
          <cell r="A168" t="str">
            <v>23400/001</v>
          </cell>
          <cell r="B168" t="str">
            <v>TUBOS E PECAS, CONCRETO ARMADO, JUNTA ARGAMASSADA, D = 400 M</v>
          </cell>
          <cell r="C168" t="str">
            <v>M</v>
          </cell>
          <cell r="D168">
            <v>63.37</v>
          </cell>
        </row>
        <row r="169">
          <cell r="A169" t="str">
            <v>23400/002</v>
          </cell>
          <cell r="B169" t="str">
            <v>TUBOS E PECAS, CONCRETO ARMADO, JUNTA ARGAMASSADA, D = 600 MM</v>
          </cell>
          <cell r="C169" t="str">
            <v>M</v>
          </cell>
          <cell r="D169">
            <v>105.41</v>
          </cell>
        </row>
        <row r="170">
          <cell r="A170" t="str">
            <v>23400/004</v>
          </cell>
          <cell r="B170" t="str">
            <v>TUBOS E PECAS, CONCRETO SIMPLES, JUNTA ARGAMASSADA, D = 300 MM</v>
          </cell>
          <cell r="C170" t="str">
            <v>M</v>
          </cell>
          <cell r="D170">
            <v>37.06</v>
          </cell>
        </row>
        <row r="171">
          <cell r="A171">
            <v>23428</v>
          </cell>
          <cell r="B171" t="str">
            <v>FORNECIMENTO E ASSENTAMENTO SIMPLES DE TUBOS DE CONCRETO ARMADO</v>
          </cell>
        </row>
        <row r="172">
          <cell r="A172" t="str">
            <v>23428/001</v>
          </cell>
          <cell r="B172" t="str">
            <v>TUBO CONCRETO ARMADO CA-2 DN=500MM ASSENT JUNTA ARGAMASSADA</v>
          </cell>
          <cell r="C172" t="str">
            <v>M</v>
          </cell>
          <cell r="D172">
            <v>84.75</v>
          </cell>
        </row>
        <row r="173">
          <cell r="A173" t="str">
            <v>23428/002</v>
          </cell>
          <cell r="B173" t="str">
            <v>TUBO CONCRETO ARMADO CA-1 DN=600MM ASSENT JUNTA ARGAMASSADA</v>
          </cell>
          <cell r="C173" t="str">
            <v>M</v>
          </cell>
          <cell r="D173">
            <v>100.48</v>
          </cell>
        </row>
        <row r="174">
          <cell r="A174">
            <v>23613</v>
          </cell>
          <cell r="B174" t="str">
            <v>FORNECIMENTO E ASSENTAMENTO DE TUBO DE CONCRETO SIMPLES</v>
          </cell>
        </row>
        <row r="175">
          <cell r="A175" t="str">
            <v>23613/001</v>
          </cell>
          <cell r="B175" t="str">
            <v>TUBOS E PECAS, CONCRETO SIMPLES, JUNTA ARGAMASSADA, D = 600 MM</v>
          </cell>
          <cell r="C175" t="str">
            <v>M</v>
          </cell>
          <cell r="D175">
            <v>67.25</v>
          </cell>
        </row>
        <row r="176">
          <cell r="A176">
            <v>23657</v>
          </cell>
          <cell r="B176" t="str">
            <v>FORNECIMENTO E ASSENTAMENTO DE TUBOS DE CONCRETO</v>
          </cell>
        </row>
        <row r="177">
          <cell r="B177" t="str">
            <v>COMPREENDE: ESCAVACAO MANUAL, QQ TERRENO, EXCETO ROCHA, PROFUNDIDADE</v>
          </cell>
        </row>
        <row r="178">
          <cell r="B178" t="str">
            <v>DE 1,50 M, COMPACTACAO DO TERRENO E REATERRO DA VALA.</v>
          </cell>
        </row>
        <row r="179">
          <cell r="A179" t="str">
            <v>23657/001</v>
          </cell>
          <cell r="B179" t="str">
            <v>TUBOS E PECAS, CONCRETO SIMPLES, D = 600 MM</v>
          </cell>
          <cell r="C179" t="str">
            <v>M</v>
          </cell>
          <cell r="D179">
            <v>98.91</v>
          </cell>
        </row>
        <row r="180">
          <cell r="A180" t="str">
            <v>23657/002</v>
          </cell>
          <cell r="B180" t="str">
            <v>TUBOS E PECAS, CONCRETO ARMADO, D = 600 MM</v>
          </cell>
          <cell r="C180" t="str">
            <v>M</v>
          </cell>
          <cell r="D180">
            <v>125.32</v>
          </cell>
        </row>
        <row r="181">
          <cell r="A181">
            <v>26559</v>
          </cell>
          <cell r="B181" t="str">
            <v>TUBO CONCRETO ARMADO CL CA-1 P/GALERIA AGUA PLUVIAL. FORNECIMENTO E</v>
          </cell>
        </row>
        <row r="182">
          <cell r="B182" t="str">
            <v>ASSENTAMENTO</v>
          </cell>
        </row>
        <row r="183">
          <cell r="A183" t="str">
            <v>26559/001</v>
          </cell>
          <cell r="B183" t="str">
            <v>TUBO CONCR ARM CLASSE CA-1 D=400MM P/GAL AGUA PLUV,REJUNT C/</v>
          </cell>
          <cell r="C183" t="str">
            <v>M</v>
          </cell>
          <cell r="D183">
            <v>61.89</v>
          </cell>
        </row>
        <row r="184">
          <cell r="B184" t="str">
            <v>ARGAM CIM/AREIA 1:4,ATERRO/SOCA ATE ALT GERATRIZ SUP TUBO.</v>
          </cell>
        </row>
        <row r="185">
          <cell r="B185" t="str">
            <v>FORN/ASSENT INCL TUBO/MAT P/REJUNT</v>
          </cell>
        </row>
        <row r="186">
          <cell r="A186" t="str">
            <v>26559/002</v>
          </cell>
          <cell r="B186" t="str">
            <v>TUBO CONCR ARM CLASSE CA-1 D=500MM P/GAL AGUA PLUV,REJUNT C/</v>
          </cell>
          <cell r="C186" t="str">
            <v>M</v>
          </cell>
          <cell r="D186">
            <v>76.5</v>
          </cell>
        </row>
        <row r="187">
          <cell r="A187" t="str">
            <v>CÓDIGO</v>
          </cell>
          <cell r="B187" t="str">
            <v>|D E S C R I Ç Ã O                                                   |UN</v>
          </cell>
          <cell r="C187" t="str">
            <v>IDADE</v>
          </cell>
          <cell r="D187" t="str">
            <v>|CUSTO TOTAL</v>
          </cell>
        </row>
        <row r="188">
          <cell r="A188" t="str">
            <v>ÍNCULO.....:</v>
          </cell>
          <cell r="B188" t="str">
            <v>NACIONAL CAIXA</v>
          </cell>
        </row>
        <row r="190">
          <cell r="B190" t="str">
            <v>ARGAM CIM/AREIA 1:4,ATERRO/SOCA ATE ALT GERATRIZ SUP TUBO.</v>
          </cell>
        </row>
        <row r="191">
          <cell r="B191" t="str">
            <v>FORN/ASSENT INCL TUBO/MAT P/REJUNT</v>
          </cell>
        </row>
        <row r="192">
          <cell r="A192" t="str">
            <v>26559/003</v>
          </cell>
          <cell r="B192" t="str">
            <v>TUBO CONCR ARM CLASSE CA-1 D=600MM P/GAL AGUA PLUV,REJUNT C/</v>
          </cell>
          <cell r="C192" t="str">
            <v>M</v>
          </cell>
          <cell r="D192">
            <v>95.54</v>
          </cell>
        </row>
        <row r="193">
          <cell r="B193" t="str">
            <v>ARGAM CIM/AREIA 1:4,ATERRO/SOCA ATE ALT GERATRIZ SUP TUBO.</v>
          </cell>
        </row>
        <row r="194">
          <cell r="B194" t="str">
            <v>FORN/ASSENT INCL TUBO/MAT P/REJUNTE</v>
          </cell>
        </row>
        <row r="195">
          <cell r="A195" t="str">
            <v>26559/004</v>
          </cell>
          <cell r="B195" t="str">
            <v>TUBO CONCR ARM CLASSE CA-1 D=700MM P/GAL AGUA PLUV,REJUNT C/</v>
          </cell>
          <cell r="C195" t="str">
            <v>M</v>
          </cell>
          <cell r="D195">
            <v>133.27000000000001</v>
          </cell>
        </row>
        <row r="196">
          <cell r="B196" t="str">
            <v>ARGAM CIM/AREIA 1:4,ATERRO/SOCA ATE ALT GERATRIZ SUP TUBO.</v>
          </cell>
        </row>
        <row r="197">
          <cell r="B197" t="str">
            <v>FORN/ASSENT INCL TUBO/MAT P/REJUNT</v>
          </cell>
        </row>
        <row r="198">
          <cell r="A198" t="str">
            <v>26559/005</v>
          </cell>
          <cell r="B198" t="str">
            <v>TUBO CONCR ARM CLASSE CA-1 D=800MM P/GAL AGUA PLUV,REJUNT C/</v>
          </cell>
          <cell r="C198" t="str">
            <v>M</v>
          </cell>
          <cell r="D198">
            <v>151.99</v>
          </cell>
        </row>
        <row r="199">
          <cell r="B199" t="str">
            <v>ARGAM CIM/AREIA 1:4,ATERRO/SOCA ATE ALT GERATRIZ SUP TUBO.</v>
          </cell>
        </row>
        <row r="200">
          <cell r="B200" t="str">
            <v>FORN/ASSENT INCL TUBO/MAT P/REJUNT</v>
          </cell>
        </row>
        <row r="201">
          <cell r="A201" t="str">
            <v>26559/006</v>
          </cell>
          <cell r="B201" t="str">
            <v>TUBO CONCR ARM CLASSE CA-1 D=900MM P/GAL AGUA PLUV,REJUNT C/</v>
          </cell>
          <cell r="C201" t="str">
            <v>M</v>
          </cell>
          <cell r="D201">
            <v>204.93</v>
          </cell>
        </row>
        <row r="202">
          <cell r="B202" t="str">
            <v>ARGAM CIM/AREIA 1:4,ATERRO/SOCA ATE ALT GERATRIZ SUP TUBO.</v>
          </cell>
        </row>
        <row r="203">
          <cell r="B203" t="str">
            <v>FORN/MAT P/REJUNT</v>
          </cell>
        </row>
        <row r="204">
          <cell r="A204" t="str">
            <v>26559/013</v>
          </cell>
          <cell r="B204" t="str">
            <v>TUBO CONCR ARM CLASSE CA-1 D=800MM P/GAL AGUA PLUV INCL MATERIAL E MAO</v>
          </cell>
          <cell r="C204" t="str">
            <v>M</v>
          </cell>
          <cell r="D204">
            <v>153.47</v>
          </cell>
        </row>
        <row r="205">
          <cell r="B205" t="str">
            <v>DE OBRA.</v>
          </cell>
        </row>
        <row r="206">
          <cell r="A206">
            <v>26562</v>
          </cell>
          <cell r="B206" t="str">
            <v>TUBO CONCRETO SIMPLES CL C-1 P/GALERIA AGUA PLUVIAL.FORNECIMENTO E</v>
          </cell>
        </row>
        <row r="207">
          <cell r="B207" t="str">
            <v>COLOCACAO</v>
          </cell>
        </row>
        <row r="208">
          <cell r="A208" t="str">
            <v>26562/001</v>
          </cell>
          <cell r="B208" t="str">
            <v>TUBO CONCR SIMPLES CLASSE C-1 D=200MM COLETOR AGUA PLUV,REJUNT</v>
          </cell>
          <cell r="C208" t="str">
            <v>M</v>
          </cell>
          <cell r="D208">
            <v>20.85</v>
          </cell>
        </row>
        <row r="209">
          <cell r="B209" t="str">
            <v>C/ARGAM CIM/AREIA 1:4,ATERRO/SOCA ATE ALT GERATRIZ SUP TUBO.</v>
          </cell>
        </row>
        <row r="210">
          <cell r="B210" t="str">
            <v>FORN/ASSENT INCL TUBO/MAT P/REJUNTE</v>
          </cell>
        </row>
        <row r="211">
          <cell r="A211" t="str">
            <v>26562/002</v>
          </cell>
          <cell r="B211" t="str">
            <v>TUBO CONCR SIMPLES CLASSE C-1 D=250MM COLETOR AGUA PLUV,REJUNT</v>
          </cell>
          <cell r="C211" t="str">
            <v>M</v>
          </cell>
          <cell r="D211">
            <v>24.34</v>
          </cell>
        </row>
        <row r="212">
          <cell r="B212" t="str">
            <v>C/ARGAM CIM/AREIA 1:4,ATERRO/SOCA ATE ALT GERATRIZ SUP TUBO.</v>
          </cell>
        </row>
        <row r="213">
          <cell r="B213" t="str">
            <v>FORN/ASSENT INCL TUBO/MAT P/REJUNT</v>
          </cell>
        </row>
        <row r="214">
          <cell r="A214" t="str">
            <v>26562/003</v>
          </cell>
          <cell r="B214" t="str">
            <v>TUBO CONCR SIMPLES CLASSE C-1 D=300MM COLETOR AGUA PLUV,REJUNT</v>
          </cell>
          <cell r="C214" t="str">
            <v>M</v>
          </cell>
          <cell r="D214">
            <v>28.27</v>
          </cell>
        </row>
        <row r="215">
          <cell r="B215" t="str">
            <v>C/ARGAM CIM/AREIA 1:4,ATERRO/SOCA ATE ALT GERATRIZ SUP TUBO.</v>
          </cell>
        </row>
        <row r="216">
          <cell r="B216" t="str">
            <v>FORN/ASSENT INCL TUBO/MAT P/REJUNT</v>
          </cell>
        </row>
        <row r="217">
          <cell r="A217" t="str">
            <v>26562/004</v>
          </cell>
          <cell r="B217" t="str">
            <v>TUBO CONCR SIMPLES CLASSE C-1 D=400MM COLETOR AGUA PLUV,REJUNT</v>
          </cell>
          <cell r="C217" t="str">
            <v>M</v>
          </cell>
          <cell r="D217">
            <v>38.58</v>
          </cell>
        </row>
        <row r="218">
          <cell r="A218" t="str">
            <v>CÓDIGO</v>
          </cell>
          <cell r="B218" t="str">
            <v>|D E S C R I Ç Ã O                                                   |UN</v>
          </cell>
          <cell r="C218" t="str">
            <v>IDADE</v>
          </cell>
          <cell r="D218" t="str">
            <v>|CUSTO TOTAL</v>
          </cell>
        </row>
        <row r="219">
          <cell r="A219" t="str">
            <v>ÍNCULO.....:</v>
          </cell>
          <cell r="B219" t="str">
            <v>NACIONAL CAIXA</v>
          </cell>
        </row>
        <row r="221">
          <cell r="B221" t="str">
            <v>C/ARGAM CIM/AREIA 1:4,ATERRO/SOCA ATE ALT GERATRIZ SUP TUBO.</v>
          </cell>
        </row>
        <row r="222">
          <cell r="B222" t="str">
            <v>FORN/ASSENT INCL TUBO/MAT P/REJUNT</v>
          </cell>
        </row>
        <row r="223">
          <cell r="A223" t="str">
            <v>26562/005</v>
          </cell>
          <cell r="B223" t="str">
            <v>TUBO CONCR SIMPLES CLASSE C-1 D=500MM COLETOR AGUA PLUV,REJUNT</v>
          </cell>
          <cell r="C223" t="str">
            <v>M</v>
          </cell>
          <cell r="D223">
            <v>54.28</v>
          </cell>
        </row>
        <row r="224">
          <cell r="B224" t="str">
            <v>C/ARGAM CIM/AREIA 1:4,ATERRO/SOCA ATE ALT GERATRIZ SUP TUBO.</v>
          </cell>
        </row>
        <row r="225">
          <cell r="B225" t="str">
            <v>FORN/ASSENT INCL TUBO/MAT P/REJUNTE</v>
          </cell>
        </row>
        <row r="226">
          <cell r="A226" t="str">
            <v>26562/006</v>
          </cell>
          <cell r="B226" t="str">
            <v>TUBO CONCR SIMPLES CLASSE C-1 D=600MM COLETOR AGUA PLUV,REJUNT</v>
          </cell>
          <cell r="C226" t="str">
            <v>M</v>
          </cell>
          <cell r="D226">
            <v>62.96</v>
          </cell>
        </row>
        <row r="227">
          <cell r="B227" t="str">
            <v>C/ARGAM CIM/AREIA 1:4,ATERRO/SOCA ATE ALT GERATRIZ SUP TUBO.</v>
          </cell>
        </row>
        <row r="228">
          <cell r="B228" t="str">
            <v>FORN/ASSENT INCL TUBO/MAT P/REJUNT</v>
          </cell>
        </row>
        <row r="229">
          <cell r="A229" t="str">
            <v>26562/007</v>
          </cell>
          <cell r="B229" t="str">
            <v>TUBO CONCR SIMPLES C-1 D=250MM AGUA</v>
          </cell>
          <cell r="C229" t="str">
            <v>M</v>
          </cell>
          <cell r="D229">
            <v>12.95</v>
          </cell>
        </row>
        <row r="230">
          <cell r="A230" t="str">
            <v>26562/008</v>
          </cell>
          <cell r="B230" t="str">
            <v>TUBO CONCR SIMPLES D=500MM AGUAS PLUVIAIS INCL MATERIAL E MAO DE OBRA</v>
          </cell>
          <cell r="C230" t="str">
            <v>M</v>
          </cell>
          <cell r="D230">
            <v>49.32</v>
          </cell>
        </row>
        <row r="231">
          <cell r="A231" t="str">
            <v>26562/009</v>
          </cell>
          <cell r="B231" t="str">
            <v>TUBO CONCR SIMPLES CLASSE C-1 D=400MM INCL MATERIAL E MAO DE OBRA</v>
          </cell>
          <cell r="C231" t="str">
            <v>M</v>
          </cell>
          <cell r="D231">
            <v>39.33</v>
          </cell>
        </row>
        <row r="232">
          <cell r="A232" t="str">
            <v>26562/010</v>
          </cell>
          <cell r="B232" t="str">
            <v>TUBO CONCR SIMPLES CLASSE C-1 D=600MM INCL MATERIAL E MAO DE OBRA</v>
          </cell>
          <cell r="C232" t="str">
            <v>M</v>
          </cell>
          <cell r="D232">
            <v>64.06</v>
          </cell>
        </row>
        <row r="233">
          <cell r="A233">
            <v>53</v>
          </cell>
          <cell r="B233" t="str">
            <v>FORNEC E/OU ASSENT DE HIDRANTES TAMPOES E PECAS ESPECIAIS</v>
          </cell>
        </row>
        <row r="234">
          <cell r="A234">
            <v>26295</v>
          </cell>
          <cell r="B234" t="str">
            <v>TAMPOES FF FORNECIMENTO E ASSENTAMENTO</v>
          </cell>
        </row>
        <row r="235">
          <cell r="A235" t="str">
            <v>26295/001</v>
          </cell>
          <cell r="B235" t="str">
            <v>TAMPAO FF D=60CM 175KG P=CHAMINE CX AREIA/POCO VISITA ASSENT</v>
          </cell>
          <cell r="C235" t="str">
            <v>UN</v>
          </cell>
          <cell r="D235">
            <v>236.04</v>
          </cell>
        </row>
        <row r="236">
          <cell r="B236" t="str">
            <v>C/ARG CIM/AREIA 1:4.FORNEC/ASSENT(COMPLETO)</v>
          </cell>
        </row>
        <row r="237">
          <cell r="A237" t="str">
            <v>26295/002</v>
          </cell>
          <cell r="B237" t="str">
            <v>TAMPAO FF MEDIO 125KG P/POCO VISITA ESG SANIT ASSENT C/ARGAM</v>
          </cell>
          <cell r="C237" t="str">
            <v>UN</v>
          </cell>
          <cell r="D237">
            <v>187.89</v>
          </cell>
        </row>
        <row r="238">
          <cell r="B238" t="str">
            <v>CIM/AREIA |:4.FORNEC/ASSENT(COMPLETO)</v>
          </cell>
        </row>
        <row r="239">
          <cell r="A239" t="str">
            <v>26295/003</v>
          </cell>
          <cell r="B239" t="str">
            <v>TAMPAO FF PESADO 225KG P/POCO VISITA ESG SANIT ASSENT C/ARG</v>
          </cell>
          <cell r="C239" t="str">
            <v>UN</v>
          </cell>
          <cell r="D239">
            <v>505.67</v>
          </cell>
        </row>
        <row r="240">
          <cell r="B240" t="str">
            <v>CIM/AREIA 1:4.FORNEC/ASSENT(COMPLETO)</v>
          </cell>
        </row>
        <row r="241">
          <cell r="A241" t="str">
            <v>26295/004</v>
          </cell>
          <cell r="B241" t="str">
            <v>TAMPAO FF D=40 A 60CM 125KG P/CX REGISTRO ASSENT C/ARG CIM/</v>
          </cell>
          <cell r="C241" t="str">
            <v>UN</v>
          </cell>
          <cell r="D241">
            <v>183.05</v>
          </cell>
        </row>
        <row r="242">
          <cell r="B242" t="str">
            <v>AREIA 1:4.FORNEC/ASSENT(COMPLETO)</v>
          </cell>
        </row>
        <row r="243">
          <cell r="A243" t="str">
            <v>26295/005</v>
          </cell>
          <cell r="B243" t="str">
            <v>TAMPAO FF QUADRADO(24X24CM)34KG ASSENT C/ARG CIM/AREIA 1:4.</v>
          </cell>
          <cell r="C243" t="str">
            <v>UN</v>
          </cell>
          <cell r="D243">
            <v>72.48</v>
          </cell>
        </row>
        <row r="244">
          <cell r="B244" t="str">
            <v>FORNEC/ASSENT(COMPLETO)</v>
          </cell>
        </row>
        <row r="245">
          <cell r="A245" t="str">
            <v>26295/006</v>
          </cell>
          <cell r="B245" t="str">
            <v>TAMPAO FF 25KG P/CX INSPECAO OU SEMELHANTE ASSENT C/ARG CIM/</v>
          </cell>
          <cell r="C245" t="str">
            <v>UN</v>
          </cell>
          <cell r="D245">
            <v>124.02</v>
          </cell>
        </row>
        <row r="246">
          <cell r="B246" t="str">
            <v>AREIA 1:4.FORNEC/ASSENT(COMPLETO)</v>
          </cell>
        </row>
        <row r="247">
          <cell r="A247" t="str">
            <v>26295/007</v>
          </cell>
          <cell r="B247" t="str">
            <v>TAMPAO FF ARTICULADO PESADO D=60CM TIPO AVENIDA ASSENT C/ARG</v>
          </cell>
          <cell r="C247" t="str">
            <v>UN</v>
          </cell>
          <cell r="D247">
            <v>235.15</v>
          </cell>
        </row>
        <row r="248">
          <cell r="B248" t="str">
            <v>CIM/AREIA 1:4.FORNEC/ASSENT(COMPLETO)</v>
          </cell>
        </row>
        <row r="249">
          <cell r="A249" t="str">
            <v>CÓDIGO</v>
          </cell>
          <cell r="B249" t="str">
            <v>|D E S C R I Ç Ã O                                                   |UN</v>
          </cell>
          <cell r="C249" t="str">
            <v>IDADE</v>
          </cell>
          <cell r="D249" t="str">
            <v>|CUSTO TOTAL</v>
          </cell>
        </row>
        <row r="250">
          <cell r="A250" t="str">
            <v>ÍNCULO.....:</v>
          </cell>
          <cell r="B250" t="str">
            <v>NACIONAL CAIXA</v>
          </cell>
        </row>
        <row r="252">
          <cell r="A252" t="str">
            <v>26295/008</v>
          </cell>
          <cell r="B252" t="str">
            <v>TAMPAO FF P/CX R1 PADRAO TELEBRAS ASSENT C/ARG CIM/AREIA 1:4.</v>
          </cell>
          <cell r="C252" t="str">
            <v>UN</v>
          </cell>
          <cell r="D252">
            <v>111.98</v>
          </cell>
        </row>
        <row r="253">
          <cell r="B253" t="str">
            <v>FORNEC/ASSENT(COMPLETO)</v>
          </cell>
        </row>
        <row r="254">
          <cell r="A254" t="str">
            <v>26295/009</v>
          </cell>
          <cell r="B254" t="str">
            <v>TAMPAO FF P/CX R2 PADRAO TELEBRAS ASSENT C/ARG CIM/AREIA 1:4.</v>
          </cell>
          <cell r="C254" t="str">
            <v>UN</v>
          </cell>
          <cell r="D254">
            <v>162.72</v>
          </cell>
        </row>
        <row r="255">
          <cell r="B255" t="str">
            <v>FORNEC/ASSENT(COMPLETO)</v>
          </cell>
        </row>
        <row r="256">
          <cell r="A256" t="str">
            <v>26295/010</v>
          </cell>
          <cell r="B256" t="str">
            <v>TAMPAO FF P/CX R3 PADRAO TELEBRAS ASSENT C/ARG CIM/AREIA 1:4</v>
          </cell>
          <cell r="C256" t="str">
            <v>UN</v>
          </cell>
          <cell r="D256">
            <v>264.38</v>
          </cell>
        </row>
        <row r="257">
          <cell r="B257" t="str">
            <v>FORNEC/ASSENT(COMPLETO)</v>
          </cell>
        </row>
        <row r="258">
          <cell r="A258" t="str">
            <v>26295/011</v>
          </cell>
          <cell r="B258" t="str">
            <v>TAMPAO FF LEVE ARTICULADO D=60CM PADRAO CME ASSENT C/ARG CIM/</v>
          </cell>
          <cell r="C258" t="str">
            <v>UN</v>
          </cell>
          <cell r="D258">
            <v>131.05000000000001</v>
          </cell>
        </row>
        <row r="259">
          <cell r="B259" t="str">
            <v>/AREIA 1:4 FORNEC/ASSENT(COMPLETO)</v>
          </cell>
        </row>
        <row r="260">
          <cell r="A260" t="str">
            <v>26295/014</v>
          </cell>
          <cell r="B260" t="str">
            <v>CEDAE TAMPAO FF 800X800MM TIPO PESADO</v>
          </cell>
          <cell r="C260" t="str">
            <v>UN</v>
          </cell>
          <cell r="D260">
            <v>464.38</v>
          </cell>
        </row>
        <row r="261">
          <cell r="A261" t="str">
            <v>26295/015</v>
          </cell>
          <cell r="B261" t="str">
            <v>CEDAE TAMPAO FF TDA-1000</v>
          </cell>
          <cell r="C261" t="str">
            <v>UN</v>
          </cell>
          <cell r="D261">
            <v>1386.04</v>
          </cell>
        </row>
        <row r="262">
          <cell r="A262" t="str">
            <v>26295/016</v>
          </cell>
          <cell r="B262" t="str">
            <v>CEDAE TAMPAO FF TDA-900</v>
          </cell>
          <cell r="C262" t="str">
            <v>UN</v>
          </cell>
          <cell r="D262">
            <v>1166.0999999999999</v>
          </cell>
        </row>
        <row r="263">
          <cell r="A263">
            <v>230</v>
          </cell>
          <cell r="B263" t="str">
            <v>FORNEC E/OU ASSENT DE TUBO PVC DEFOFO COM JUNTA ELASTICA</v>
          </cell>
        </row>
        <row r="264">
          <cell r="A264">
            <v>11521</v>
          </cell>
          <cell r="B264" t="str">
            <v>FORNECIMENTO DE TUBOS PVC-DEFOFO AGUA</v>
          </cell>
        </row>
        <row r="265">
          <cell r="A265" t="str">
            <v>11521/001</v>
          </cell>
          <cell r="B265" t="str">
            <v>TUBO PVC-DEFOFO(EB-1208)D=100MM C/ANEL BORRACHA P/ADUCAO/DIS</v>
          </cell>
          <cell r="C265" t="str">
            <v>M</v>
          </cell>
          <cell r="D265">
            <v>22.91</v>
          </cell>
        </row>
        <row r="266">
          <cell r="B266" t="str">
            <v>TRIBUICAO DE AGUAS FORNEC</v>
          </cell>
        </row>
        <row r="267">
          <cell r="A267" t="str">
            <v>11521/002</v>
          </cell>
          <cell r="B267" t="str">
            <v>TUBO PVC-DEFOFO(EB-1208)D=150MM C/ANEL BORRACHA P/ADUCAO/DIS</v>
          </cell>
          <cell r="C267" t="str">
            <v>M</v>
          </cell>
          <cell r="D267">
            <v>46.31</v>
          </cell>
        </row>
        <row r="268">
          <cell r="B268" t="str">
            <v>TRIBUICAO DE AGUAS FORNEC</v>
          </cell>
        </row>
        <row r="269">
          <cell r="A269" t="str">
            <v>11521/003</v>
          </cell>
          <cell r="B269" t="str">
            <v>TUBO PVC-DEFOFO(EB-1208)D=200MM C/ANEL BORRACHA P/ADUCAO/DIS</v>
          </cell>
          <cell r="C269" t="str">
            <v>M</v>
          </cell>
          <cell r="D269">
            <v>78.58</v>
          </cell>
        </row>
        <row r="270">
          <cell r="B270" t="str">
            <v>TRIBUICAO DE AGUAS FORNEC</v>
          </cell>
        </row>
        <row r="271">
          <cell r="A271" t="str">
            <v>11521/004</v>
          </cell>
          <cell r="B271" t="str">
            <v>TUBO PVC-DEFOFO(EB-1208)D=250MM C/ANEL BORRACHA P/ADUCAO/DIS</v>
          </cell>
          <cell r="C271" t="str">
            <v>M</v>
          </cell>
          <cell r="D271">
            <v>120.99</v>
          </cell>
        </row>
        <row r="272">
          <cell r="B272" t="str">
            <v>TRIBUICAO DE AGUAS FORNEC</v>
          </cell>
        </row>
        <row r="273">
          <cell r="A273" t="str">
            <v>11521/005</v>
          </cell>
          <cell r="B273" t="str">
            <v>TUBO PVC-DEFOFO(EB-1208)D=300MM C/ANEL BORRACHA P/ADUCAO/DIS</v>
          </cell>
          <cell r="C273" t="str">
            <v>M</v>
          </cell>
          <cell r="D273">
            <v>171.35</v>
          </cell>
        </row>
        <row r="274">
          <cell r="B274" t="str">
            <v>TRIBUICAO DE AGUAS FORNEC</v>
          </cell>
        </row>
        <row r="275">
          <cell r="A275">
            <v>23446</v>
          </cell>
          <cell r="B275" t="str">
            <v>MODULO TIPO - REDE DE AGUA &gt; FORN. E ASSENT. DE TUBOS DE PVC DEFOFO:</v>
          </cell>
        </row>
        <row r="276">
          <cell r="B276" t="str">
            <v>COMPREENDE LOCACAO DA OBRA, CADASTRAMENTO DE INTERFERENCIAS, ESCAVACAO</v>
          </cell>
        </row>
        <row r="277">
          <cell r="B277" t="str">
            <v>DE VALA, EXCETO ROCHA, PROFUNDIDADE ATE 1,50 METROS.</v>
          </cell>
        </row>
        <row r="278">
          <cell r="B278" t="str">
            <v>INCLUI - CARGA, TRANSPORTE E DECARGA DO MATE</v>
          </cell>
        </row>
        <row r="279">
          <cell r="A279" t="str">
            <v>23446/001</v>
          </cell>
          <cell r="B279" t="str">
            <v>TUBOS E PECAS, DIAMETRO 200 MM (C/RETOR-ESCAVADEIRA E PA CAR</v>
          </cell>
          <cell r="C279" t="str">
            <v>M</v>
          </cell>
          <cell r="D279">
            <v>92.6</v>
          </cell>
        </row>
        <row r="280">
          <cell r="A280" t="str">
            <v>CÓDIGO</v>
          </cell>
          <cell r="B280" t="str">
            <v>|D E S C R I Ç Ã O                                                   |UN</v>
          </cell>
          <cell r="C280" t="str">
            <v>IDADE</v>
          </cell>
          <cell r="D280" t="str">
            <v>|CUSTO TOTAL</v>
          </cell>
        </row>
        <row r="281">
          <cell r="A281" t="str">
            <v>ÍNCULO.....:</v>
          </cell>
          <cell r="B281" t="str">
            <v>NACIONAL CAIXA</v>
          </cell>
        </row>
        <row r="283">
          <cell r="A283" t="str">
            <v>23446/002</v>
          </cell>
          <cell r="B283" t="str">
            <v>TUBOS E PECAS, DIAMETRO 150 MM</v>
          </cell>
          <cell r="C283" t="str">
            <v>M</v>
          </cell>
          <cell r="D283">
            <v>55.38</v>
          </cell>
        </row>
        <row r="284">
          <cell r="A284" t="str">
            <v>23446/003</v>
          </cell>
          <cell r="B284" t="str">
            <v>TUBOS E PECAS, DIAMETRO 100 MM</v>
          </cell>
          <cell r="C284" t="str">
            <v>M</v>
          </cell>
          <cell r="D284">
            <v>29.51</v>
          </cell>
        </row>
        <row r="285">
          <cell r="A285">
            <v>63381</v>
          </cell>
          <cell r="B285" t="str">
            <v>FORNECIMENTO E ASSENTAMENTO SIMPLES DE TUBOS E PECAS DE PVC DEFOFO</v>
          </cell>
        </row>
        <row r="286">
          <cell r="A286" t="str">
            <v>63381/001</v>
          </cell>
          <cell r="B286" t="str">
            <v>TUBOS E PECAS, JUNTA ELASTICA, DIAMETRO 200 MM</v>
          </cell>
          <cell r="C286" t="str">
            <v>M</v>
          </cell>
          <cell r="D286">
            <v>86.69</v>
          </cell>
        </row>
        <row r="287">
          <cell r="A287" t="str">
            <v>63381/002</v>
          </cell>
          <cell r="B287" t="str">
            <v>TUBOS E PECAS, JUNTA ELASTICA, DIAMETRO 150 MM</v>
          </cell>
          <cell r="C287" t="str">
            <v>M</v>
          </cell>
          <cell r="D287">
            <v>51.25</v>
          </cell>
        </row>
        <row r="288">
          <cell r="A288" t="str">
            <v>63381/003</v>
          </cell>
          <cell r="B288" t="str">
            <v>TUBOS E PECAS, JUNTA ELASTICA, DIAMETRO 100 MM</v>
          </cell>
          <cell r="C288" t="str">
            <v>M</v>
          </cell>
          <cell r="D288">
            <v>25.52</v>
          </cell>
        </row>
        <row r="289">
          <cell r="A289" t="str">
            <v>CANT</v>
          </cell>
          <cell r="B289" t="str">
            <v>CANTEIRO DE OBRAS</v>
          </cell>
        </row>
        <row r="290">
          <cell r="A290">
            <v>1</v>
          </cell>
          <cell r="B290" t="str">
            <v>CONSTRUCAO DO CANTEIRO</v>
          </cell>
        </row>
        <row r="291">
          <cell r="A291">
            <v>11506</v>
          </cell>
          <cell r="B291" t="str">
            <v>CONSTRUCAO DE BARRACAO DE OBRA - MMA</v>
          </cell>
        </row>
        <row r="292">
          <cell r="A292" t="str">
            <v>11506/001</v>
          </cell>
          <cell r="B292" t="str">
            <v>BARRACAO OBRA MADEIRA INCL INSTALACOES HIDRO-SANITARIAS E ELETRICAS</v>
          </cell>
          <cell r="C292" t="str">
            <v>M2</v>
          </cell>
          <cell r="D292">
            <v>110.18</v>
          </cell>
        </row>
        <row r="293">
          <cell r="A293">
            <v>23604</v>
          </cell>
          <cell r="B293" t="str">
            <v>BARRACAO DE OBRA</v>
          </cell>
        </row>
        <row r="294">
          <cell r="A294" t="str">
            <v>23604/001</v>
          </cell>
          <cell r="B294" t="str">
            <v>BARRACAO P/ DEPOSITO EM TABUAS, C/ PISO EM ARGAMASSA DE CIMENTO/AREIA</v>
          </cell>
          <cell r="C294" t="str">
            <v>M2</v>
          </cell>
          <cell r="D294">
            <v>179.46</v>
          </cell>
        </row>
        <row r="295">
          <cell r="B295" t="str">
            <v>TRACO 1:6.</v>
          </cell>
        </row>
        <row r="296">
          <cell r="A296">
            <v>68450</v>
          </cell>
          <cell r="B296" t="str">
            <v>PINTURA C/TINTA MINERAL</v>
          </cell>
        </row>
        <row r="297">
          <cell r="A297" t="str">
            <v>68450/001</v>
          </cell>
          <cell r="B297" t="str">
            <v>PINTURA HIDROCOR 2 DEMAOS</v>
          </cell>
          <cell r="C297" t="str">
            <v>M2</v>
          </cell>
          <cell r="D297">
            <v>3.57</v>
          </cell>
        </row>
        <row r="298">
          <cell r="A298">
            <v>2</v>
          </cell>
          <cell r="B298" t="str">
            <v>PLACA DE OBRA</v>
          </cell>
        </row>
        <row r="299">
          <cell r="A299">
            <v>23605</v>
          </cell>
          <cell r="B299" t="str">
            <v>AQUISICAO E ASSENTAMENTO PLACA DE OBRA</v>
          </cell>
        </row>
        <row r="300">
          <cell r="A300" t="str">
            <v>23605/001</v>
          </cell>
          <cell r="B300" t="str">
            <v>AQUISICAO DE PLACA PRONTA E ASSENTAMENTO</v>
          </cell>
          <cell r="C300" t="str">
            <v>M2</v>
          </cell>
          <cell r="D300">
            <v>141.87</v>
          </cell>
        </row>
        <row r="301">
          <cell r="A301">
            <v>3</v>
          </cell>
          <cell r="B301" t="str">
            <v>ADMINISTRACAO DA OBRA ( NAO SOBREPOR BDI )</v>
          </cell>
        </row>
        <row r="302">
          <cell r="A302">
            <v>11532</v>
          </cell>
          <cell r="B302" t="str">
            <v>MAO DE OBRA MENSAL</v>
          </cell>
        </row>
        <row r="303">
          <cell r="A303" t="str">
            <v>11532/001</v>
          </cell>
          <cell r="B303" t="str">
            <v>VIGIA</v>
          </cell>
          <cell r="C303" t="str">
            <v>MES</v>
          </cell>
          <cell r="D303">
            <v>998.46</v>
          </cell>
        </row>
        <row r="304">
          <cell r="A304">
            <v>68456</v>
          </cell>
          <cell r="B304" t="str">
            <v>ADMINISTRACAO LOCAL DA OBRA</v>
          </cell>
        </row>
        <row r="305">
          <cell r="A305" t="str">
            <v>68456/001</v>
          </cell>
          <cell r="B305" t="str">
            <v>UNIDADE DE REFERÊNCIA DE ADMINISTRAÇÃO LOCAL DA OBRA: EXCL TAPUMES, BA</v>
          </cell>
          <cell r="C305" t="str">
            <v>URAL</v>
          </cell>
          <cell r="D305">
            <v>43.21</v>
          </cell>
        </row>
        <row r="306">
          <cell r="B306" t="str">
            <v>RRACÃO, INSTALAÇÕES PROVISÓRIAS, ANDAIMES E PLACA DE OBRA: ATÉ 5.000 U</v>
          </cell>
        </row>
        <row r="307">
          <cell r="B307" t="str">
            <v>RAL - 7,0% DO CUSTO ORÇADO;  DE 5.000 A 10.000 URAL - 5,5% IDEM + 75 U</v>
          </cell>
        </row>
        <row r="308">
          <cell r="B308" t="str">
            <v>RAL;  DE 10.000 A 50.000 URAL - 4,5% IDEM +1</v>
          </cell>
        </row>
        <row r="309">
          <cell r="A309" t="str">
            <v>COBE</v>
          </cell>
          <cell r="B309" t="str">
            <v>COBERTURA</v>
          </cell>
        </row>
        <row r="310">
          <cell r="A310">
            <v>73</v>
          </cell>
          <cell r="B310" t="str">
            <v>MADEIRAMENTO</v>
          </cell>
        </row>
        <row r="311">
          <cell r="A311" t="str">
            <v>CÓDIGO</v>
          </cell>
          <cell r="B311" t="str">
            <v>|D E S C R I Ç Ã O                                                   |UN</v>
          </cell>
          <cell r="C311" t="str">
            <v>IDADE</v>
          </cell>
          <cell r="D311" t="str">
            <v>|CUSTO TOTAL</v>
          </cell>
        </row>
        <row r="312">
          <cell r="A312" t="str">
            <v>ÍNCULO.....:</v>
          </cell>
          <cell r="B312" t="str">
            <v>NACIONAL CAIXA</v>
          </cell>
        </row>
        <row r="314">
          <cell r="A314">
            <v>55960</v>
          </cell>
          <cell r="B314" t="str">
            <v>IMUNIZACAO MADEIRAMENTO COBERTURA</v>
          </cell>
          <cell r="C314" t="str">
            <v>M2</v>
          </cell>
          <cell r="D314">
            <v>2.42</v>
          </cell>
        </row>
        <row r="315">
          <cell r="A315">
            <v>68563</v>
          </cell>
          <cell r="B315" t="str">
            <v>CHAPA CELULOSE PRENSADA 122X224X1,2CM FORNECIMENTO</v>
          </cell>
        </row>
        <row r="316">
          <cell r="A316" t="str">
            <v>68563/001</v>
          </cell>
          <cell r="B316" t="str">
            <v>TESOURA COMPLETA EM MAÇARANDUBA SERRADA, PARA TELHADOS COM VÃOS DE 4M</v>
          </cell>
          <cell r="C316" t="str">
            <v>UN</v>
          </cell>
          <cell r="D316">
            <v>465.87</v>
          </cell>
        </row>
        <row r="317">
          <cell r="B317" t="e">
            <v>#NAME?</v>
          </cell>
        </row>
        <row r="318">
          <cell r="A318" t="str">
            <v>68563/002</v>
          </cell>
          <cell r="B318" t="str">
            <v>TESOURA COMPLETA EM MAÇARANDUBA APARELHADA, PARA TELHADOS COM VÃOS DE</v>
          </cell>
          <cell r="C318" t="str">
            <v>UN</v>
          </cell>
          <cell r="D318">
            <v>677.93</v>
          </cell>
        </row>
        <row r="319">
          <cell r="B319" t="str">
            <v>4M - FORNECIMENTO E COLOCAÇÃO.</v>
          </cell>
        </row>
        <row r="320">
          <cell r="A320" t="str">
            <v>68563/003</v>
          </cell>
          <cell r="B320" t="str">
            <v>TESOURA COMPLETA EM MAÇARANDUBA SERRADA, PARA TELHADOS COM VÃOS DE  5M</v>
          </cell>
          <cell r="C320" t="str">
            <v>UN</v>
          </cell>
          <cell r="D320">
            <v>566.73</v>
          </cell>
        </row>
        <row r="321">
          <cell r="B321" t="e">
            <v>#NAME?</v>
          </cell>
        </row>
        <row r="322">
          <cell r="A322" t="str">
            <v>68563/004</v>
          </cell>
          <cell r="B322" t="str">
            <v>TESOURA COMPLETA EM MAÇARANDUBA APARELHADA, PARA TELHADOS COM VÃOS DE</v>
          </cell>
          <cell r="C322" t="str">
            <v>UN</v>
          </cell>
          <cell r="D322">
            <v>692.56</v>
          </cell>
        </row>
        <row r="323">
          <cell r="B323" t="str">
            <v>5M - FORNECIMENTO E COLOCAÇÃO.</v>
          </cell>
        </row>
        <row r="324">
          <cell r="A324" t="str">
            <v>68563/005</v>
          </cell>
          <cell r="B324" t="str">
            <v>TESOURA COMPLETA EM MAÇARANDUBA SERRADA, PARA TELHADOS COM VÃOS DE 6M</v>
          </cell>
          <cell r="C324" t="str">
            <v>UN</v>
          </cell>
          <cell r="D324">
            <v>723.14</v>
          </cell>
        </row>
        <row r="325">
          <cell r="B325" t="e">
            <v>#NAME?</v>
          </cell>
        </row>
        <row r="326">
          <cell r="A326" t="str">
            <v>68563/006</v>
          </cell>
          <cell r="B326" t="str">
            <v>TESOURA COMPLETA EM  MAÇARANDUBA APARELHADA, PARA TELHADOS COM VÃOS DE</v>
          </cell>
          <cell r="C326" t="str">
            <v>UN</v>
          </cell>
          <cell r="D326">
            <v>873.09</v>
          </cell>
        </row>
        <row r="327">
          <cell r="B327" t="str">
            <v>6M - FORNECIMENTO E COLOCAÇÃO.</v>
          </cell>
        </row>
        <row r="328">
          <cell r="A328" t="str">
            <v>68563/007</v>
          </cell>
          <cell r="B328" t="str">
            <v>TESOURA COMPLETA EM MAÇARANDUBA SERRADA, PARA TELHADOS COM VÃOS DE 7M</v>
          </cell>
          <cell r="C328" t="str">
            <v>UN</v>
          </cell>
          <cell r="D328">
            <v>846.47</v>
          </cell>
        </row>
        <row r="329">
          <cell r="B329" t="e">
            <v>#NAME?</v>
          </cell>
        </row>
        <row r="330">
          <cell r="A330" t="str">
            <v>68563/008</v>
          </cell>
          <cell r="B330" t="str">
            <v>TESOURA COMPLETA EM MAÇARANDUBA APARELHADA, PARA TELHADOS COM VÃOS DE</v>
          </cell>
          <cell r="C330" t="str">
            <v>UN</v>
          </cell>
          <cell r="D330">
            <v>1024.31</v>
          </cell>
        </row>
        <row r="331">
          <cell r="B331" t="str">
            <v>7M - FORNECIMENTO E COLOCAÇÃO.</v>
          </cell>
        </row>
        <row r="332">
          <cell r="A332" t="str">
            <v>68563/009</v>
          </cell>
          <cell r="B332" t="str">
            <v>TESOURA COMPLETA EM MAÇARANDUBA SERRADA, PARA TELHADOS COM VÃOS DE 8M</v>
          </cell>
          <cell r="C332" t="str">
            <v>UN</v>
          </cell>
          <cell r="D332">
            <v>1097.1199999999999</v>
          </cell>
        </row>
        <row r="333">
          <cell r="B333" t="e">
            <v>#NAME?</v>
          </cell>
        </row>
        <row r="334">
          <cell r="A334" t="str">
            <v>68563/010</v>
          </cell>
          <cell r="B334" t="str">
            <v>TESOURA COMPLETA EM MAÇARANDUBA APARELHADA, PARA TELHADOS COM VÃOS DE</v>
          </cell>
          <cell r="C334" t="str">
            <v>UN</v>
          </cell>
          <cell r="D334">
            <v>1443.73</v>
          </cell>
        </row>
        <row r="335">
          <cell r="B335" t="str">
            <v>8M - FORNECIMENTO E COLOCAÇÃO.</v>
          </cell>
        </row>
        <row r="336">
          <cell r="A336" t="str">
            <v>68563/011</v>
          </cell>
          <cell r="B336" t="str">
            <v>TESOURA COMPLETA EM MAÇARANDUBA SERRADA, PARA TELHADOS COM VÃOS DE 9M</v>
          </cell>
          <cell r="C336" t="str">
            <v>UN</v>
          </cell>
          <cell r="D336">
            <v>1242.6300000000001</v>
          </cell>
        </row>
        <row r="337">
          <cell r="B337" t="e">
            <v>#NAME?</v>
          </cell>
        </row>
        <row r="338">
          <cell r="A338" t="str">
            <v>68563/012</v>
          </cell>
          <cell r="B338" t="str">
            <v>TESOURA COMPLETA EM MAÇARANDUBA APARELHADA, PARA TELHADOS COM VÃOS DE</v>
          </cell>
          <cell r="C338" t="str">
            <v>UN</v>
          </cell>
          <cell r="D338">
            <v>1634.76</v>
          </cell>
        </row>
        <row r="339">
          <cell r="B339" t="str">
            <v>9M - FORNECIMENTO E COLOCAÇÃO.</v>
          </cell>
        </row>
        <row r="340">
          <cell r="A340" t="str">
            <v>68563/013</v>
          </cell>
          <cell r="B340" t="str">
            <v>TESOURA COMPLETA EM MAÇARANDUBA SERRADA, PARA TELHADOS COM VÃOS DE 10M</v>
          </cell>
          <cell r="C340" t="str">
            <v>UN</v>
          </cell>
          <cell r="D340">
            <v>1491.46</v>
          </cell>
        </row>
        <row r="341">
          <cell r="B341" t="e">
            <v>#NAME?</v>
          </cell>
        </row>
        <row r="342">
          <cell r="A342" t="str">
            <v>CÓDIGO</v>
          </cell>
          <cell r="B342" t="str">
            <v>|D E S C R I Ç Ã O                                                   |UN</v>
          </cell>
          <cell r="C342" t="str">
            <v>IDADE</v>
          </cell>
          <cell r="D342" t="str">
            <v>|CUSTO TOTAL</v>
          </cell>
        </row>
        <row r="343">
          <cell r="A343" t="str">
            <v>ÍNCULO.....:</v>
          </cell>
          <cell r="B343" t="str">
            <v>NACIONAL CAIXA</v>
          </cell>
        </row>
        <row r="345">
          <cell r="A345" t="str">
            <v>68563/014</v>
          </cell>
          <cell r="B345" t="str">
            <v>TESOURA COMPLETA EM MAÇARANDUBA APARELHADA, PARA TELHADOS COM VÃOS DE</v>
          </cell>
          <cell r="C345" t="str">
            <v>UN</v>
          </cell>
          <cell r="D345">
            <v>1815.07</v>
          </cell>
        </row>
        <row r="346">
          <cell r="B346" t="str">
            <v>10M - FORNECIMENTO E COLOCAÇÃO.</v>
          </cell>
        </row>
        <row r="347">
          <cell r="A347" t="str">
            <v>68563/015</v>
          </cell>
          <cell r="B347" t="str">
            <v>TESOURA COMPLETA EM MAÇARANDUBA SERRADA, PARA TELHADOS COM VÃOS DE 11M</v>
          </cell>
          <cell r="C347" t="str">
            <v>UN</v>
          </cell>
          <cell r="D347">
            <v>1775.55</v>
          </cell>
        </row>
        <row r="348">
          <cell r="B348" t="e">
            <v>#NAME?</v>
          </cell>
        </row>
        <row r="349">
          <cell r="A349" t="str">
            <v>68563/016</v>
          </cell>
          <cell r="B349" t="str">
            <v>TESOURA COMPLETA EM MAÇARANDUBA APARELHADA, PARA TELHADOS COM VÃOS DE</v>
          </cell>
          <cell r="C349" t="str">
            <v>UN</v>
          </cell>
          <cell r="D349">
            <v>2139.56</v>
          </cell>
        </row>
        <row r="350">
          <cell r="B350" t="str">
            <v>11M - FORNECIMENTO E COLOCAÇÃO.</v>
          </cell>
        </row>
        <row r="351">
          <cell r="A351" t="str">
            <v>68563/017</v>
          </cell>
          <cell r="B351" t="str">
            <v>TESOURA COMPLETA EM MAÇARANDUBA SERRADA, PARA TELHADOS COM  VÃOS DE 12</v>
          </cell>
          <cell r="C351" t="str">
            <v>UN</v>
          </cell>
          <cell r="D351">
            <v>1953.11</v>
          </cell>
        </row>
        <row r="352">
          <cell r="B352" t="str">
            <v>M -FORNECIMENTO E COLOCAÇÃO.</v>
          </cell>
        </row>
        <row r="353">
          <cell r="A353" t="str">
            <v>68563/018</v>
          </cell>
          <cell r="B353" t="str">
            <v>TESOURA COMPLETA EM MAÇARANDUBA APARELHADA, PARA TELHADOS COM VÃOS DE</v>
          </cell>
          <cell r="C353" t="str">
            <v>UN</v>
          </cell>
          <cell r="D353">
            <v>2376.6</v>
          </cell>
        </row>
        <row r="354">
          <cell r="B354" t="str">
            <v>12M - FORNECIMENTO E COLOCAÇÃO.</v>
          </cell>
        </row>
        <row r="355">
          <cell r="A355" t="str">
            <v>68563/019</v>
          </cell>
          <cell r="B355" t="str">
            <v>TESOURA COMPLETA EM MAÇARANDUBA SERRADA, PARA TELHADOS COM VÃOS DE 14M</v>
          </cell>
          <cell r="C355" t="str">
            <v>UN</v>
          </cell>
          <cell r="D355">
            <v>2242.58</v>
          </cell>
        </row>
        <row r="356">
          <cell r="B356" t="e">
            <v>#NAME?</v>
          </cell>
        </row>
        <row r="357">
          <cell r="A357" t="str">
            <v>68563/020</v>
          </cell>
          <cell r="B357" t="str">
            <v>TESOURA COMPLETA EM MAÇARANDUBA APARELHADA, PARA TELHADOS COM VÃOS DE</v>
          </cell>
          <cell r="C357" t="str">
            <v>UN</v>
          </cell>
          <cell r="D357">
            <v>2728.8</v>
          </cell>
        </row>
        <row r="358">
          <cell r="B358" t="str">
            <v>14M - FORNECIMENTO E COLOCAÇÃO.</v>
          </cell>
        </row>
        <row r="359">
          <cell r="A359" t="str">
            <v>68563/022</v>
          </cell>
          <cell r="B359" t="str">
            <v>CHAPA CELULOSE PRENSADA 122X224X1,2CM FORNECIMENTO</v>
          </cell>
          <cell r="C359" t="str">
            <v>UN</v>
          </cell>
          <cell r="D359">
            <v>49.13</v>
          </cell>
        </row>
        <row r="360">
          <cell r="A360">
            <v>68593</v>
          </cell>
          <cell r="B360" t="str">
            <v>ESTRUTURA MADEIRA ANCOR LAJE/PAREDE P/TELHA ESTRUTURAL FIBROCIMENTO</v>
          </cell>
        </row>
        <row r="361">
          <cell r="A361" t="str">
            <v>68593/001</v>
          </cell>
          <cell r="B361" t="str">
            <v>ESTRUTURA MADEIRA APARELHADA C/TESOURA VÃO 15M, P/TELHA ONDULADA FIBRO</v>
          </cell>
          <cell r="C361" t="str">
            <v>M2</v>
          </cell>
          <cell r="D361">
            <v>57.15</v>
          </cell>
        </row>
        <row r="362">
          <cell r="B362" t="str">
            <v>CIMENTO/ALUMINIO OU PLÁSTICA</v>
          </cell>
        </row>
        <row r="363">
          <cell r="A363" t="str">
            <v>68593/002</v>
          </cell>
          <cell r="B363" t="str">
            <v>ESTRUTURA MADEIRA APARELHADA C/PONTALETE, ANCORADA EM LAJE OU PAREDE,</v>
          </cell>
          <cell r="C363" t="str">
            <v>M2</v>
          </cell>
          <cell r="D363">
            <v>32.880000000000003</v>
          </cell>
        </row>
        <row r="364">
          <cell r="B364" t="str">
            <v>P/TELHA ONDULADA FIBROCIMENTO/ALUMÍNIO OU PLÁSTICA.</v>
          </cell>
        </row>
        <row r="365">
          <cell r="A365" t="str">
            <v>68593/003</v>
          </cell>
          <cell r="B365" t="str">
            <v>ESTRUTURA MADEIRA APARELHADA, APOIADA EM PAREDE E/OU LAJE, P/TELHA OND</v>
          </cell>
          <cell r="C365" t="str">
            <v>M2</v>
          </cell>
          <cell r="D365">
            <v>26.95</v>
          </cell>
        </row>
        <row r="366">
          <cell r="B366" t="str">
            <v>ULADA FIBROCIMENTO/ALUMÍNIO OU PLÁSTICA</v>
          </cell>
        </row>
        <row r="367">
          <cell r="A367" t="str">
            <v>68593/004</v>
          </cell>
          <cell r="B367" t="str">
            <v>ESTRUTURA MADEIRA APARELHADA, ANCORADA EM LAJE/PAREDE P/TELHA ESTRUTUR</v>
          </cell>
          <cell r="C367" t="str">
            <v>M2</v>
          </cell>
          <cell r="D367">
            <v>20.75</v>
          </cell>
        </row>
        <row r="368">
          <cell r="B368" t="str">
            <v>AL FIBROCIMENTO</v>
          </cell>
        </row>
        <row r="369">
          <cell r="A369" t="str">
            <v>68593/005</v>
          </cell>
          <cell r="B369" t="str">
            <v>ESTRUTURA MADEIRA C/TESOURA VAO 3 A 7M P/TELHA CERAMICA</v>
          </cell>
          <cell r="C369" t="str">
            <v>M2</v>
          </cell>
          <cell r="D369">
            <v>66.97</v>
          </cell>
        </row>
        <row r="370">
          <cell r="A370" t="str">
            <v>68593/006</v>
          </cell>
          <cell r="B370" t="str">
            <v>ESTRUTURA MADEIRA C/PONTALETE P/ TELHA CERAMICA</v>
          </cell>
          <cell r="C370" t="str">
            <v>M2</v>
          </cell>
          <cell r="D370">
            <v>59.51</v>
          </cell>
        </row>
        <row r="371">
          <cell r="A371" t="str">
            <v>68593/007</v>
          </cell>
          <cell r="B371" t="str">
            <v>ESTRUTURA MADEIRA APOIO PAREDE P/TELHA CERAMICA</v>
          </cell>
          <cell r="C371" t="str">
            <v>M2</v>
          </cell>
          <cell r="D371">
            <v>50.61</v>
          </cell>
        </row>
        <row r="372">
          <cell r="A372">
            <v>74</v>
          </cell>
          <cell r="B372" t="str">
            <v>TELHAMENTO COM TELHA CERAMICA</v>
          </cell>
        </row>
        <row r="373">
          <cell r="A373" t="str">
            <v>CÓDIGO</v>
          </cell>
          <cell r="B373" t="str">
            <v>|D E S C R I Ç Ã O                                                   |UN</v>
          </cell>
          <cell r="C373" t="str">
            <v>IDADE</v>
          </cell>
          <cell r="D373" t="str">
            <v>|CUSTO TOTAL</v>
          </cell>
        </row>
        <row r="374">
          <cell r="A374" t="str">
            <v>ÍNCULO.....:</v>
          </cell>
          <cell r="B374" t="str">
            <v>NACIONAL CAIXA</v>
          </cell>
        </row>
        <row r="376">
          <cell r="A376">
            <v>68566</v>
          </cell>
          <cell r="B376" t="str">
            <v>COBERTURA TELHA CERAMICA</v>
          </cell>
        </row>
        <row r="377">
          <cell r="A377" t="str">
            <v>68566/001</v>
          </cell>
          <cell r="B377" t="str">
            <v>COBERTURA TELHA CERÂMICA COLONIAL, C/ARGAMASSA DE CIMENTO/AREIA/SAIBRO</v>
          </cell>
          <cell r="C377" t="str">
            <v>M2</v>
          </cell>
          <cell r="D377">
            <v>29.7</v>
          </cell>
        </row>
        <row r="378">
          <cell r="B378" t="str">
            <v>TRAÇO 1:2:3, SEM MADEIRAMENTO</v>
          </cell>
        </row>
        <row r="379">
          <cell r="A379" t="str">
            <v>68566/002</v>
          </cell>
          <cell r="B379" t="str">
            <v>COBERTURA TELHA CERÂMICA PLAN, SEM CUMEEIRA E MADEIRAMENTO</v>
          </cell>
          <cell r="C379" t="str">
            <v>M2</v>
          </cell>
          <cell r="D379">
            <v>26.36</v>
          </cell>
        </row>
        <row r="380">
          <cell r="A380" t="str">
            <v>68566/003</v>
          </cell>
          <cell r="B380" t="str">
            <v>COBERTURA TELHA CERÂMICA FRANCESA OU MARSELHESA, SEM CUMEEIRA E MADEIR</v>
          </cell>
          <cell r="C380" t="str">
            <v>M2</v>
          </cell>
          <cell r="D380">
            <v>20.91</v>
          </cell>
        </row>
        <row r="381">
          <cell r="B381" t="str">
            <v>AMENTO</v>
          </cell>
        </row>
        <row r="382">
          <cell r="A382" t="str">
            <v>68566/004</v>
          </cell>
          <cell r="B382" t="str">
            <v>COBERTURA TELHA CERÂMICA CANAL, C/ARGAMASSA CIMENTO/AREIA/SAIBRO TRAÇO</v>
          </cell>
          <cell r="C382" t="str">
            <v>M2</v>
          </cell>
          <cell r="D382">
            <v>29.49</v>
          </cell>
        </row>
        <row r="383">
          <cell r="B383" t="str">
            <v>1:2:3, SEM CUMEEIRA E MADEIRAMENTO</v>
          </cell>
        </row>
        <row r="384">
          <cell r="A384" t="str">
            <v>68566/005</v>
          </cell>
          <cell r="B384" t="str">
            <v>COBERTURA TELHA CERÂMICA PAULISTINHA/PIAUÍ (COLONIAL TRAPEIZODAL), C/A</v>
          </cell>
          <cell r="C384" t="str">
            <v>M2</v>
          </cell>
          <cell r="D384">
            <v>35.380000000000003</v>
          </cell>
        </row>
        <row r="385">
          <cell r="B385" t="str">
            <v>RGAMASSA CIMENTO/AREIA/SAIBRO TRAÇO 1:2:3, SEM CUMEEIRA E MADEIRAMENTO</v>
          </cell>
        </row>
        <row r="386">
          <cell r="A386" t="str">
            <v>68566/006</v>
          </cell>
          <cell r="B386" t="str">
            <v>COBERTURA TELHA CERÂMICA PAULISTA, C/ARGAMASSA CIMENTO/AREIA/SAIBRO TR</v>
          </cell>
          <cell r="C386" t="str">
            <v>M2</v>
          </cell>
          <cell r="D386">
            <v>33.24</v>
          </cell>
        </row>
        <row r="387">
          <cell r="B387" t="str">
            <v>AÇO 1:2:3, SEM CUMEEIRA E MADEIRAMENTO, INCLINAÇÃO 35%</v>
          </cell>
        </row>
        <row r="388">
          <cell r="A388" t="str">
            <v>68566/007</v>
          </cell>
          <cell r="B388" t="str">
            <v>CORDÃO DE ARREMATE EM BEIRAIS (LATERAIS) C/ TELHA COLONIAL EMBOÇADA C/</v>
          </cell>
          <cell r="C388" t="str">
            <v>M</v>
          </cell>
          <cell r="D388">
            <v>7.25</v>
          </cell>
        </row>
        <row r="389">
          <cell r="B389" t="str">
            <v>ARGAMASSA CIMENTO/CAL HIDRATADA/AREIA TRAÇO 1:2:8</v>
          </cell>
        </row>
        <row r="390">
          <cell r="A390" t="str">
            <v>68566/008</v>
          </cell>
          <cell r="B390" t="str">
            <v>EMBOÇAMENTO DA ÚLTIMA FIADA DE TELHA PLAN/COLONIAL/PAULISTA C/ARGAMASS</v>
          </cell>
          <cell r="C390" t="str">
            <v>M</v>
          </cell>
          <cell r="D390">
            <v>4.04</v>
          </cell>
        </row>
        <row r="391">
          <cell r="B391" t="str">
            <v>A CIMENTO/CAL HIDRATADA/AREIA, 1:2:8</v>
          </cell>
        </row>
        <row r="392">
          <cell r="A392" t="str">
            <v>68566/009</v>
          </cell>
          <cell r="B392" t="str">
            <v>COBERTURA TELHA CERAMICA FRANCESA INCL. MADEIRAMENTO (APOIO EM PAREDES</v>
          </cell>
          <cell r="C392" t="str">
            <v>M2</v>
          </cell>
          <cell r="D392">
            <v>67.239999999999995</v>
          </cell>
        </row>
        <row r="393">
          <cell r="B393" t="str">
            <v>S/TESOURA). CUMEEIRA E CORDAO DE ARREMATE DOS BEIRAS (LATERAL) EMBOCA-</v>
          </cell>
        </row>
        <row r="394">
          <cell r="B394" t="str">
            <v>DO C/ ARG. CIM/CAL/AREIA 1:2:8</v>
          </cell>
        </row>
        <row r="395">
          <cell r="A395" t="str">
            <v>68566/010</v>
          </cell>
          <cell r="B395" t="str">
            <v>COBERTURA C/TELHA FRANCESA INCL.MADEIRAMENTO (VAOS ATE 4,0M C/TESOURA)</v>
          </cell>
          <cell r="C395" t="str">
            <v>M2</v>
          </cell>
          <cell r="D395">
            <v>73.91</v>
          </cell>
        </row>
        <row r="396">
          <cell r="B396" t="str">
            <v>CUMEEIRA E CORDAO DE ARREMATE DOS BEIRAIS(LATERAL) EMBOCADO C/ ARGAM.</v>
          </cell>
        </row>
        <row r="397">
          <cell r="B397" t="str">
            <v>DE CIM/CAL/AREIA 1:2:8</v>
          </cell>
        </row>
        <row r="398">
          <cell r="A398" t="str">
            <v>68566/011</v>
          </cell>
          <cell r="B398" t="str">
            <v>COBERTURA TELHA CERAMICA TIPO PLAN INCL. MADEIRAMENTO(APOIO EM PAREDES</v>
          </cell>
          <cell r="C398" t="str">
            <v>M2</v>
          </cell>
          <cell r="D398">
            <v>71.34</v>
          </cell>
        </row>
        <row r="399">
          <cell r="B399" t="str">
            <v>SEM TESOURA). CUMEEIRA, CORDAO DE ARREMATE DOS BEIRAIS (LATERAL) E</v>
          </cell>
        </row>
        <row r="400">
          <cell r="B400" t="str">
            <v>ULTIMA FIADA EMBOCADA C/ARG. CIM/CAL/AREIA 1:2:8</v>
          </cell>
        </row>
        <row r="401">
          <cell r="A401" t="str">
            <v>68566/012</v>
          </cell>
          <cell r="B401" t="str">
            <v>COBERTURA C/TELHA CERAMICA COLONIAL, INCL. MADEIRAMENTO (C/TESOURA</v>
          </cell>
          <cell r="C401" t="str">
            <v>M2</v>
          </cell>
          <cell r="D401">
            <v>73.48</v>
          </cell>
        </row>
        <row r="402">
          <cell r="B402" t="str">
            <v>VAOS ATE 4,0M), CUMEEIRA, CORDAO DE ARREMATE DOS BEIRAIS (LATERAL)</v>
          </cell>
        </row>
        <row r="403">
          <cell r="B403" t="str">
            <v>E ULTIMA FIADA EMBOCADA C/ARG. CIM/AREIA 1:2:8</v>
          </cell>
        </row>
        <row r="404">
          <cell r="A404" t="str">
            <v>CÓDIGO</v>
          </cell>
          <cell r="B404" t="str">
            <v>|D E S C R I Ç Ã O                                                   |UN</v>
          </cell>
          <cell r="C404" t="str">
            <v>IDADE</v>
          </cell>
          <cell r="D404" t="str">
            <v>|CUSTO TOTAL</v>
          </cell>
        </row>
        <row r="405">
          <cell r="A405" t="str">
            <v>ÍNCULO.....:</v>
          </cell>
          <cell r="B405" t="str">
            <v>NACIONAL CAIXA</v>
          </cell>
        </row>
        <row r="407">
          <cell r="A407" t="str">
            <v>68566/013</v>
          </cell>
          <cell r="B407" t="str">
            <v>COBERTURA C/TELHA CERAMICA COLONIAL, INCL.MADEIRAMENTO (APOIO EM PARE-</v>
          </cell>
          <cell r="C407" t="str">
            <v>M2</v>
          </cell>
          <cell r="D407">
            <v>65.430000000000007</v>
          </cell>
        </row>
        <row r="408">
          <cell r="B408" t="str">
            <v>DES, SEM TESOURA). CUMEEIRA, CORDAO DE ARREMATE DOS BEIRAIS  (LATERAL)</v>
          </cell>
        </row>
        <row r="409">
          <cell r="B409" t="str">
            <v>E ULTIMA FIADA EMBOCADA C/ ARG. CIM/CAL/AREIA 1:2:8</v>
          </cell>
        </row>
        <row r="410">
          <cell r="A410">
            <v>75</v>
          </cell>
          <cell r="B410" t="str">
            <v>TELHAMENTO COM TELHA DE FIBROCIMENTO</v>
          </cell>
        </row>
        <row r="411">
          <cell r="A411">
            <v>23758</v>
          </cell>
          <cell r="B411" t="str">
            <v>COBERTURA TELHA FIBROCIMENTO</v>
          </cell>
        </row>
        <row r="412">
          <cell r="A412" t="str">
            <v>23758/001</v>
          </cell>
          <cell r="B412" t="str">
            <v>COBERTURA TELHA FIBROCIMENTO ONDULADA 6MM, INCLUSIVE MADEIRAMENTO (APO</v>
          </cell>
          <cell r="C412" t="str">
            <v>M2</v>
          </cell>
          <cell r="D412">
            <v>50.29</v>
          </cell>
        </row>
        <row r="413">
          <cell r="B413" t="str">
            <v>IADA EM PAREDES S/TESOURAS) CUMEEIRA ARTICULADA</v>
          </cell>
        </row>
        <row r="414">
          <cell r="A414" t="str">
            <v>23758/002</v>
          </cell>
          <cell r="B414" t="str">
            <v>COBERTURA C/ TELHA DE FIBROCIMENTO ONDULADA 6MM, INCL. MADEIRAMENTO</v>
          </cell>
          <cell r="C414" t="str">
            <v>M2</v>
          </cell>
          <cell r="D414">
            <v>62.29</v>
          </cell>
        </row>
        <row r="415">
          <cell r="B415" t="str">
            <v>(VAOS ATE 10,0M - C/TESOURAS) E CUMEEIRA UNIVERSAL</v>
          </cell>
        </row>
        <row r="416">
          <cell r="A416" t="str">
            <v>23758/003</v>
          </cell>
          <cell r="B416" t="str">
            <v>COBERTURA EM TELHA DE FIBROCIMENTO ONDULADA 6MM, INCL. MADEIRAMENTO</v>
          </cell>
          <cell r="C416" t="str">
            <v>M2</v>
          </cell>
          <cell r="D416">
            <v>50.29</v>
          </cell>
        </row>
        <row r="417">
          <cell r="B417" t="str">
            <v>(APOIADO EM PAREDES, SEM TESOURA) E CUMEEIRA UNIVERSAL</v>
          </cell>
        </row>
        <row r="418">
          <cell r="A418">
            <v>23771</v>
          </cell>
          <cell r="B418" t="str">
            <v>COBERTURA FIBROCIMENTO BLOCO 2Q</v>
          </cell>
        </row>
        <row r="419">
          <cell r="A419" t="str">
            <v>23771/001</v>
          </cell>
          <cell r="B419" t="str">
            <v>COBERTURA FIBROCIMENTO CANALETE PR5-2Q-T INCL MADEIRAMENTO</v>
          </cell>
          <cell r="C419" t="str">
            <v>M2</v>
          </cell>
          <cell r="D419">
            <v>66.3</v>
          </cell>
        </row>
        <row r="420">
          <cell r="A420">
            <v>68520</v>
          </cell>
          <cell r="B420" t="str">
            <v>TELHAMENTO C/ TELHA DE FIBROCIMENTO</v>
          </cell>
        </row>
        <row r="421">
          <cell r="A421" t="str">
            <v>68520/001</v>
          </cell>
          <cell r="B421" t="str">
            <v>TELHAMENTO C/ TELHA DE FIBROCIMENTO ONDULADA 6MM - 2,44 X 1,10M. FORNE</v>
          </cell>
          <cell r="C421" t="str">
            <v>M2</v>
          </cell>
          <cell r="D421">
            <v>20.059999999999999</v>
          </cell>
        </row>
        <row r="422">
          <cell r="B422" t="str">
            <v>CIMENTO E COLOCAÇÃO.</v>
          </cell>
        </row>
        <row r="423">
          <cell r="A423">
            <v>76</v>
          </cell>
          <cell r="B423" t="str">
            <v>TELHAMENTO COM TELHA METALICA</v>
          </cell>
        </row>
        <row r="424">
          <cell r="A424">
            <v>24757</v>
          </cell>
          <cell r="B424" t="str">
            <v>COBERTURA COM TELHA CHAPA ACO ZINCADA 0,5MM</v>
          </cell>
        </row>
        <row r="425">
          <cell r="A425" t="str">
            <v>24757/001</v>
          </cell>
          <cell r="B425" t="str">
            <v>COBERTURA COM TELHA CHAPA AÇO ZINCADO, ONDULADA, ESP = 0,5MM</v>
          </cell>
          <cell r="C425" t="str">
            <v>M2</v>
          </cell>
          <cell r="D425">
            <v>28.96</v>
          </cell>
        </row>
        <row r="426">
          <cell r="A426">
            <v>77</v>
          </cell>
          <cell r="B426" t="str">
            <v>MADEIRAMENTO/TELHAMENTO C/ TELHAS CERAMICAS</v>
          </cell>
        </row>
        <row r="427">
          <cell r="A427">
            <v>23726</v>
          </cell>
          <cell r="B427" t="str">
            <v>COBERTURA TELHA CERAMICA</v>
          </cell>
        </row>
        <row r="428">
          <cell r="A428" t="str">
            <v>23726/001</v>
          </cell>
          <cell r="B428" t="str">
            <v>COBERTURA C/TELHA CERAMICA FRANCESA, INCLUSIVE MADEIRAMENTO (APOIO EM</v>
          </cell>
          <cell r="C428" t="str">
            <v>M2</v>
          </cell>
          <cell r="D428">
            <v>67.239999999999995</v>
          </cell>
        </row>
        <row r="429">
          <cell r="B429" t="str">
            <v>PAREDES, SEM TESOURA), CUMEEIRA E CORDAO DE ARREMATE DOS BEIRAIS (LATE</v>
          </cell>
        </row>
        <row r="430">
          <cell r="B430" t="str">
            <v>RAL) EMBOCADOS C/ARGAMASSA CIM/CAL/AREIA 1:2:8</v>
          </cell>
        </row>
        <row r="431">
          <cell r="A431" t="str">
            <v>23726/002</v>
          </cell>
          <cell r="B431" t="str">
            <v>COBERTURA C/TELHA CERAMICA PLAN, INCLUSIVE MADEIRAMENTO (APOIO EM PARE</v>
          </cell>
          <cell r="C431" t="str">
            <v>M2</v>
          </cell>
          <cell r="D431">
            <v>71.34</v>
          </cell>
        </row>
        <row r="432">
          <cell r="B432" t="str">
            <v>DES, SEM TESOURA), CUMEEIRA, CORDAO DE ARREMATE DOS BEIRAIS (LATERAL)</v>
          </cell>
        </row>
        <row r="433">
          <cell r="B433" t="str">
            <v>E ULTIMA FIDA ARGAMASSADA COM CIMENTO/CAL/AREIA 1:2:8</v>
          </cell>
        </row>
        <row r="434">
          <cell r="A434" t="str">
            <v>23726/003</v>
          </cell>
          <cell r="B434" t="str">
            <v>COBERTURA C/TELHA CERAMICA ROMANA, INCLUSIVE MADEIRAMENTO E CUMEEIRA</v>
          </cell>
          <cell r="C434" t="str">
            <v>M2</v>
          </cell>
          <cell r="D434">
            <v>68.84</v>
          </cell>
        </row>
        <row r="435">
          <cell r="A435" t="str">
            <v>CÓDIGO</v>
          </cell>
          <cell r="B435" t="str">
            <v>|D E S C R I Ç Ã O                                                   |UN</v>
          </cell>
          <cell r="C435" t="str">
            <v>IDADE</v>
          </cell>
          <cell r="D435" t="str">
            <v>|CUSTO TOTAL</v>
          </cell>
        </row>
        <row r="436">
          <cell r="A436" t="str">
            <v>ÍNCULO.....:</v>
          </cell>
          <cell r="B436" t="str">
            <v>NACIONAL CAIXA</v>
          </cell>
        </row>
        <row r="438">
          <cell r="B438" t="str">
            <v>EMPREGANDO ARGAMASSA DE CIM/CAL/AREIA 1:2:9</v>
          </cell>
        </row>
        <row r="439">
          <cell r="A439" t="str">
            <v>23726/004</v>
          </cell>
          <cell r="B439" t="str">
            <v>COBERTURA C/TELHA CERAMICA COLONIAL, INCL MADEIRAMENTO(APOIO EM PARE-</v>
          </cell>
          <cell r="C439" t="str">
            <v>M2</v>
          </cell>
          <cell r="D439">
            <v>65.430000000000007</v>
          </cell>
        </row>
        <row r="440">
          <cell r="B440" t="str">
            <v>DES, SEM TESOURA), CUMEEIRA, CORDAO DE ARREMATE DOS BEIRAIS (LATERAL)</v>
          </cell>
        </row>
        <row r="441">
          <cell r="B441" t="str">
            <v>E ULTIMA FIADA EMBOCADA COM ARG CIMENTO/CAL/AREIA 1:2:8</v>
          </cell>
        </row>
        <row r="442">
          <cell r="A442">
            <v>24317</v>
          </cell>
          <cell r="B442" t="str">
            <v>CONSERVACAO COBERTURAS PREDIAIS - PAR</v>
          </cell>
        </row>
        <row r="443">
          <cell r="A443" t="str">
            <v>24317/001</v>
          </cell>
          <cell r="B443" t="str">
            <v>CONSERVACAO COBERTURA PREDIAL/PAR, DE TELHAS FRANCESAS</v>
          </cell>
          <cell r="C443" t="str">
            <v>M2</v>
          </cell>
          <cell r="D443">
            <v>20.170000000000002</v>
          </cell>
        </row>
        <row r="444">
          <cell r="A444" t="str">
            <v>24317/002</v>
          </cell>
          <cell r="B444" t="str">
            <v>CONSERVACAO COBERTURA PREDIAL/PAR, DE TELHAS COLONIAIS</v>
          </cell>
          <cell r="C444" t="str">
            <v>M2</v>
          </cell>
          <cell r="D444">
            <v>21.4</v>
          </cell>
        </row>
        <row r="445">
          <cell r="A445" t="str">
            <v>24317/003</v>
          </cell>
          <cell r="B445" t="str">
            <v>CONSERVACAO COBERTURA PREDIAL/PAR, DE TELHAS ROMANAS</v>
          </cell>
          <cell r="C445" t="str">
            <v>M2</v>
          </cell>
          <cell r="D445">
            <v>19.55</v>
          </cell>
        </row>
        <row r="446">
          <cell r="A446">
            <v>78</v>
          </cell>
          <cell r="B446" t="str">
            <v>MADEIRAMENTO/TELHAMENTO C/ TELHAS FIBROCIMENTO</v>
          </cell>
        </row>
        <row r="447">
          <cell r="A447">
            <v>24132</v>
          </cell>
          <cell r="B447" t="str">
            <v>COBERTURA EM TELHA DE FIBROCIMENTO</v>
          </cell>
        </row>
        <row r="448">
          <cell r="A448" t="str">
            <v>24132/001</v>
          </cell>
          <cell r="B448" t="str">
            <v>COBERTURA EM TELHA DE FIBROCIMENTO ONDULADA 6 MM, INCL. MADEIRAMENTO</v>
          </cell>
          <cell r="C448" t="str">
            <v>M2</v>
          </cell>
          <cell r="D448">
            <v>50.29</v>
          </cell>
        </row>
        <row r="449">
          <cell r="A449">
            <v>24318</v>
          </cell>
          <cell r="B449" t="str">
            <v>CONSERVACAO COBERTURAS PREDIAIS - PAR</v>
          </cell>
        </row>
        <row r="450">
          <cell r="A450" t="str">
            <v>24318/001</v>
          </cell>
          <cell r="B450" t="str">
            <v>CONSERVACAO COBERTURA PREDIAL/PAR, COM CHAPAS FIBROCIMENTO</v>
          </cell>
          <cell r="C450" t="str">
            <v>M2</v>
          </cell>
          <cell r="D450">
            <v>15.08</v>
          </cell>
        </row>
        <row r="451">
          <cell r="A451">
            <v>79</v>
          </cell>
          <cell r="B451" t="str">
            <v>CUMEEIRA CERAMICA</v>
          </cell>
        </row>
        <row r="452">
          <cell r="A452">
            <v>6058</v>
          </cell>
          <cell r="B452" t="str">
            <v>CUMEEIRA COM TELHA CERÂMICA EMBOÇADA COM ARGAMASSA DE CIMENTO/CAL HIDR</v>
          </cell>
          <cell r="C452" t="str">
            <v>M</v>
          </cell>
          <cell r="D452">
            <v>9.0299999999999994</v>
          </cell>
        </row>
        <row r="453">
          <cell r="B453" t="str">
            <v>ATADA/AREIA - 1:2:8</v>
          </cell>
        </row>
        <row r="454">
          <cell r="A454">
            <v>68594</v>
          </cell>
          <cell r="B454" t="str">
            <v>ARREMATE TELHA CERAMICA EMBOCADA C/ARGAMASSA CIMENTO/AREIA/SAIBRO 1:2:</v>
          </cell>
        </row>
        <row r="455">
          <cell r="B455">
            <v>3</v>
          </cell>
        </row>
        <row r="456">
          <cell r="A456" t="str">
            <v>68594/001</v>
          </cell>
          <cell r="B456" t="str">
            <v>CUMEEIRA TELHA CERÂMICA EMBOÇADA COM ARGAMASSA DE CIMENTO/AREIA/SAIBRO</v>
          </cell>
          <cell r="C456" t="str">
            <v>M</v>
          </cell>
          <cell r="D456">
            <v>9.2799999999999994</v>
          </cell>
        </row>
        <row r="457">
          <cell r="B457" t="str">
            <v>- 1:2:3</v>
          </cell>
        </row>
        <row r="458">
          <cell r="A458" t="str">
            <v>68594/002</v>
          </cell>
          <cell r="B458" t="str">
            <v>ARREMATE COM TELHA CERÂMICA EMBOCADA C/ ARGAMASSA CIMENTO/AREIA/SAIBRO</v>
          </cell>
          <cell r="C458" t="str">
            <v>M</v>
          </cell>
          <cell r="D458">
            <v>7.48</v>
          </cell>
        </row>
        <row r="459">
          <cell r="B459" t="str">
            <v>TRAÇO 1:2:3</v>
          </cell>
        </row>
        <row r="460">
          <cell r="A460">
            <v>80</v>
          </cell>
          <cell r="B460" t="str">
            <v>CUMEEIRA DE FIBROCIMENTO</v>
          </cell>
        </row>
        <row r="461">
          <cell r="A461">
            <v>68687</v>
          </cell>
          <cell r="B461" t="str">
            <v>CUMEEIRA FIBROCIMENTO</v>
          </cell>
        </row>
        <row r="462">
          <cell r="A462" t="str">
            <v>68687/001</v>
          </cell>
          <cell r="B462" t="str">
            <v>CUMEEIRA FIBROCIMENTO UNIVERSAL PARA TELHA ONDULADA (6MM - 110X21CM),</v>
          </cell>
          <cell r="C462" t="str">
            <v>M</v>
          </cell>
          <cell r="D462">
            <v>55.46</v>
          </cell>
        </row>
        <row r="463">
          <cell r="B463" t="str">
            <v>COM JUNTA PLÁSTICA DE VEDAÇÃO, INCLUINDO FORNECIMENTO, COLOCAÇÃO E PAR</v>
          </cell>
        </row>
        <row r="464">
          <cell r="B464" t="str">
            <v>AFUSOS DE FIXAÇÃO</v>
          </cell>
        </row>
        <row r="465">
          <cell r="A465" t="str">
            <v>68687/002</v>
          </cell>
          <cell r="B465" t="str">
            <v>CUMEEIRA FIBROCIMENTO TIPO SHED PARA TELHA ONDULADA, COM JUNTA PLÁSTIC</v>
          </cell>
          <cell r="C465" t="str">
            <v>M</v>
          </cell>
          <cell r="D465">
            <v>47.13</v>
          </cell>
        </row>
        <row r="466">
          <cell r="A466" t="str">
            <v>CÓDIGO</v>
          </cell>
          <cell r="B466" t="str">
            <v>|D E S C R I Ç Ã O                                                   |UN</v>
          </cell>
          <cell r="C466" t="str">
            <v>IDADE</v>
          </cell>
          <cell r="D466" t="str">
            <v>|CUSTO TOTAL</v>
          </cell>
        </row>
        <row r="467">
          <cell r="A467" t="str">
            <v>ÍNCULO.....:</v>
          </cell>
          <cell r="B467" t="str">
            <v>NACIONAL CAIXA</v>
          </cell>
        </row>
        <row r="469">
          <cell r="B469" t="str">
            <v>A DE VEDAÇÃO</v>
          </cell>
        </row>
        <row r="470">
          <cell r="A470">
            <v>81</v>
          </cell>
          <cell r="B470" t="str">
            <v>CALHA DE CONCRETO</v>
          </cell>
        </row>
        <row r="471">
          <cell r="A471">
            <v>68506</v>
          </cell>
          <cell r="B471" t="str">
            <v>CALHA 0,4X0,2M C/FUNDO CONCR ARM ESP=5CM 1:2,5:4, PAREDE EM ALV 1/2 VE</v>
          </cell>
        </row>
        <row r="472">
          <cell r="B472" t="str">
            <v>Z C/ARG 1:9, REVEST C/CHAPISCO 1:4 E MASSA ESP=2CM</v>
          </cell>
        </row>
        <row r="473">
          <cell r="A473" t="str">
            <v>68506/001</v>
          </cell>
          <cell r="B473" t="str">
            <v>CALHA 0,4X0,2M (BASE X ALTURA) C/FUNDO CONCR ARM ESP=5CM 1:2,5:4, PARE</v>
          </cell>
          <cell r="C473" t="str">
            <v>M</v>
          </cell>
          <cell r="D473">
            <v>50.9</v>
          </cell>
        </row>
        <row r="474">
          <cell r="B474" t="str">
            <v>DE EM ALV TIJOLO FURADO 1/2 VEZ C/ARG 1:9, CHAPISCO 1:4 E REVESTIMENTO</v>
          </cell>
        </row>
        <row r="475">
          <cell r="B475" t="str">
            <v>CIMENTADO DESEMPOLADO 1:4 ESP=2CM</v>
          </cell>
        </row>
        <row r="476">
          <cell r="A476">
            <v>83</v>
          </cell>
          <cell r="B476" t="str">
            <v>CALHA DE PVC, PECAS E ACESSORIOS</v>
          </cell>
        </row>
        <row r="477">
          <cell r="A477">
            <v>68327</v>
          </cell>
          <cell r="B477" t="str">
            <v>BUZINOTE (TUBO PVC 50MM) PARA SAÍDA DE ÁGUA DE PISO DE QUADRA ESPORTIV</v>
          </cell>
          <cell r="C477" t="str">
            <v>M</v>
          </cell>
          <cell r="D477">
            <v>4.8499999999999996</v>
          </cell>
        </row>
        <row r="478">
          <cell r="B478" t="str">
            <v>A</v>
          </cell>
        </row>
        <row r="479">
          <cell r="A479">
            <v>84</v>
          </cell>
          <cell r="B479" t="str">
            <v>CALHA METALICA</v>
          </cell>
        </row>
        <row r="480">
          <cell r="A480">
            <v>24141</v>
          </cell>
          <cell r="B480" t="str">
            <v>CALHA EM CHAPA GALVANIZADA</v>
          </cell>
        </row>
        <row r="481">
          <cell r="A481" t="str">
            <v>24141/001</v>
          </cell>
          <cell r="B481" t="str">
            <v>CALHA EM CHAPA GALVANIZADA Nº 24 (ESPESSURA=0,65MM), DESENVOLVIMENTO=3</v>
          </cell>
          <cell r="C481" t="str">
            <v>M</v>
          </cell>
          <cell r="D481">
            <v>25.22</v>
          </cell>
        </row>
        <row r="482">
          <cell r="B482" t="str">
            <v>3CM</v>
          </cell>
        </row>
        <row r="483">
          <cell r="A483">
            <v>24319</v>
          </cell>
          <cell r="B483" t="str">
            <v>CONSERVACAO DE CALHAS - PAR</v>
          </cell>
        </row>
        <row r="484">
          <cell r="A484" t="str">
            <v>24319/001</v>
          </cell>
          <cell r="B484" t="str">
            <v>CONSERVACAO DE COBERTURA PREDIAL/PAR - CALHAS METALICAS</v>
          </cell>
          <cell r="C484" t="str">
            <v>M</v>
          </cell>
          <cell r="D484">
            <v>7.75</v>
          </cell>
        </row>
        <row r="485">
          <cell r="A485">
            <v>86</v>
          </cell>
          <cell r="B485" t="str">
            <v>RUFO METALICO</v>
          </cell>
        </row>
        <row r="486">
          <cell r="A486">
            <v>24133</v>
          </cell>
          <cell r="B486" t="str">
            <v>RUFO EM CHAPA GALVANIZADA</v>
          </cell>
        </row>
        <row r="487">
          <cell r="A487" t="str">
            <v>24133/001</v>
          </cell>
          <cell r="B487" t="str">
            <v>RUFO EM CHAPA GALVANIZADA NUM 24 L=25 CM</v>
          </cell>
          <cell r="C487" t="str">
            <v>M</v>
          </cell>
          <cell r="D487">
            <v>24.81</v>
          </cell>
        </row>
        <row r="488">
          <cell r="A488">
            <v>88</v>
          </cell>
          <cell r="B488" t="str">
            <v>RUFO EM CONCRETO</v>
          </cell>
        </row>
        <row r="489">
          <cell r="A489">
            <v>68058</v>
          </cell>
          <cell r="B489" t="str">
            <v>ALGEROZ (RUFO) EM CONCRETO ARMADO, LARGURA 40 CM E ESPESSURA 7 CM</v>
          </cell>
          <cell r="C489" t="str">
            <v>M</v>
          </cell>
          <cell r="D489">
            <v>39.14</v>
          </cell>
        </row>
        <row r="490">
          <cell r="A490">
            <v>68505</v>
          </cell>
          <cell r="B490" t="str">
            <v>ALGEROZ EM CONCRETO ARMADO (RUFO DE CONCRETO)</v>
          </cell>
        </row>
        <row r="491">
          <cell r="A491" t="str">
            <v>68505/001</v>
          </cell>
          <cell r="B491" t="str">
            <v>ALGEROZ (RUFO) EM CONCRETO ARMADO, LARGURA = 40 CM E ESPESSURA = 3 CM</v>
          </cell>
          <cell r="C491" t="str">
            <v>M</v>
          </cell>
          <cell r="D491">
            <v>17.36</v>
          </cell>
        </row>
        <row r="492">
          <cell r="A492">
            <v>252</v>
          </cell>
          <cell r="B492" t="str">
            <v>TELHAMENTO COM TELHA DE FIBRA DE VIDRO</v>
          </cell>
        </row>
        <row r="493">
          <cell r="A493">
            <v>41619</v>
          </cell>
          <cell r="B493" t="str">
            <v>COBERTURA COM TELHA DE FIBRA DE VIDRO, ONDULADA, COLORIDA, 2,44 X 0,50</v>
          </cell>
          <cell r="C493" t="str">
            <v>M2</v>
          </cell>
          <cell r="D493">
            <v>30.84</v>
          </cell>
        </row>
        <row r="494">
          <cell r="B494" t="str">
            <v>M E = 0,6 MM</v>
          </cell>
        </row>
        <row r="495">
          <cell r="A495">
            <v>291</v>
          </cell>
          <cell r="B495" t="str">
            <v>ESTRUTURA METALICA</v>
          </cell>
        </row>
        <row r="496">
          <cell r="A496">
            <v>25624</v>
          </cell>
          <cell r="B496" t="str">
            <v>ESTRUTURAS METALICAS DIVERSAS</v>
          </cell>
        </row>
        <row r="497">
          <cell r="A497" t="str">
            <v>CÓDIGO</v>
          </cell>
          <cell r="B497" t="str">
            <v>|D E S C R I Ç Ã O                                                   |UN</v>
          </cell>
          <cell r="C497" t="str">
            <v>IDADE</v>
          </cell>
          <cell r="D497" t="str">
            <v>|CUSTO TOTAL</v>
          </cell>
        </row>
        <row r="498">
          <cell r="A498" t="str">
            <v>ÍNCULO.....:</v>
          </cell>
          <cell r="B498" t="str">
            <v>NACIONAL CAIXA</v>
          </cell>
        </row>
        <row r="500">
          <cell r="A500" t="str">
            <v>25624/001</v>
          </cell>
          <cell r="B500" t="str">
            <v>ESTRUTURA METÁLICA C/ PERFIS ”I” 8 A 12” EM AÇO LAMINADO (VIGA ISOLADA</v>
          </cell>
          <cell r="C500" t="str">
            <v>KG</v>
          </cell>
          <cell r="D500">
            <v>6.87</v>
          </cell>
        </row>
        <row r="501">
          <cell r="B501" t="str">
            <v>, ESCORA, PÓRTICO, ETC). FORNECIMENTO E MONTAGEM, INCLUSIVE PERDAS (5%</v>
          </cell>
        </row>
        <row r="502">
          <cell r="B502" t="str">
            <v>).</v>
          </cell>
        </row>
        <row r="503">
          <cell r="A503" t="str">
            <v>25624/002</v>
          </cell>
          <cell r="B503" t="str">
            <v>ESTRUTURA METÁLICA C/ PERFIS ”I” ATÉ 8” EM AÇO LAMINADO (VIGA ISOLADA,</v>
          </cell>
          <cell r="C503" t="str">
            <v>KG</v>
          </cell>
          <cell r="D503">
            <v>4.91</v>
          </cell>
        </row>
        <row r="504">
          <cell r="B504" t="str">
            <v>ESCORA, PÓRTICO, ETC). FORNECIMENTO E MONTAGEM, INCLSIVE PERDAS (5%).</v>
          </cell>
        </row>
        <row r="505">
          <cell r="A505" t="str">
            <v>25624/003</v>
          </cell>
          <cell r="B505" t="str">
            <v>ESTRUTURA METÁLICA P/ GALPÕES, VÃO DE 12,00M, EM PÓRTICOS EM TRELIÇA D</v>
          </cell>
          <cell r="C505" t="str">
            <v>KG</v>
          </cell>
          <cell r="D505">
            <v>7.95</v>
          </cell>
        </row>
        <row r="506">
          <cell r="B506" t="str">
            <v>E  AÇO,  FORNECIMENTO, MONTAGEM E PINTURA COM FUNDO  ANTICORROSIVO.</v>
          </cell>
        </row>
        <row r="507">
          <cell r="A507" t="str">
            <v>DROP</v>
          </cell>
          <cell r="B507" t="str">
            <v>DRENAGEM/OBRAS DE CONTENCAO/POCOS DE VISITA E CAIXAS</v>
          </cell>
        </row>
        <row r="508">
          <cell r="A508">
            <v>28</v>
          </cell>
          <cell r="B508" t="str">
            <v>DRENOS</v>
          </cell>
        </row>
        <row r="509">
          <cell r="A509">
            <v>11510</v>
          </cell>
          <cell r="B509" t="str">
            <v>EXECUCAO DA ENVOLTORIA DOS DRENOS DE GASES - MMA</v>
          </cell>
        </row>
        <row r="510">
          <cell r="A510" t="str">
            <v>11510/001</v>
          </cell>
          <cell r="B510" t="str">
            <v>EXECUÇÃO DA ENVOLTÓRIA DOS DRENOS DE GASES - MMA, EM TUBOS DE CONCRETO</v>
          </cell>
          <cell r="C510" t="str">
            <v>M</v>
          </cell>
          <cell r="D510">
            <v>92.66</v>
          </cell>
        </row>
        <row r="511">
          <cell r="B511" t="str">
            <v>, DI=60 CM, PREENCHIDOS COM RACHÃO.</v>
          </cell>
        </row>
        <row r="512">
          <cell r="A512">
            <v>24237</v>
          </cell>
          <cell r="B512" t="str">
            <v>FORNECIMENTO/ASSENTAMENTO DE MANTA GEOTEXTIL BIDIM OP-60 EM DRENOS</v>
          </cell>
        </row>
        <row r="513">
          <cell r="A513" t="str">
            <v>24237/001</v>
          </cell>
          <cell r="B513" t="str">
            <v>FORNECIMENTO/ASSENTAMENTO DE MANTA GEOTEXTIL RT-31 (ANT OP-60) BIDIM</v>
          </cell>
          <cell r="C513" t="str">
            <v>M2</v>
          </cell>
          <cell r="D513">
            <v>19.39</v>
          </cell>
        </row>
        <row r="514">
          <cell r="A514">
            <v>26277</v>
          </cell>
          <cell r="B514" t="str">
            <v>DRENOS DE CHORUME EM TUBOS DRENANTES - MMA</v>
          </cell>
        </row>
        <row r="515">
          <cell r="A515" t="str">
            <v>26277/001</v>
          </cell>
          <cell r="B515" t="str">
            <v>EM TUBOS DE PVC, D = 100 MM, ENVOLTOS EM BRITA E GEOTEXTIL</v>
          </cell>
          <cell r="C515" t="str">
            <v>M</v>
          </cell>
          <cell r="D515">
            <v>44.68</v>
          </cell>
        </row>
        <row r="516">
          <cell r="A516" t="str">
            <v>26277/002</v>
          </cell>
          <cell r="B516" t="str">
            <v>EM TUBOS DE PVC, D = 150 MM, ENVOLTOS EM BRITA E GEOTEXTIL</v>
          </cell>
          <cell r="C516" t="str">
            <v>M</v>
          </cell>
          <cell r="D516">
            <v>67.099999999999994</v>
          </cell>
        </row>
        <row r="517">
          <cell r="A517" t="str">
            <v>26277/003</v>
          </cell>
          <cell r="B517" t="str">
            <v>EM TUBOS DRENANTES DE CONCRETO, D = 200 MM, ENVOLTOS EM BRITA E GEOTEX</v>
          </cell>
          <cell r="C517" t="str">
            <v>M</v>
          </cell>
          <cell r="D517">
            <v>40.65</v>
          </cell>
        </row>
        <row r="518">
          <cell r="B518" t="str">
            <v>TIL</v>
          </cell>
        </row>
        <row r="519">
          <cell r="A519">
            <v>26278</v>
          </cell>
          <cell r="B519" t="str">
            <v>COLOCACAO DE MANTA                   - MMA</v>
          </cell>
        </row>
        <row r="520">
          <cell r="A520" t="str">
            <v>26278/001</v>
          </cell>
          <cell r="B520" t="str">
            <v>COLOCACAO DE MANTA POLYESTER - GEOTEXTIL OP 20</v>
          </cell>
          <cell r="C520" t="str">
            <v>M2</v>
          </cell>
          <cell r="D520">
            <v>9.65</v>
          </cell>
        </row>
        <row r="521">
          <cell r="A521" t="str">
            <v>26278/002</v>
          </cell>
          <cell r="B521" t="str">
            <v>COLOCACAO MANTA IMPERMEABILIZANTE</v>
          </cell>
          <cell r="C521" t="str">
            <v>M2</v>
          </cell>
          <cell r="D521">
            <v>26.69</v>
          </cell>
        </row>
        <row r="522">
          <cell r="A522">
            <v>55911</v>
          </cell>
          <cell r="B522" t="str">
            <v>DRENO PARA FUNDACAO DE RESERVATORIOS APOIADOS</v>
          </cell>
          <cell r="C522" t="str">
            <v>UN</v>
          </cell>
          <cell r="D522">
            <v>1097.79</v>
          </cell>
        </row>
        <row r="523">
          <cell r="A523">
            <v>71419</v>
          </cell>
          <cell r="B523" t="str">
            <v>CAMADA DRENANTE COM BRITA</v>
          </cell>
        </row>
        <row r="524">
          <cell r="A524" t="str">
            <v>71419/001</v>
          </cell>
          <cell r="B524" t="str">
            <v>CAMADA DRENANTE COM BRITA NUM 3</v>
          </cell>
          <cell r="C524" t="str">
            <v>M3</v>
          </cell>
          <cell r="D524">
            <v>80.95</v>
          </cell>
        </row>
        <row r="525">
          <cell r="A525" t="str">
            <v>71419/002</v>
          </cell>
          <cell r="B525" t="str">
            <v>CAMADA DE BRITA Nº 4 - LEITO FILTRANTE</v>
          </cell>
          <cell r="C525" t="str">
            <v>M3</v>
          </cell>
          <cell r="D525">
            <v>87.34</v>
          </cell>
        </row>
        <row r="526">
          <cell r="A526">
            <v>71420</v>
          </cell>
          <cell r="B526" t="str">
            <v>DRENO PROFUNDO COM TUBO PEAD</v>
          </cell>
        </row>
        <row r="527">
          <cell r="A527" t="str">
            <v>71420/001</v>
          </cell>
          <cell r="B527" t="str">
            <v>DRENO PROFUNDO EM TUBO PEAD PERFURADO DN=4"</v>
          </cell>
          <cell r="C527" t="str">
            <v>M</v>
          </cell>
          <cell r="D527">
            <v>30.54</v>
          </cell>
        </row>
        <row r="528">
          <cell r="A528" t="str">
            <v>CÓDIGO</v>
          </cell>
          <cell r="B528" t="str">
            <v>|D E S C R I Ç Ã O                                                   |UN</v>
          </cell>
          <cell r="C528" t="str">
            <v>IDADE</v>
          </cell>
          <cell r="D528" t="str">
            <v>|CUSTO TOTAL</v>
          </cell>
        </row>
        <row r="529">
          <cell r="A529" t="str">
            <v>ÍNCULO.....:</v>
          </cell>
          <cell r="B529" t="str">
            <v>NACIONAL CAIXA</v>
          </cell>
        </row>
        <row r="531">
          <cell r="A531">
            <v>29</v>
          </cell>
          <cell r="B531" t="str">
            <v>ENROCAMENTOS</v>
          </cell>
        </row>
        <row r="532">
          <cell r="A532">
            <v>11512</v>
          </cell>
          <cell r="B532" t="str">
            <v>CONSTRUCAO DE ESCADAS DE DISSIPACAO DE AGUAS PLUVIAIS - MMA</v>
          </cell>
        </row>
        <row r="533">
          <cell r="A533" t="str">
            <v>11512/001</v>
          </cell>
          <cell r="B533" t="str">
            <v>EM CONCRETO SIMPLES E ALVENARIA DE BLOCOS DE CONCRETO - MMA</v>
          </cell>
          <cell r="C533" t="str">
            <v>M</v>
          </cell>
          <cell r="D533">
            <v>58.69</v>
          </cell>
        </row>
        <row r="534">
          <cell r="A534">
            <v>35</v>
          </cell>
          <cell r="B534" t="str">
            <v>CALHAS DE DRENAGEM/ALAS DE GALERIAS (ESTRUT. DE LANCAMENTO)</v>
          </cell>
        </row>
        <row r="535">
          <cell r="A535">
            <v>9538</v>
          </cell>
          <cell r="B535" t="str">
            <v>FABRICACAO DE CANALETAS PREMOLDADAS P/DRENAGEM DE AGUAS</v>
          </cell>
          <cell r="C535" t="str">
            <v>UN</v>
          </cell>
          <cell r="D535">
            <v>282.98</v>
          </cell>
        </row>
        <row r="536">
          <cell r="B536" t="str">
            <v>PLUVIAIS, 85X60X15 CM, E=4 CM (SECCAO TRANSVERSAL TRIANGULAR)</v>
          </cell>
        </row>
        <row r="537">
          <cell r="B537" t="str">
            <v>MM</v>
          </cell>
        </row>
        <row r="538">
          <cell r="A538">
            <v>10403</v>
          </cell>
          <cell r="B538" t="str">
            <v>CALHA PRE-MOLDADA DE CONCRETO SIMPLES DN 200</v>
          </cell>
        </row>
        <row r="539">
          <cell r="A539" t="str">
            <v>10403/001</v>
          </cell>
          <cell r="B539" t="str">
            <v>CALHA PRE-MOLDADA DE CONCRETO SIMPLES DN 200 (QUADRA DESC)</v>
          </cell>
          <cell r="C539" t="str">
            <v>M</v>
          </cell>
          <cell r="D539">
            <v>13.1</v>
          </cell>
        </row>
        <row r="540">
          <cell r="A540">
            <v>23401</v>
          </cell>
          <cell r="B540" t="str">
            <v>CONCRETO PARA BERCO DE GALERIAS E REDES TUBULARES</v>
          </cell>
        </row>
        <row r="541">
          <cell r="A541" t="str">
            <v>23401/001</v>
          </cell>
          <cell r="B541" t="str">
            <v>FORNECIMENTO E LANCAMENTO DE CONCRETO PARA BERCO DE REDE TUBULAR</v>
          </cell>
          <cell r="C541" t="str">
            <v>M3</v>
          </cell>
          <cell r="D541">
            <v>241.61</v>
          </cell>
        </row>
        <row r="542">
          <cell r="A542">
            <v>25085</v>
          </cell>
          <cell r="B542" t="str">
            <v>VALETA DE PROTECAO PARA CORTE E ATERRO</v>
          </cell>
        </row>
        <row r="543">
          <cell r="A543" t="str">
            <v>25085/001</v>
          </cell>
          <cell r="B543" t="str">
            <v>VALETA DE PROTECAO PARA CORTE E ATERRO (ESCAVACAO MECANICA)</v>
          </cell>
          <cell r="C543" t="str">
            <v>M3</v>
          </cell>
          <cell r="D543">
            <v>1.27</v>
          </cell>
        </row>
        <row r="544">
          <cell r="A544">
            <v>25086</v>
          </cell>
          <cell r="B544" t="str">
            <v>VALETA E SAIDAS LATERAIS D AGU</v>
          </cell>
        </row>
        <row r="545">
          <cell r="A545" t="str">
            <v>25086/001</v>
          </cell>
          <cell r="B545" t="str">
            <v>VALETA E SAIDAS LATERAIS D AGUA (EXECUTADA C/MOTONIVELADORA</v>
          </cell>
          <cell r="C545" t="str">
            <v>M</v>
          </cell>
          <cell r="D545">
            <v>0.63</v>
          </cell>
        </row>
        <row r="546">
          <cell r="A546">
            <v>26279</v>
          </cell>
          <cell r="B546" t="str">
            <v>CONSTRUCAO DE CANALETAS P/DRENAGEM DE AGUAS PLUVIAIS - MMA</v>
          </cell>
        </row>
        <row r="547">
          <cell r="A547" t="str">
            <v>26279/001</v>
          </cell>
          <cell r="B547" t="str">
            <v>SECCAO TRIANGULAR , 90 X 30 CM, E = 6 CM</v>
          </cell>
          <cell r="C547" t="str">
            <v>M</v>
          </cell>
          <cell r="D547">
            <v>22.99</v>
          </cell>
        </row>
        <row r="548">
          <cell r="A548" t="str">
            <v>26279/002</v>
          </cell>
          <cell r="B548" t="str">
            <v>SECCAO TRIANGULAR , 110 X 40 CM , E = 6 CM</v>
          </cell>
          <cell r="C548" t="str">
            <v>M</v>
          </cell>
          <cell r="D548">
            <v>28.69</v>
          </cell>
        </row>
        <row r="549">
          <cell r="A549" t="str">
            <v>26279/003</v>
          </cell>
          <cell r="B549" t="str">
            <v>SECCAO TRIANGULAR , 120 X 30 CM, E = 6 CM</v>
          </cell>
          <cell r="C549" t="str">
            <v>M</v>
          </cell>
          <cell r="D549">
            <v>28.56</v>
          </cell>
        </row>
        <row r="550">
          <cell r="A550" t="str">
            <v>26279/004</v>
          </cell>
          <cell r="B550" t="str">
            <v>SECCAO TRIANGULAR , 165 X 40 CM, E = 6 CM</v>
          </cell>
          <cell r="C550" t="str">
            <v>M</v>
          </cell>
          <cell r="D550">
            <v>131.05000000000001</v>
          </cell>
        </row>
        <row r="551">
          <cell r="A551" t="str">
            <v>26279/005</v>
          </cell>
          <cell r="B551" t="str">
            <v>SECCAO TRAPEZOIDAL , 200/100 X 50 CM, E = 6 CM</v>
          </cell>
          <cell r="C551" t="str">
            <v>M</v>
          </cell>
          <cell r="D551">
            <v>239.7</v>
          </cell>
        </row>
        <row r="552">
          <cell r="A552">
            <v>36</v>
          </cell>
          <cell r="B552" t="str">
            <v>POCOS DE VISITA/BOCAS DE LOBO/CX. DE PASSAGEM/CX. DIVERSAS</v>
          </cell>
        </row>
        <row r="553">
          <cell r="A553">
            <v>9547</v>
          </cell>
          <cell r="B553" t="str">
            <v>ABERTURA E INSTALACAO DE CISTERNA ATE 15 M - MMA</v>
          </cell>
          <cell r="C553" t="str">
            <v>M</v>
          </cell>
          <cell r="D553">
            <v>199.92</v>
          </cell>
        </row>
        <row r="554">
          <cell r="A554">
            <v>11513</v>
          </cell>
          <cell r="B554" t="str">
            <v>CONSTRUCAO DE CAIXA DE PASSAGEM - MMA</v>
          </cell>
        </row>
        <row r="555">
          <cell r="A555" t="str">
            <v>11513/001</v>
          </cell>
          <cell r="B555" t="str">
            <v>DIAMETRO = 75 CM, ALTURA MEDIA = 70 CM</v>
          </cell>
          <cell r="C555" t="str">
            <v>UN</v>
          </cell>
          <cell r="D555">
            <v>154.16999999999999</v>
          </cell>
        </row>
        <row r="556">
          <cell r="A556">
            <v>11514</v>
          </cell>
          <cell r="B556" t="str">
            <v>CONSTRUCAO DE POCO DE VISITA - MMA</v>
          </cell>
        </row>
        <row r="557">
          <cell r="A557" t="str">
            <v>11514/001</v>
          </cell>
          <cell r="B557" t="str">
            <v>EM ALVENARIA DE TIJOLOS, D = 60 CM, ALTURA MEDIA = 150 CM</v>
          </cell>
          <cell r="C557" t="str">
            <v>UN</v>
          </cell>
          <cell r="D557">
            <v>293.68</v>
          </cell>
        </row>
        <row r="558">
          <cell r="A558">
            <v>23402</v>
          </cell>
          <cell r="B558" t="str">
            <v>POCO DE VISITA - DRENAGEM PLUVIAL - EM CONCRETO ESTRUTURAL</v>
          </cell>
        </row>
        <row r="559">
          <cell r="A559" t="str">
            <v>CÓDIGO</v>
          </cell>
          <cell r="B559" t="str">
            <v>|D E S C R I Ç Ã O                                                   |UN</v>
          </cell>
          <cell r="C559" t="str">
            <v>IDADE</v>
          </cell>
          <cell r="D559" t="str">
            <v>|CUSTO TOTAL</v>
          </cell>
        </row>
        <row r="560">
          <cell r="A560" t="str">
            <v>ÍNCULO.....:</v>
          </cell>
          <cell r="B560" t="str">
            <v>NACIONAL CAIXA</v>
          </cell>
        </row>
        <row r="562">
          <cell r="A562" t="str">
            <v>23402/001</v>
          </cell>
          <cell r="B562" t="str">
            <v>PV EM CONCRETO ESTRUTURAL - DRENAGEM PLUVIAL, TIPO"A", PARA REDE</v>
          </cell>
          <cell r="C562" t="str">
            <v>UN</v>
          </cell>
          <cell r="D562">
            <v>1012.33</v>
          </cell>
        </row>
        <row r="563">
          <cell r="B563" t="str">
            <v>DE 600 MM</v>
          </cell>
        </row>
        <row r="564">
          <cell r="A564">
            <v>23403</v>
          </cell>
          <cell r="B564" t="str">
            <v>CAIXA RALO TIPO BOCA DE LOBO</v>
          </cell>
        </row>
        <row r="565">
          <cell r="A565" t="str">
            <v>23403/001</v>
          </cell>
          <cell r="B565" t="str">
            <v>CAIXA RALO TIPO BOCA DE LOBO SIMPLES</v>
          </cell>
          <cell r="C565" t="str">
            <v>UN</v>
          </cell>
          <cell r="D565">
            <v>429.91</v>
          </cell>
        </row>
        <row r="566">
          <cell r="A566">
            <v>23449</v>
          </cell>
          <cell r="B566" t="str">
            <v>MODULO TIPO &gt; PV EM ALVENARIA P/ REDE COLETORA</v>
          </cell>
        </row>
        <row r="567">
          <cell r="B567" t="str">
            <v>COMPREENDE: - ESCAVACAO EM QQ TERRENO, EXCETO ROCHA, TRANSPORTE,CARGA,</v>
          </cell>
        </row>
        <row r="568">
          <cell r="B568" t="str">
            <v>DESCARGA E ESPALHAMENTO DO MATERIAL EXCEDENTE  EM  BOTA-</v>
          </cell>
        </row>
        <row r="569">
          <cell r="B569" t="str">
            <v>FORA.</v>
          </cell>
        </row>
        <row r="570">
          <cell r="A570" t="str">
            <v>23449/001</v>
          </cell>
          <cell r="B570" t="str">
            <v>DIAMETRO 1,20 M - PROFUNDIDADE ATE 2,00 METROS</v>
          </cell>
          <cell r="C570" t="str">
            <v>UN</v>
          </cell>
          <cell r="D570">
            <v>2876.9</v>
          </cell>
        </row>
        <row r="571">
          <cell r="A571" t="str">
            <v>23449/002</v>
          </cell>
          <cell r="B571" t="str">
            <v>DIAMETRO 1,20 M - PROFUNDIDADE ATE 4,00 METROS</v>
          </cell>
          <cell r="C571" t="str">
            <v>UN</v>
          </cell>
          <cell r="D571">
            <v>4097.25</v>
          </cell>
        </row>
        <row r="572">
          <cell r="A572">
            <v>23478</v>
          </cell>
          <cell r="B572" t="str">
            <v>MODULO TIPO &gt; POCO DE INSPECAO EM ALVENARIA</v>
          </cell>
        </row>
        <row r="573">
          <cell r="B573" t="str">
            <v>COMPREENDE: - ESCAVACAO EM QQ TERRENO, EXCETO ROCHA, TRANSPORTE,CARGA,</v>
          </cell>
        </row>
        <row r="574">
          <cell r="B574" t="str">
            <v>DESCARGA E ESPALHAMENTO DO MATERIAL EXCEDENTE EM  BOTA -</v>
          </cell>
        </row>
        <row r="575">
          <cell r="B575" t="str">
            <v>FORA.</v>
          </cell>
        </row>
        <row r="576">
          <cell r="A576" t="str">
            <v>23478/001</v>
          </cell>
          <cell r="B576" t="str">
            <v>DIAMETRO 0,60 M - PROFUNDIDADE 1,60 METROS</v>
          </cell>
          <cell r="C576" t="str">
            <v>UN</v>
          </cell>
          <cell r="D576">
            <v>1550.31</v>
          </cell>
        </row>
        <row r="577">
          <cell r="A577">
            <v>23614</v>
          </cell>
          <cell r="B577" t="str">
            <v>POCO DE VISITA - DRENAGEM PLUVIAL - EM ALVENARIA</v>
          </cell>
        </row>
        <row r="578">
          <cell r="A578" t="str">
            <v>23614/001</v>
          </cell>
          <cell r="B578" t="str">
            <v>POCO DE VISITA, H = 2M, TUBO ATE 1,0 METRO</v>
          </cell>
          <cell r="C578" t="str">
            <v>UN</v>
          </cell>
          <cell r="D578">
            <v>1877.14</v>
          </cell>
        </row>
        <row r="579">
          <cell r="A579" t="str">
            <v>23614/002</v>
          </cell>
          <cell r="B579" t="str">
            <v>PV TIPO "C/ GAVETA", DIMENSOES INTERNAS 1,0 X 1,0 X 1,5 M, C/SOBRETAM-</v>
          </cell>
          <cell r="C579" t="str">
            <v>UN</v>
          </cell>
          <cell r="D579">
            <v>1340.84</v>
          </cell>
        </row>
        <row r="580">
          <cell r="B580" t="str">
            <v>PA DE CONCRETO (REF. DR-02 - OBRAS RECIFE).</v>
          </cell>
        </row>
        <row r="581">
          <cell r="A581">
            <v>23615</v>
          </cell>
          <cell r="B581" t="str">
            <v>CAIXAS COLETORAS</v>
          </cell>
        </row>
        <row r="582">
          <cell r="A582" t="str">
            <v>23615/001</v>
          </cell>
          <cell r="B582" t="str">
            <v>CAIXA COLETORA, 1,20 X 1,20 X 1,50 M</v>
          </cell>
          <cell r="C582" t="str">
            <v>UN</v>
          </cell>
          <cell r="D582">
            <v>676.9</v>
          </cell>
        </row>
        <row r="583">
          <cell r="A583" t="str">
            <v>23615/002</v>
          </cell>
          <cell r="B583" t="str">
            <v>CAIXA COLETORA, 0,25 X 0,85 X 1,0 M (REF.DR-01/OBRAS RE)</v>
          </cell>
          <cell r="C583" t="str">
            <v>UN</v>
          </cell>
          <cell r="D583">
            <v>329.67</v>
          </cell>
        </row>
        <row r="584">
          <cell r="A584">
            <v>24242</v>
          </cell>
          <cell r="B584" t="str">
            <v>POCO TUBULAR D=1,5M X H=2,5M, REVESTIDO C/TUBOS CONCRETO</v>
          </cell>
        </row>
        <row r="585">
          <cell r="A585" t="str">
            <v>24242/001</v>
          </cell>
          <cell r="B585" t="str">
            <v>POCO TUBULAR D=1,5M X H=2,5M, REVESTIDO C/ANEIS DE CONCRETO D=1,5M</v>
          </cell>
          <cell r="C585" t="str">
            <v>UN</v>
          </cell>
          <cell r="D585">
            <v>989.88</v>
          </cell>
        </row>
        <row r="586">
          <cell r="B586" t="str">
            <v>FUNDO CONCRETO MAGRO E=10CM E TAMPA CONC ARM PRE-MOLDADA E=15CM</v>
          </cell>
        </row>
        <row r="587">
          <cell r="A587">
            <v>24259</v>
          </cell>
          <cell r="B587" t="str">
            <v>POCO SECO</v>
          </cell>
        </row>
        <row r="588">
          <cell r="A588" t="str">
            <v>24259/001</v>
          </cell>
          <cell r="B588" t="str">
            <v>POCO SECO, COM PROF.=1,50M, PARA RESERVATORIO APOIADO</v>
          </cell>
          <cell r="C588" t="str">
            <v>UN</v>
          </cell>
          <cell r="D588">
            <v>694.73</v>
          </cell>
        </row>
        <row r="589">
          <cell r="A589">
            <v>24270</v>
          </cell>
          <cell r="B589" t="str">
            <v>CAIXA DE ALVENARIA P/ PROTECAO DE REGISTRO</v>
          </cell>
        </row>
        <row r="590">
          <cell r="A590" t="str">
            <v>CÓDIGO</v>
          </cell>
          <cell r="B590" t="str">
            <v>|D E S C R I Ç Ã O                                                   |UN</v>
          </cell>
          <cell r="C590" t="str">
            <v>IDADE</v>
          </cell>
          <cell r="D590" t="str">
            <v>|CUSTO TOTAL</v>
          </cell>
        </row>
        <row r="591">
          <cell r="A591" t="str">
            <v>ÍNCULO.....:</v>
          </cell>
          <cell r="B591" t="str">
            <v>NACIONAL CAIXA</v>
          </cell>
        </row>
        <row r="593">
          <cell r="A593" t="str">
            <v>24270/001</v>
          </cell>
          <cell r="B593" t="str">
            <v>DIAMETRO REGISTRO &lt; 150 MM, ALTURA = 1,00 METRO</v>
          </cell>
          <cell r="C593" t="str">
            <v>UN</v>
          </cell>
          <cell r="D593">
            <v>52.19</v>
          </cell>
        </row>
        <row r="594">
          <cell r="A594">
            <v>26296</v>
          </cell>
          <cell r="B594" t="str">
            <v>POCO VISITA ANEL CONCRETO P/COLETOR ESGOTO SANITARIO</v>
          </cell>
        </row>
        <row r="595">
          <cell r="A595" t="str">
            <v>26296/001</v>
          </cell>
          <cell r="B595" t="str">
            <v>POCO VISITA ESG SANIT ANEIS CONCR PROF=80CM INCL DEGRAU EXCL</v>
          </cell>
          <cell r="C595" t="str">
            <v>UN</v>
          </cell>
          <cell r="D595">
            <v>151.4</v>
          </cell>
        </row>
        <row r="596">
          <cell r="B596" t="str">
            <v>TAMPAO FF(ESPECIFICACAO CEDAE)</v>
          </cell>
        </row>
        <row r="597">
          <cell r="A597" t="str">
            <v>26296/002</v>
          </cell>
          <cell r="B597" t="str">
            <v>POCO VISITA ESG SANIT ANEIS CONCR PROF=1M INCL DEGRAUS EXCL</v>
          </cell>
          <cell r="C597" t="str">
            <v>UN</v>
          </cell>
          <cell r="D597">
            <v>185.31</v>
          </cell>
        </row>
        <row r="598">
          <cell r="B598" t="str">
            <v>TAMPAO FF(ESPECIFICACAO CEDAE)</v>
          </cell>
        </row>
        <row r="599">
          <cell r="A599" t="str">
            <v>26296/011</v>
          </cell>
          <cell r="B599" t="str">
            <v>POCO VISITA ESG SANIT ANEIS CONCR PROF=60CM INCL DEGRAU EXCL</v>
          </cell>
          <cell r="C599" t="str">
            <v>UN</v>
          </cell>
          <cell r="D599">
            <v>135.09</v>
          </cell>
        </row>
        <row r="600">
          <cell r="B600" t="str">
            <v>TAMPAO FF(ESPECIF CEDAE)</v>
          </cell>
        </row>
        <row r="601">
          <cell r="A601" t="str">
            <v>26296/012</v>
          </cell>
          <cell r="B601" t="str">
            <v>POCO VISITA ESG SANIT ANEL CONCR PROF=1,05M INCL DEGRAU EXCL</v>
          </cell>
          <cell r="C601" t="str">
            <v>UN</v>
          </cell>
          <cell r="D601">
            <v>578.62</v>
          </cell>
        </row>
        <row r="602">
          <cell r="B602" t="str">
            <v>TAMPAO FF(ESPECIFICACAO CEDAE)</v>
          </cell>
        </row>
        <row r="603">
          <cell r="A603" t="str">
            <v>26296/013</v>
          </cell>
          <cell r="B603" t="str">
            <v>POCO VISITA ESG SANIT ANEL CONCR PROF=1,20M INCL DEGRAU EXCL</v>
          </cell>
          <cell r="C603" t="str">
            <v>UN</v>
          </cell>
          <cell r="D603">
            <v>628.23</v>
          </cell>
        </row>
        <row r="604">
          <cell r="B604" t="str">
            <v>TAMPAO FF(ESPECIFICACAO CEDAE)</v>
          </cell>
        </row>
        <row r="605">
          <cell r="A605" t="str">
            <v>26296/014</v>
          </cell>
          <cell r="B605" t="str">
            <v>POCO VISITA ESG SANIT ANEL CONCR PROF=1,40M INCL DEGRAU EXCL</v>
          </cell>
          <cell r="C605" t="str">
            <v>UN</v>
          </cell>
          <cell r="D605">
            <v>704.72</v>
          </cell>
        </row>
        <row r="606">
          <cell r="B606" t="str">
            <v>TAMPAO FF(ESPECIFICACAO CEDAE)</v>
          </cell>
        </row>
        <row r="607">
          <cell r="A607" t="str">
            <v>26296/015</v>
          </cell>
          <cell r="B607" t="str">
            <v>POCO VISITA ESG SANIT ANEL CONCR PROF=1.50M INCL DEGRAU EXCL</v>
          </cell>
          <cell r="C607" t="str">
            <v>UN</v>
          </cell>
          <cell r="D607">
            <v>744.72</v>
          </cell>
        </row>
        <row r="608">
          <cell r="B608" t="str">
            <v>TAMPAO FF(ESPECIFICACAO CEDAE)</v>
          </cell>
        </row>
        <row r="609">
          <cell r="A609" t="str">
            <v>26296/016</v>
          </cell>
          <cell r="B609" t="str">
            <v>POCO VISITA ESG SANIT ANEL CONCR PROF=1.60M INCL DEGRAU EXCL</v>
          </cell>
          <cell r="C609" t="str">
            <v>UN</v>
          </cell>
          <cell r="D609">
            <v>748.49</v>
          </cell>
        </row>
        <row r="610">
          <cell r="B610" t="str">
            <v>TAMPAO FF(ESPECIFICACAO CEDAE)</v>
          </cell>
        </row>
        <row r="611">
          <cell r="A611" t="str">
            <v>26296/017</v>
          </cell>
          <cell r="B611" t="str">
            <v>POCO VISITA ESG SANIT ANEL CONCR PROF=1.70M INCL DEGRAU EXCL</v>
          </cell>
          <cell r="C611" t="str">
            <v>UN</v>
          </cell>
          <cell r="D611">
            <v>798.95</v>
          </cell>
        </row>
        <row r="612">
          <cell r="B612" t="str">
            <v>TAMPAO FF(ESPECIFICACAO CEDAE)</v>
          </cell>
        </row>
        <row r="613">
          <cell r="A613" t="str">
            <v>26296/018</v>
          </cell>
          <cell r="B613" t="str">
            <v>POCO VISITA ESG SANIT ANEL CONCR PROF=2.00M INCL DEGRAU EXCL</v>
          </cell>
          <cell r="C613" t="str">
            <v>UN</v>
          </cell>
          <cell r="D613">
            <v>845.44</v>
          </cell>
        </row>
        <row r="614">
          <cell r="B614" t="str">
            <v>TAMPAO FF(ESPECIFICACAO CEDAE)</v>
          </cell>
        </row>
        <row r="615">
          <cell r="A615" t="str">
            <v>26296/019</v>
          </cell>
          <cell r="B615" t="str">
            <v>POCO VISITA ESG SANIT ANEL CONCR PROF=2.30M INCL DEGRAU EXCL</v>
          </cell>
          <cell r="C615" t="str">
            <v>UN</v>
          </cell>
          <cell r="D615">
            <v>905.34</v>
          </cell>
        </row>
        <row r="616">
          <cell r="B616" t="str">
            <v>TAMPAO FF(ESPECIFICACAO CEDAE)</v>
          </cell>
        </row>
        <row r="617">
          <cell r="A617" t="str">
            <v>26296/020</v>
          </cell>
          <cell r="B617" t="str">
            <v>POCO VISITA ESG SANIT ANEL CONCR PROF=2.60M INCL DEGRAU EXCL</v>
          </cell>
          <cell r="C617" t="str">
            <v>UN</v>
          </cell>
          <cell r="D617">
            <v>998.65</v>
          </cell>
        </row>
        <row r="618">
          <cell r="B618" t="str">
            <v>TAMPAO FF(ESPECIFICACAO CEDAE)</v>
          </cell>
        </row>
        <row r="619">
          <cell r="A619" t="str">
            <v>26296/021</v>
          </cell>
          <cell r="B619" t="str">
            <v>POCO VISITA ESG SANIT ANEL CONCR PROF=2.90M INCL DEGRAU EXCL</v>
          </cell>
          <cell r="C619" t="str">
            <v>UN</v>
          </cell>
          <cell r="D619">
            <v>1088.26</v>
          </cell>
        </row>
        <row r="620">
          <cell r="B620" t="str">
            <v>TAMPAO FF(ESPECIFICACAO CEDAE)</v>
          </cell>
        </row>
        <row r="621">
          <cell r="A621" t="str">
            <v>CÓDIGO</v>
          </cell>
          <cell r="B621" t="str">
            <v>|D E S C R I Ç Ã O                                                   |UN</v>
          </cell>
          <cell r="C621" t="str">
            <v>IDADE</v>
          </cell>
          <cell r="D621" t="str">
            <v>|CUSTO TOTAL</v>
          </cell>
        </row>
        <row r="622">
          <cell r="A622" t="str">
            <v>ÍNCULO.....:</v>
          </cell>
          <cell r="B622" t="str">
            <v>NACIONAL CAIXA</v>
          </cell>
        </row>
        <row r="624">
          <cell r="A624" t="str">
            <v>26296/022</v>
          </cell>
          <cell r="B624" t="str">
            <v>POCO VISITA ESG SANIT ANEL CONCR PROF=3.20M INCL DEGRAU EXCL</v>
          </cell>
          <cell r="C624" t="str">
            <v>UN</v>
          </cell>
          <cell r="D624">
            <v>1141.7</v>
          </cell>
        </row>
        <row r="625">
          <cell r="B625" t="str">
            <v>TAMPAO FF(ESPECIFICACAO CEDAE)</v>
          </cell>
        </row>
        <row r="626">
          <cell r="A626" t="str">
            <v>26296/023</v>
          </cell>
          <cell r="B626" t="str">
            <v>POCO VISITA ESG SANIT ANEL CONCR PROF=3.50M INCL DEGRAU EXCL</v>
          </cell>
          <cell r="C626" t="str">
            <v>UN</v>
          </cell>
          <cell r="D626">
            <v>1238.33</v>
          </cell>
        </row>
        <row r="627">
          <cell r="B627" t="str">
            <v>TAMPAO FF(ESPECIFICACAO CEDAE)</v>
          </cell>
        </row>
        <row r="628">
          <cell r="A628" t="str">
            <v>26296/024</v>
          </cell>
          <cell r="B628" t="str">
            <v>POCO VISITA ESG SANIT ANEL CONCR PROF=3.80M INCL DEGRAU EXCL</v>
          </cell>
          <cell r="C628" t="str">
            <v>UN</v>
          </cell>
          <cell r="D628">
            <v>1321.01</v>
          </cell>
        </row>
        <row r="629">
          <cell r="B629" t="str">
            <v>TAMPAO FF(ESPECIFICACAO CEDAE)</v>
          </cell>
        </row>
        <row r="630">
          <cell r="A630" t="str">
            <v>26296/025</v>
          </cell>
          <cell r="B630" t="str">
            <v>POCO VISITA ESG SANIT ANEL CONCR PROF=4.10M INCL DEGRAU EXCL</v>
          </cell>
          <cell r="C630" t="str">
            <v>UN</v>
          </cell>
          <cell r="D630">
            <v>1418.17</v>
          </cell>
        </row>
        <row r="631">
          <cell r="B631" t="str">
            <v>TAMPAO FF(ESPECIFICACAO CEDAE)</v>
          </cell>
        </row>
        <row r="632">
          <cell r="A632" t="str">
            <v>26296/026</v>
          </cell>
          <cell r="B632" t="str">
            <v>POCO VISITA ESG SANIT ANEL CONCR PROF=4.40M INCL DEGRAU EXCL</v>
          </cell>
          <cell r="C632" t="str">
            <v>UN</v>
          </cell>
          <cell r="D632">
            <v>1484.55</v>
          </cell>
        </row>
        <row r="633">
          <cell r="B633" t="str">
            <v>TAMPAO FF(ESPECIFICACAO CEDAE)</v>
          </cell>
        </row>
        <row r="634">
          <cell r="A634" t="str">
            <v>26296/027</v>
          </cell>
          <cell r="B634" t="str">
            <v>POCO VISITA ESG SANIT ANEL CONCR PROF=4.70M INCL DEGRAU EXCL</v>
          </cell>
          <cell r="C634" t="str">
            <v>UN</v>
          </cell>
          <cell r="D634">
            <v>1574.33</v>
          </cell>
        </row>
        <row r="635">
          <cell r="B635" t="str">
            <v>TAMPAO FF(ESPECIFICACAO CEDAE)</v>
          </cell>
        </row>
        <row r="636">
          <cell r="A636" t="str">
            <v>26296/028</v>
          </cell>
          <cell r="B636" t="str">
            <v>POCO VISITA ESG SANIT ANEL CONCR PROF=5.00M INCL DEGRAU EXCL</v>
          </cell>
          <cell r="C636" t="str">
            <v>UN</v>
          </cell>
          <cell r="D636">
            <v>1663.82</v>
          </cell>
        </row>
        <row r="637">
          <cell r="B637" t="str">
            <v>TAMPAO FF(ESPECIFICACAO CEDAE)</v>
          </cell>
        </row>
        <row r="638">
          <cell r="A638" t="str">
            <v>26296/029</v>
          </cell>
          <cell r="B638" t="str">
            <v>POCO VISITA ESG SANIT ANEL CONCR PROF=5.30M INCL DEGRAU EXCL</v>
          </cell>
          <cell r="C638" t="str">
            <v>UN</v>
          </cell>
          <cell r="D638">
            <v>1759.41</v>
          </cell>
        </row>
        <row r="639">
          <cell r="B639" t="str">
            <v>TAMPAO FF(ESPECIFICACAO CEDAE)</v>
          </cell>
        </row>
        <row r="640">
          <cell r="A640" t="str">
            <v>26296/030</v>
          </cell>
          <cell r="B640" t="str">
            <v>POCO VISITA ESG SANIT ANEL CONCR PROF=5.60M INCL DEGRAU EXCL</v>
          </cell>
          <cell r="C640" t="str">
            <v>UN</v>
          </cell>
          <cell r="D640">
            <v>1848.9</v>
          </cell>
        </row>
        <row r="641">
          <cell r="B641" t="str">
            <v>TAMPAO FF(ESPECIFICACAO CEDAE)</v>
          </cell>
        </row>
        <row r="642">
          <cell r="A642" t="str">
            <v>26296/031</v>
          </cell>
          <cell r="B642" t="str">
            <v>POCO VISITA ESG SANIT ANEL CONCR PROF=5.90M INCL DEGRAU EXCL</v>
          </cell>
          <cell r="C642" t="str">
            <v>UN</v>
          </cell>
          <cell r="D642">
            <v>1938.4</v>
          </cell>
        </row>
        <row r="643">
          <cell r="B643" t="str">
            <v>TAMPAO FF(ESPECIFICACAO CEDAE)</v>
          </cell>
        </row>
        <row r="644">
          <cell r="A644" t="str">
            <v>26296/032</v>
          </cell>
          <cell r="B644" t="str">
            <v>POCO VISITA ESG SANIT ANEL CONCR PROF=6.20M INCL DEGRAU EXCL</v>
          </cell>
          <cell r="C644" t="str">
            <v>UN</v>
          </cell>
          <cell r="D644">
            <v>2028.4</v>
          </cell>
        </row>
        <row r="645">
          <cell r="B645" t="str">
            <v>TAMPAO FF(ESPECIFICACAO CEDAE)</v>
          </cell>
        </row>
        <row r="646">
          <cell r="A646" t="str">
            <v>26296/033</v>
          </cell>
          <cell r="B646" t="str">
            <v>POCO VISITA ESG SANIT ANEL CONCR PROF=6.50M INCL DEGRAU EXCL</v>
          </cell>
          <cell r="C646" t="str">
            <v>UN</v>
          </cell>
          <cell r="D646">
            <v>2117.89</v>
          </cell>
        </row>
        <row r="647">
          <cell r="B647" t="str">
            <v>TAMPAO FF(ESPECIFICACAO CEDAE)</v>
          </cell>
        </row>
        <row r="648">
          <cell r="A648" t="str">
            <v>26296/034</v>
          </cell>
          <cell r="B648" t="str">
            <v>POCO VISITA ESG SANIT ANEL CONCR PROF=6.80M INCL DEGRAU EXCL</v>
          </cell>
          <cell r="C648" t="str">
            <v>UN</v>
          </cell>
          <cell r="D648">
            <v>2207.67</v>
          </cell>
        </row>
        <row r="649">
          <cell r="B649" t="str">
            <v>TAMPAO FF(ESPECIFICACAO CEDAE)</v>
          </cell>
        </row>
        <row r="650">
          <cell r="A650" t="str">
            <v>26296/035</v>
          </cell>
          <cell r="B650" t="str">
            <v>POCO VISITA ESG SANIT ANEL CONCR PROF=7.10M INCL DEGRAU EXCL</v>
          </cell>
          <cell r="C650" t="str">
            <v>UN</v>
          </cell>
          <cell r="D650">
            <v>2297.16</v>
          </cell>
        </row>
        <row r="651">
          <cell r="B651" t="str">
            <v>TAMPAO FF(ESPECIFICACAO CEDAE)</v>
          </cell>
        </row>
        <row r="652">
          <cell r="A652" t="str">
            <v>CÓDIGO</v>
          </cell>
          <cell r="B652" t="str">
            <v>|D E S C R I Ç Ã O                                                   |UN</v>
          </cell>
          <cell r="C652" t="str">
            <v>IDADE</v>
          </cell>
          <cell r="D652" t="str">
            <v>|CUSTO TOTAL</v>
          </cell>
        </row>
        <row r="653">
          <cell r="A653" t="str">
            <v>ÍNCULO.....:</v>
          </cell>
          <cell r="B653" t="str">
            <v>NACIONAL CAIXA</v>
          </cell>
        </row>
        <row r="655">
          <cell r="A655" t="str">
            <v>26296/037</v>
          </cell>
          <cell r="B655" t="str">
            <v>POCO VISITA ESG SANIT ANEL CONC PRE-MOLD PROF=1,20M C/TAMPAO</v>
          </cell>
          <cell r="C655" t="str">
            <v>UN</v>
          </cell>
          <cell r="D655">
            <v>731.37</v>
          </cell>
        </row>
        <row r="656">
          <cell r="B656" t="str">
            <v>FF TIPO MEDIO(AD)D=60CM 125KG/DEGRAUS FF/REJUNTAMENTO ANEIS/</v>
          </cell>
        </row>
        <row r="657">
          <cell r="B657" t="str">
            <v>REVEST LISO CALHA INTERNA C/ARG CIM/AREIA 1:4. BASE/BANQUETA</v>
          </cell>
        </row>
        <row r="658">
          <cell r="B658" t="str">
            <v>EM CONCR FCK=10MPA</v>
          </cell>
        </row>
        <row r="659">
          <cell r="A659" t="str">
            <v>26296/038</v>
          </cell>
          <cell r="B659" t="str">
            <v>POCO VISITA ESG SANIT ANEL CONC PRE-MOLD PROF=1,40M C/TAMPAO</v>
          </cell>
          <cell r="C659" t="str">
            <v>UN</v>
          </cell>
          <cell r="D659">
            <v>793.23</v>
          </cell>
        </row>
        <row r="660">
          <cell r="B660" t="str">
            <v>FF TIPO MEDIO(AD)D=60CM 125KG/DEGRAUS FF/REJUNTAMENTO ANEIS/</v>
          </cell>
        </row>
        <row r="661">
          <cell r="B661" t="str">
            <v>REVEST LISO CALHA INTERNA C/ARG CIM/AREIA 1:4. BASE/BANQUETA</v>
          </cell>
        </row>
        <row r="662">
          <cell r="B662" t="str">
            <v>EM CONCR FCK=10MPA</v>
          </cell>
        </row>
        <row r="663">
          <cell r="A663" t="str">
            <v>26296/039</v>
          </cell>
          <cell r="B663" t="str">
            <v>POCO VISITA ESG SANIT ANEL CONC PRE-MOLD PROF=1,50M C/TAMPAO</v>
          </cell>
          <cell r="C663" t="str">
            <v>UN</v>
          </cell>
          <cell r="D663">
            <v>857.69</v>
          </cell>
        </row>
        <row r="664">
          <cell r="B664" t="str">
            <v>FF TIPO MEDIO(AD)D=60CM 125KG/DEGRAUS FF/REJUNTAMENTO ANEIS/</v>
          </cell>
        </row>
        <row r="665">
          <cell r="B665" t="str">
            <v>REVEST LISO CALHA INTERNA C/ARG CIM/AREIA 1:4. BASE/BANQUETA</v>
          </cell>
        </row>
        <row r="666">
          <cell r="B666" t="str">
            <v>EM CONCR FCK=10MPA</v>
          </cell>
        </row>
        <row r="667">
          <cell r="A667" t="str">
            <v>26296/040</v>
          </cell>
          <cell r="B667" t="str">
            <v>POCO VISITA ESG SANIT ANEL CONC PRE-MOLD PROF=1,60M C/TAMPAO</v>
          </cell>
          <cell r="C667" t="str">
            <v>UN</v>
          </cell>
          <cell r="D667">
            <v>861.92</v>
          </cell>
        </row>
        <row r="668">
          <cell r="B668" t="str">
            <v>FF TIPO MEDIO(AD)D=60CM 125KG/DEGRAUS FF/REJUNTAMENTO ANEIS/</v>
          </cell>
        </row>
        <row r="669">
          <cell r="B669" t="str">
            <v>REVEST LISO CALHA INTERNA C/ARG CIM/AREIA 1:4. BASE/BANQUETA</v>
          </cell>
        </row>
        <row r="670">
          <cell r="B670" t="str">
            <v>EM CONCR FCK=10MPA</v>
          </cell>
        </row>
        <row r="671">
          <cell r="A671" t="str">
            <v>26296/041</v>
          </cell>
          <cell r="B671" t="str">
            <v>POCO VISITA ESG SANIT ANEL CONC PRE-MOLD PROF=1,70M C/TAMPAO</v>
          </cell>
          <cell r="C671" t="str">
            <v>UN</v>
          </cell>
          <cell r="D671">
            <v>873.16</v>
          </cell>
        </row>
        <row r="672">
          <cell r="B672" t="str">
            <v>FF TIPO MEDIO(AD)D=60CM 125KG/DEGRAUS FF/REJUNTAMENTO ANEIS/</v>
          </cell>
        </row>
        <row r="673">
          <cell r="B673" t="str">
            <v>REVEST LISO CALHA INTERNA C/ARG CIM/AREIA 1:4. BASE/BANQUETA</v>
          </cell>
        </row>
        <row r="674">
          <cell r="B674" t="str">
            <v>EM CONCR FCK=10MPA</v>
          </cell>
        </row>
        <row r="675">
          <cell r="A675" t="str">
            <v>26296/042</v>
          </cell>
          <cell r="B675" t="str">
            <v>POCO VISITA ESG SANIT ANEL CONC PRE-MOLD PROF=2,00M C/TAMPAO</v>
          </cell>
          <cell r="C675" t="str">
            <v>UN</v>
          </cell>
          <cell r="D675">
            <v>963.61</v>
          </cell>
        </row>
        <row r="676">
          <cell r="B676" t="str">
            <v>FF TIPO MEDIO(AD)D=60CM 125KG/DEGRAUS FF/REJUNTAMENTO ANEIS/</v>
          </cell>
        </row>
        <row r="677">
          <cell r="B677" t="str">
            <v>REVEST LISO CALHA INTERNA C/ARG CIM/AREIA 1:4. BASE/BANQUETA</v>
          </cell>
        </row>
        <row r="678">
          <cell r="B678" t="str">
            <v>EM CONCR FCK=10MPA</v>
          </cell>
        </row>
        <row r="679">
          <cell r="A679" t="str">
            <v>26296/043</v>
          </cell>
          <cell r="B679" t="str">
            <v>POCO VISITA ESG SANIT ANEL CONC PRE MOLD PROF=2,30M C/TAMPAO</v>
          </cell>
          <cell r="C679" t="str">
            <v>UN</v>
          </cell>
          <cell r="D679">
            <v>1016.15</v>
          </cell>
        </row>
        <row r="680">
          <cell r="B680" t="str">
            <v>FF TIPO MEDIO(AD)D=60CM 125KG/DEGRAUS FF/REJUNTAMENTO ANEIS/</v>
          </cell>
        </row>
        <row r="681">
          <cell r="B681" t="str">
            <v>REVEST LISO CALHA INTERNA C/ARG CIM/AREIA 1:4. BASE/BANQUETA</v>
          </cell>
        </row>
        <row r="682">
          <cell r="B682" t="str">
            <v>EM CONCR FCK=10MPA</v>
          </cell>
        </row>
        <row r="683">
          <cell r="A683" t="str">
            <v>CÓDIGO</v>
          </cell>
          <cell r="B683" t="str">
            <v>|D E S C R I Ç Ã O                                                   |UN</v>
          </cell>
          <cell r="C683" t="str">
            <v>IDADE</v>
          </cell>
          <cell r="D683" t="str">
            <v>|CUSTO TOTAL</v>
          </cell>
        </row>
        <row r="684">
          <cell r="A684" t="str">
            <v>ÍNCULO.....:</v>
          </cell>
          <cell r="B684" t="str">
            <v>NACIONAL CAIXA</v>
          </cell>
        </row>
        <row r="686">
          <cell r="A686" t="str">
            <v>26296/044</v>
          </cell>
          <cell r="B686" t="str">
            <v>POCO VISITA ESG SANIT ANEL CONC PRE-MOLD PROF=2,60M C/TAMPAO</v>
          </cell>
          <cell r="C686" t="str">
            <v>UN</v>
          </cell>
          <cell r="D686">
            <v>1106.5999999999999</v>
          </cell>
        </row>
        <row r="687">
          <cell r="B687" t="str">
            <v>FF TIPO MEDIO(AD)D=60CM 125KG/DEGRAUS FF/REJUNTAMENTO ANEIS/</v>
          </cell>
        </row>
        <row r="688">
          <cell r="B688" t="str">
            <v>REVEST LISO CALHA INTERNA C/ARG CIM/AREIA 1:4. BASE/BANQUETA</v>
          </cell>
        </row>
        <row r="689">
          <cell r="B689" t="str">
            <v>EM CONCR FCK=10MPA</v>
          </cell>
        </row>
        <row r="690">
          <cell r="A690" t="str">
            <v>26296/045</v>
          </cell>
          <cell r="B690" t="str">
            <v>POCO VISITA ESG SANIT ANEL CONC PRE-MOLD PROF=2,90M C/TAMPAO</v>
          </cell>
          <cell r="C690" t="str">
            <v>UN</v>
          </cell>
          <cell r="D690">
            <v>1197.04</v>
          </cell>
        </row>
        <row r="691">
          <cell r="B691" t="str">
            <v>FF TIPO MEDIO(AD) D=60CM 125KG/DEGRAUS FF/REJUNTAMENTO ANEIS/</v>
          </cell>
        </row>
        <row r="692">
          <cell r="B692" t="str">
            <v>REVEST LISO CALHA INTERNA C/ARG CIM/AREIA 1:4. BASE/BANQUETA</v>
          </cell>
        </row>
        <row r="693">
          <cell r="B693" t="str">
            <v>EM CONCR FCK=10MPA</v>
          </cell>
        </row>
        <row r="694">
          <cell r="A694" t="str">
            <v>26296/046</v>
          </cell>
          <cell r="B694" t="str">
            <v>POCO VISITA ESG SANIT ANEL CONC PRE-MOLD PROF=3,20M C/TAMPAO</v>
          </cell>
          <cell r="C694" t="str">
            <v>UN</v>
          </cell>
          <cell r="D694">
            <v>1264.3800000000001</v>
          </cell>
        </row>
        <row r="695">
          <cell r="B695" t="str">
            <v>FF TIPO MEDIO(AD)D=60CM 125KG/DEGRAUS FF/REJUNTAMENTOANEIS/</v>
          </cell>
        </row>
        <row r="696">
          <cell r="B696" t="str">
            <v>REVEST LISO CALHA INTERNA C/ARG CIM/AREIA 1:4. BASE/BANQUETA</v>
          </cell>
        </row>
        <row r="697">
          <cell r="B697" t="str">
            <v>EM CONCR FCK=10MPA</v>
          </cell>
        </row>
        <row r="698">
          <cell r="A698" t="str">
            <v>26296/047</v>
          </cell>
          <cell r="B698" t="str">
            <v>POCO VISITA ESG SANIT ANEL CONC PRE-MOLD PROF=3,50M C/TAMPAO</v>
          </cell>
          <cell r="C698" t="str">
            <v>UN</v>
          </cell>
          <cell r="D698">
            <v>1355.09</v>
          </cell>
        </row>
        <row r="699">
          <cell r="B699" t="str">
            <v>FF TIPO MEDIO(AD)D=60CM 125KG/DEGRAUS FF/REJUNTAMENTO/ANEIS/</v>
          </cell>
        </row>
        <row r="700">
          <cell r="B700" t="str">
            <v>REVEST LISO CALHA INTERNA C/ARG CIM/AREIA 1:4. BASE/BANQUETA</v>
          </cell>
        </row>
        <row r="701">
          <cell r="B701" t="str">
            <v>EM CONCR FCK=10MPA</v>
          </cell>
        </row>
        <row r="702">
          <cell r="A702" t="str">
            <v>26296/048</v>
          </cell>
          <cell r="B702" t="str">
            <v>POCO VISITA ESG SANIT ANEL CONC PRE-MOLD PROF=3,80M C/TAMPAO</v>
          </cell>
          <cell r="C702" t="str">
            <v>UN</v>
          </cell>
          <cell r="D702">
            <v>1445.71</v>
          </cell>
        </row>
        <row r="703">
          <cell r="B703" t="str">
            <v>FF TIPO MEDIO(AD)D=60CM 125KG/DEGRAUS FF/REJUNTAMENTO ANEIS/</v>
          </cell>
        </row>
        <row r="704">
          <cell r="B704" t="str">
            <v>REVEST LISO CALHA INTERNA C/ARG CIM/AREIA 1:4. BASE/BANQUETA</v>
          </cell>
        </row>
        <row r="705">
          <cell r="B705" t="str">
            <v>EM CONCR FCK=10MPA</v>
          </cell>
        </row>
        <row r="706">
          <cell r="A706" t="str">
            <v>26296/049</v>
          </cell>
          <cell r="B706" t="str">
            <v>POCO VISITA ESG SANIT ANEL CONC PRE-MOLD PROF=4,10M C/TAMPAO</v>
          </cell>
          <cell r="C706" t="str">
            <v>UN</v>
          </cell>
          <cell r="D706">
            <v>1510.86</v>
          </cell>
        </row>
        <row r="707">
          <cell r="B707" t="str">
            <v>FF TIPO MEDIO(AD)D=60CM 125KG/DEGRAUS FF/REJUNTAMENTO ANEIS/</v>
          </cell>
        </row>
        <row r="708">
          <cell r="B708" t="str">
            <v>REVEST LISO CALHA INTERNA C/ARG CIM/AREIA 1:4. BASE/BANQUETA</v>
          </cell>
        </row>
        <row r="709">
          <cell r="B709" t="str">
            <v>EM CONCR FCK=10MPA</v>
          </cell>
        </row>
        <row r="710">
          <cell r="A710" t="str">
            <v>26296/050</v>
          </cell>
          <cell r="B710" t="str">
            <v>POCO VISITA ESG SANIT ANEL CONC PRE MOLD PROF=4,40M C/TAMPAO</v>
          </cell>
          <cell r="C710" t="str">
            <v>UN</v>
          </cell>
          <cell r="D710">
            <v>1600.67</v>
          </cell>
        </row>
        <row r="711">
          <cell r="B711" t="str">
            <v>FF TIPO MEDIO(AD)D=60CM 125KG/DEGRAUS FF/REJUNTAMENTO ANEIS/</v>
          </cell>
        </row>
        <row r="712">
          <cell r="B712" t="str">
            <v>REVEST LISO CALHA INTERNA C/ARG CIM/AREIA 1:4. BASE/BANQUETA</v>
          </cell>
        </row>
        <row r="713">
          <cell r="B713" t="str">
            <v>EM CONCR FCK=10MPA</v>
          </cell>
        </row>
        <row r="714">
          <cell r="A714" t="str">
            <v>CÓDIGO</v>
          </cell>
          <cell r="B714" t="str">
            <v>|D E S C R I Ç Ã O                                                   |UN</v>
          </cell>
          <cell r="C714" t="str">
            <v>IDADE</v>
          </cell>
          <cell r="D714" t="str">
            <v>|CUSTO TOTAL</v>
          </cell>
        </row>
        <row r="715">
          <cell r="A715" t="str">
            <v>ÍNCULO.....:</v>
          </cell>
          <cell r="B715" t="str">
            <v>NACIONAL CAIXA</v>
          </cell>
        </row>
        <row r="717">
          <cell r="A717" t="str">
            <v>26296/051</v>
          </cell>
          <cell r="B717" t="str">
            <v>POCO VISITA ESG SANIT ANEL CONC PRE-MOLD PROF=4,70M C/TAMPAO</v>
          </cell>
          <cell r="C717" t="str">
            <v>UN</v>
          </cell>
          <cell r="D717">
            <v>1671.03</v>
          </cell>
        </row>
        <row r="718">
          <cell r="B718" t="str">
            <v>FF TIPO MEDIO(AD)D=60CM 125KG/DEGRAUS FF/REJUNTAMENTO ANEIS/</v>
          </cell>
        </row>
        <row r="719">
          <cell r="B719" t="str">
            <v>REVEST LISO CALHA INTERNA C/ARG CIM/AREIA 1:4. BASE/BANQUETA</v>
          </cell>
        </row>
        <row r="720">
          <cell r="B720" t="str">
            <v>EM CONCR FCK=10MPA</v>
          </cell>
        </row>
        <row r="721">
          <cell r="A721" t="str">
            <v>26296/052</v>
          </cell>
          <cell r="B721" t="str">
            <v>POCO VISITA ESG SANIT ANEL CONC PRE-MOLD PROF=5,00M C/TAMPAO</v>
          </cell>
          <cell r="C721" t="str">
            <v>UN</v>
          </cell>
          <cell r="D721">
            <v>1746.46</v>
          </cell>
        </row>
        <row r="722">
          <cell r="B722" t="str">
            <v>FF TIPO MEDIO(AD)D=60CM 125KG/DEGRAUS FF/REJUNTAMENTO ANEIS/</v>
          </cell>
        </row>
        <row r="723">
          <cell r="B723" t="str">
            <v>REVEST LISO CALHA INTERNA C/ARG CIM/AREIA 1:4. BASE/BANQUETA</v>
          </cell>
        </row>
        <row r="724">
          <cell r="B724" t="str">
            <v>EM CONCR FCK=10MPA</v>
          </cell>
        </row>
        <row r="725">
          <cell r="A725" t="str">
            <v>26296/053</v>
          </cell>
          <cell r="B725" t="str">
            <v>POCO VISITA ESG SANIT ANEL CONC PRE-MOLD PROF=0,80M C/TAMPAO</v>
          </cell>
          <cell r="C725" t="str">
            <v>UN</v>
          </cell>
          <cell r="D725">
            <v>315.97000000000003</v>
          </cell>
        </row>
        <row r="726">
          <cell r="B726" t="str">
            <v>FF TIPO MEDIO(AD)D=60CM 125KG/DEGRAUS FF/REJUNTAMENTO ANEIS/</v>
          </cell>
        </row>
        <row r="727">
          <cell r="B727" t="str">
            <v>REVEST LISO CALHA INTERNA C/ARG CIM/AREIA 1:4. BASE/BANQUETA</v>
          </cell>
        </row>
        <row r="728">
          <cell r="B728" t="str">
            <v>EM CONCR FCK=10MPA</v>
          </cell>
        </row>
        <row r="729">
          <cell r="A729" t="str">
            <v>26296/054</v>
          </cell>
          <cell r="B729" t="str">
            <v>CEDAE PV 1 ANEL E TAMPAO CONCRETO PREMOLDADO PROF=30CM D=60CM FUNDO EM</v>
          </cell>
          <cell r="C729" t="str">
            <v>UN</v>
          </cell>
          <cell r="D729">
            <v>75.28</v>
          </cell>
        </row>
        <row r="730">
          <cell r="B730" t="str">
            <v>CONCRETO SIMPLES 10MPA.</v>
          </cell>
        </row>
        <row r="731">
          <cell r="A731" t="str">
            <v>26296/055</v>
          </cell>
          <cell r="B731" t="str">
            <v>CEDAE PV ANEIS PREMOLDADOS PROF=0,9M D=60CM INCL DEGRAU FF EXCL TAMPAO</v>
          </cell>
          <cell r="C731" t="str">
            <v>UN</v>
          </cell>
          <cell r="D731">
            <v>151.04</v>
          </cell>
        </row>
        <row r="732">
          <cell r="A732" t="str">
            <v>26296/056</v>
          </cell>
          <cell r="B732" t="str">
            <v>CEDAE PV ANEIS PREMOLDADOS PROF=2,2M D=60CM INCL DEGRAU FF EXCL TAMPAO</v>
          </cell>
          <cell r="C732" t="str">
            <v>UN</v>
          </cell>
          <cell r="D732">
            <v>803.06</v>
          </cell>
        </row>
        <row r="733">
          <cell r="A733" t="str">
            <v>26296/057</v>
          </cell>
          <cell r="B733" t="str">
            <v>CEDAE PV ANEIS PREMOLDADOS PROF=2,4M D=60CM INCL DEGRAU FF EXCL TAMPAO</v>
          </cell>
          <cell r="C733" t="str">
            <v>UN</v>
          </cell>
          <cell r="D733">
            <v>943.15</v>
          </cell>
        </row>
        <row r="734">
          <cell r="A734" t="str">
            <v>26296/058</v>
          </cell>
          <cell r="B734" t="str">
            <v>CEDAE PV ANEIS PREMOLDADOS PROF=2,5M D=60CM INCL DEGRAU FF EXCL TAMPAO</v>
          </cell>
          <cell r="C734" t="str">
            <v>UN</v>
          </cell>
          <cell r="D734">
            <v>967.55</v>
          </cell>
        </row>
        <row r="735">
          <cell r="A735" t="str">
            <v>26296/059</v>
          </cell>
          <cell r="B735" t="str">
            <v>CEDAE PV ANEIS PREMOLDADOS PROF=2,8M D=60CM INCL DEGRAU FF EXCL TAMPAO</v>
          </cell>
          <cell r="C735" t="str">
            <v>UN</v>
          </cell>
          <cell r="D735">
            <v>1058.3900000000001</v>
          </cell>
        </row>
        <row r="736">
          <cell r="A736" t="str">
            <v>26296/060</v>
          </cell>
          <cell r="B736" t="str">
            <v>CEDAE PV ANEIS PREMOLDADOS PROF=3,1M D=60CM INCL DEGRAU FF EXCL TAMPAO</v>
          </cell>
          <cell r="C736" t="str">
            <v>UN</v>
          </cell>
          <cell r="D736">
            <v>1123.8900000000001</v>
          </cell>
        </row>
        <row r="737">
          <cell r="A737" t="str">
            <v>26296/061</v>
          </cell>
          <cell r="B737" t="str">
            <v>POÇO DE VISITA ESGOTO SANITÁRIO, EM ANEL DE CONCRETO, PROFUNDIDADE DE</v>
          </cell>
          <cell r="C737" t="str">
            <v>UN</v>
          </cell>
          <cell r="D737">
            <v>1226.93</v>
          </cell>
        </row>
        <row r="738">
          <cell r="B738" t="str">
            <v>4,0M, INCLUINDO DEGRAUS EM FºFº. EXCLUSIVE TAMPÃO DE FºFº.- FORN./ASSE</v>
          </cell>
        </row>
        <row r="739">
          <cell r="B739" t="str">
            <v>NT.</v>
          </cell>
        </row>
        <row r="740">
          <cell r="A740">
            <v>26558</v>
          </cell>
          <cell r="B740" t="str">
            <v>CAIXAS DE PASSAGEM EM ALVENARIA</v>
          </cell>
        </row>
        <row r="741">
          <cell r="A741" t="str">
            <v>26558/001</v>
          </cell>
          <cell r="B741" t="str">
            <v>CAIXA DE PASSAGEM C/40X40X60CM:TIJOLO MACICO 1 VEZ,S/TAMPA,</v>
          </cell>
          <cell r="C741" t="str">
            <v>UN</v>
          </cell>
          <cell r="D741">
            <v>176.59</v>
          </cell>
        </row>
        <row r="742">
          <cell r="B742" t="str">
            <v>REVEST C/ARG CIM/AREIA 1:4/FUNDO CONCR SIMPLES/CALHA INTERNA</v>
          </cell>
        </row>
        <row r="743">
          <cell r="A743" t="str">
            <v>26558/002</v>
          </cell>
          <cell r="B743" t="str">
            <v>CAIXA DE PASSAGEM C/40X60X60CM:TIJOLO MACICO 1 VEZ,S/TAMPA,</v>
          </cell>
          <cell r="C743" t="str">
            <v>UN</v>
          </cell>
          <cell r="D743">
            <v>210.82</v>
          </cell>
        </row>
        <row r="744">
          <cell r="B744" t="str">
            <v>REVEST C/ARG CIM/AREIA 1:4/FUNDO CONCR SIMPLES/CALHA INTERNA</v>
          </cell>
        </row>
        <row r="745">
          <cell r="A745" t="str">
            <v>CÓDIGO</v>
          </cell>
          <cell r="B745" t="str">
            <v>|D E S C R I Ç Ã O                                                   |UN</v>
          </cell>
          <cell r="C745" t="str">
            <v>IDADE</v>
          </cell>
          <cell r="D745" t="str">
            <v>|CUSTO TOTAL</v>
          </cell>
        </row>
        <row r="746">
          <cell r="A746" t="str">
            <v>ÍNCULO.....:</v>
          </cell>
          <cell r="B746" t="str">
            <v>NACIONAL CAIXA</v>
          </cell>
        </row>
        <row r="748">
          <cell r="A748" t="str">
            <v>26558/003</v>
          </cell>
          <cell r="B748" t="str">
            <v>CAIXA DE PASSAGEM C/60X60X80CM:TIJOLO MACICO 1 VEZ,S/TAMPA,</v>
          </cell>
          <cell r="C748" t="str">
            <v>UN</v>
          </cell>
          <cell r="D748">
            <v>303.94</v>
          </cell>
        </row>
        <row r="749">
          <cell r="B749" t="str">
            <v>REVEST C/ARG CIM/AREIA 1:4/FUNDO CONCR SIMPLES/CALHA INTERNA</v>
          </cell>
        </row>
        <row r="750">
          <cell r="A750" t="str">
            <v>26558/004</v>
          </cell>
          <cell r="B750" t="str">
            <v>CAIXA DE PASSAGEM C/60X60X100CM:TIJOLO MACICO 1 VEZ,S/TAMPA,</v>
          </cell>
          <cell r="C750" t="str">
            <v>UN</v>
          </cell>
          <cell r="D750">
            <v>408.6</v>
          </cell>
        </row>
        <row r="751">
          <cell r="B751" t="str">
            <v>REVEST C/ARG CIM/AREIA 1:4/FUNDO CONCR SIMPLES/CALHA INTERNA</v>
          </cell>
        </row>
        <row r="752">
          <cell r="A752" t="str">
            <v>26558/005</v>
          </cell>
          <cell r="B752" t="str">
            <v>CX PASSAGEM 40X40X60CM:TIJOLO MACICO 1 VEZ,C/TAMPA CONCR ARM</v>
          </cell>
          <cell r="C752" t="str">
            <v>UN</v>
          </cell>
          <cell r="D752">
            <v>231.25</v>
          </cell>
        </row>
        <row r="753">
          <cell r="B753" t="str">
            <v>15MPA E=10CM/REVEST CX C/ARG CIM/AREIA 1:4/FUNDO CONCR SIMPL/</v>
          </cell>
        </row>
        <row r="754">
          <cell r="B754" t="str">
            <v>/CALHA INTERNA</v>
          </cell>
        </row>
        <row r="755">
          <cell r="A755" t="str">
            <v>26558/006</v>
          </cell>
          <cell r="B755" t="str">
            <v>CX PASSAGEM 40X60X60CM:TIJOLO MACICO 1 VEZ,C/TAMPA CONCR ARM</v>
          </cell>
          <cell r="C755" t="str">
            <v>UN</v>
          </cell>
          <cell r="D755">
            <v>280.42</v>
          </cell>
        </row>
        <row r="756">
          <cell r="B756" t="str">
            <v>15MPA E=10CM/REVEST CX C/ARG CIM/AREIA 1:4/FUNDO CONCR SIMPL/</v>
          </cell>
        </row>
        <row r="757">
          <cell r="B757" t="str">
            <v>/CALHA INTERNA</v>
          </cell>
        </row>
        <row r="758">
          <cell r="A758" t="str">
            <v>26558/007</v>
          </cell>
          <cell r="B758" t="str">
            <v>CX PASSAGEM 60X60X80CM:TIJOLO MACICO 1 VEZ,C/TAMPA CONCR ARM</v>
          </cell>
          <cell r="C758" t="str">
            <v>UN</v>
          </cell>
          <cell r="D758">
            <v>383.01</v>
          </cell>
        </row>
        <row r="759">
          <cell r="B759" t="str">
            <v>15MPA E=10CM/REVEST CX C/ARG CIM/AREIA 1:4/FUNDO CONCR SIMPL/</v>
          </cell>
        </row>
        <row r="760">
          <cell r="B760" t="str">
            <v>/CALHA INTERNA</v>
          </cell>
        </row>
        <row r="761">
          <cell r="A761" t="str">
            <v>26558/008</v>
          </cell>
          <cell r="B761" t="str">
            <v>CX PASSAGEM 60X60X100CM:TIJOLO MACICO 1VEZ,C/TAMPA CONCR ARM</v>
          </cell>
          <cell r="C761" t="str">
            <v>UN</v>
          </cell>
          <cell r="D761">
            <v>487.68</v>
          </cell>
        </row>
        <row r="762">
          <cell r="B762" t="str">
            <v>15MPA E=10CM/REVEST CX C/ARG CIM/AREIA 1:4/FUNDO CONCR SIMPL/</v>
          </cell>
        </row>
        <row r="763">
          <cell r="B763" t="str">
            <v>/CALHA INTERNA</v>
          </cell>
        </row>
        <row r="764">
          <cell r="A764">
            <v>26560</v>
          </cell>
          <cell r="B764" t="str">
            <v>POCO VISITA CONCRETO ARMADO P/COLETOR AGUAS PLUVIAIS</v>
          </cell>
        </row>
        <row r="765">
          <cell r="A765" t="str">
            <v>26560/001</v>
          </cell>
          <cell r="B765" t="str">
            <v>POCO VISITA AG PLUV:CONC ARM 1X1X1,40M COLETOR D=40 A 50CM</v>
          </cell>
          <cell r="C765" t="str">
            <v>UN</v>
          </cell>
          <cell r="D765">
            <v>1189.6300000000001</v>
          </cell>
        </row>
        <row r="766">
          <cell r="B766" t="str">
            <v>PAREDE E=15CM BASE CONC FCK=10MPA REVEST C/ARG CIM/AREIA 1:4</v>
          </cell>
        </row>
        <row r="767">
          <cell r="B767" t="str">
            <v>DEGRAUS FF INCL FORN TODOS MATERIAIS</v>
          </cell>
        </row>
        <row r="768">
          <cell r="A768" t="str">
            <v>26560/002</v>
          </cell>
          <cell r="B768" t="str">
            <v>POCO VISITA AG PLUV:CONC ARM 1,10X1,10X1,40M COLETOR D=60CM</v>
          </cell>
          <cell r="C768" t="str">
            <v>UN</v>
          </cell>
          <cell r="D768">
            <v>1374.48</v>
          </cell>
        </row>
        <row r="769">
          <cell r="B769" t="str">
            <v>PAREDE E=15CM BASE CONC FCK=10MPA REVEST C/ARG CIM/AREIA 1:4</v>
          </cell>
        </row>
        <row r="770">
          <cell r="B770" t="str">
            <v>DEGRAUS FF INCL FORN TODOS MATERIAIS</v>
          </cell>
        </row>
        <row r="771">
          <cell r="A771" t="str">
            <v>26560/003</v>
          </cell>
          <cell r="B771" t="str">
            <v>POCO VISITA AG PLUV:CONC ARM 1,20X1,20X1,40M COLETOR D=70CM</v>
          </cell>
          <cell r="C771" t="str">
            <v>UN</v>
          </cell>
          <cell r="D771">
            <v>1494.32</v>
          </cell>
        </row>
        <row r="772">
          <cell r="B772" t="str">
            <v>PAREDE E=15CM BASE CONC FCK=10MPA REVEST C/ARG CIM/AREIA 1:4</v>
          </cell>
        </row>
        <row r="773">
          <cell r="B773" t="str">
            <v>DEGRAUS FF INCL FORN TODOS MATERIAIS</v>
          </cell>
        </row>
        <row r="774">
          <cell r="A774" t="str">
            <v>26560/004</v>
          </cell>
          <cell r="B774" t="str">
            <v>POCO VISITA AG PLUV:CONC ARM 1,30X1,30X1,40M COLETOR D=80CM</v>
          </cell>
          <cell r="C774" t="str">
            <v>UN</v>
          </cell>
          <cell r="D774">
            <v>1682.74</v>
          </cell>
        </row>
        <row r="775">
          <cell r="B775" t="str">
            <v>PAREDE E=15CM BASE CONC FCK=10MPA REVEST C/ARG CIM/AREIA 1:4</v>
          </cell>
        </row>
        <row r="776">
          <cell r="A776" t="str">
            <v>CÓDIGO</v>
          </cell>
          <cell r="B776" t="str">
            <v>|D E S C R I Ç Ã O                                                   |UN</v>
          </cell>
          <cell r="C776" t="str">
            <v>IDADE</v>
          </cell>
          <cell r="D776" t="str">
            <v>|CUSTO TOTAL</v>
          </cell>
        </row>
        <row r="777">
          <cell r="A777" t="str">
            <v>ÍNCULO.....:</v>
          </cell>
          <cell r="B777" t="str">
            <v>NACIONAL CAIXA</v>
          </cell>
        </row>
        <row r="779">
          <cell r="B779" t="str">
            <v>DEGRAUS FF INCL FORN TODOS MATERIAIS</v>
          </cell>
        </row>
        <row r="780">
          <cell r="A780" t="str">
            <v>26560/005</v>
          </cell>
          <cell r="B780" t="str">
            <v>POCO VISITA CONCRETO ARMADO P/AG PLUV 1,40X1,40X1,50M COLETOR D=90CM</v>
          </cell>
          <cell r="C780" t="str">
            <v>UN</v>
          </cell>
          <cell r="D780">
            <v>1967.4</v>
          </cell>
        </row>
        <row r="781">
          <cell r="B781" t="str">
            <v>PAREDE E=15CM BASE CONCRETO FCK=10MPA REVESTIDO C/ARG CIM/AREIA 1:4</v>
          </cell>
        </row>
        <row r="782">
          <cell r="B782" t="str">
            <v>DEGRAUS FF INCL FORN TODOS MATERIAIS</v>
          </cell>
        </row>
        <row r="783">
          <cell r="A783" t="str">
            <v>26560/006</v>
          </cell>
          <cell r="B783" t="str">
            <v>POCO VISITA AG PLUV:CONC ARM 1,50X1,50X1,60M COLETOR D=1M PA</v>
          </cell>
          <cell r="C783" t="str">
            <v>UN</v>
          </cell>
          <cell r="D783">
            <v>2165.5500000000002</v>
          </cell>
        </row>
        <row r="784">
          <cell r="B784" t="str">
            <v>REDE E=15CM BASE CONC FCK=10MPA REVEST C/ARG CIM/AREIA 1:4</v>
          </cell>
        </row>
        <row r="785">
          <cell r="B785" t="str">
            <v>DEGRAUS FF INCL FORN TODOS MATERIAIS</v>
          </cell>
        </row>
        <row r="786">
          <cell r="A786" t="str">
            <v>26560/007</v>
          </cell>
          <cell r="B786" t="str">
            <v>POCO VISITA AG PLUV:CONC ARM 1,60X1,60X1,70M COLETOR D=1,10M</v>
          </cell>
          <cell r="C786" t="str">
            <v>UN</v>
          </cell>
          <cell r="D786">
            <v>2351.73</v>
          </cell>
        </row>
        <row r="787">
          <cell r="B787" t="str">
            <v>PAREDE E=15CM BASE CONC FCK=10MPA REVEST C/ARG CIM/AREIA 1:4</v>
          </cell>
        </row>
        <row r="788">
          <cell r="B788" t="str">
            <v>DEGRAUS FF INCL FORN TODOS MATERIAIS</v>
          </cell>
        </row>
        <row r="789">
          <cell r="A789" t="str">
            <v>26560/008</v>
          </cell>
          <cell r="B789" t="str">
            <v>POCO VISITA AG PLUV:CONC ARM 1,70X1,70X1,80M COLETOR D=1,20M</v>
          </cell>
          <cell r="C789" t="str">
            <v>UN</v>
          </cell>
          <cell r="D789">
            <v>2532.16</v>
          </cell>
        </row>
        <row r="790">
          <cell r="B790" t="str">
            <v>PAREDE E=15CM BASE CONC FCK=10MPA REVEST C/ARG CIM/AREIA 1:4</v>
          </cell>
        </row>
        <row r="791">
          <cell r="B791" t="str">
            <v>DEGRAUS FF INCL FORN TODOS MATERIAIS</v>
          </cell>
        </row>
        <row r="792">
          <cell r="A792">
            <v>26561</v>
          </cell>
          <cell r="B792" t="str">
            <v>CAIXA RALO "BOCA DE LOBO" EM ALVENARIA C/GRELHA FERRO</v>
          </cell>
        </row>
        <row r="793">
          <cell r="A793" t="str">
            <v>26561/001</v>
          </cell>
          <cell r="B793" t="str">
            <v>CAIXA DE RALO "BOCA DE LOBO" 90X120X150CM/GRELHA FF 135KG ALVEN TIJOLO</v>
          </cell>
          <cell r="C793" t="str">
            <v>UN</v>
          </cell>
          <cell r="D793">
            <v>775.55</v>
          </cell>
        </row>
        <row r="794">
          <cell r="B794" t="str">
            <v>MACICO 1 VEZ/REVESTIMENTO DA CAIXA C/ARGAM CIMENTO/AREIA 1:4/BASE EM</v>
          </cell>
        </row>
        <row r="795">
          <cell r="B795" t="str">
            <v>CONCRETO SIMPLES FCK=10MPA</v>
          </cell>
        </row>
        <row r="796">
          <cell r="A796" t="str">
            <v>26561/002</v>
          </cell>
          <cell r="B796" t="str">
            <v>CAIXA DE RALO "BOCA DE LOBO" 30X 90X 90CM/GRELHA FF 135KG ALV TIJOLO</v>
          </cell>
          <cell r="C796" t="str">
            <v>UN</v>
          </cell>
          <cell r="D796">
            <v>556.6</v>
          </cell>
        </row>
        <row r="797">
          <cell r="B797" t="str">
            <v>MACICO 1 VEZ/REVESTIMENTO CAIXA C/ARGAMASSA CIMENTO/AREIA 1:4/BASE EM</v>
          </cell>
        </row>
        <row r="798">
          <cell r="B798" t="str">
            <v>CONCRETO SIMPLES FCK=10MPA</v>
          </cell>
        </row>
        <row r="799">
          <cell r="A799" t="str">
            <v>26561/003</v>
          </cell>
          <cell r="B799" t="str">
            <v>CAIXA DE RALO "BOCA DE LOBO" 30X 90X 90CM/GRELHA FF 135KG/BOCA LOBO FF</v>
          </cell>
          <cell r="C799" t="str">
            <v>UN</v>
          </cell>
          <cell r="D799">
            <v>568.15</v>
          </cell>
        </row>
        <row r="800">
          <cell r="B800" t="str">
            <v>80KG EM ALVEN TIJ MACICO 1 VEZ/REVESTIMENTO CAIXA C/ARG CIM/AREIA 1:4</v>
          </cell>
        </row>
        <row r="801">
          <cell r="B801" t="str">
            <v>BASE CONCRETO SIMPLES FCK=10MPA</v>
          </cell>
        </row>
        <row r="802">
          <cell r="A802" t="str">
            <v>26561/004</v>
          </cell>
          <cell r="B802" t="str">
            <v>CAIXA DE RALO "BOCA LOBO" 30X90X90CM/GRELHA FF 135KG C/ESCAV/REATERRO</v>
          </cell>
          <cell r="C802" t="str">
            <v>UN</v>
          </cell>
          <cell r="D802">
            <v>576.6</v>
          </cell>
        </row>
        <row r="803">
          <cell r="B803" t="str">
            <v>E RETIRADA MATERIAL EXCEDENTE ATE 20M, EM ALV TIJ MACICO 1 VEZ,</v>
          </cell>
        </row>
        <row r="804">
          <cell r="B804" t="str">
            <v>REVESTIMENTO DA CAIXA C/ARGAMASSA CIM/AREIA 1:4, BASE EM CONCRETO</v>
          </cell>
        </row>
        <row r="805">
          <cell r="B805" t="str">
            <v>SIMPLES FCK=10MPA</v>
          </cell>
        </row>
        <row r="806">
          <cell r="A806">
            <v>37</v>
          </cell>
          <cell r="B806" t="str">
            <v>MEIO FIO, LINHA D'AGUA E SARJERTA</v>
          </cell>
        </row>
        <row r="807">
          <cell r="A807" t="str">
            <v>CÓDIGO</v>
          </cell>
          <cell r="B807" t="str">
            <v>|D E S C R I Ç Ã O                                                   |UN</v>
          </cell>
          <cell r="C807" t="str">
            <v>IDADE</v>
          </cell>
          <cell r="D807" t="str">
            <v>|CUSTO TOTAL</v>
          </cell>
        </row>
        <row r="808">
          <cell r="A808" t="str">
            <v>ÍNCULO.....:</v>
          </cell>
          <cell r="B808" t="str">
            <v>NACIONAL CAIXA</v>
          </cell>
        </row>
        <row r="810">
          <cell r="A810">
            <v>11519</v>
          </cell>
          <cell r="B810" t="str">
            <v>MEIO-FIO COM SARJETA, EXECUTADO COM EXTRUSORA</v>
          </cell>
        </row>
        <row r="811">
          <cell r="A811" t="str">
            <v>11519/001</v>
          </cell>
          <cell r="B811" t="str">
            <v>MEIO-FIO COM SARJETA, EXECUTADO C/EXTRUSORA (SARJETA 30X8CM</v>
          </cell>
          <cell r="C811" t="str">
            <v>M</v>
          </cell>
          <cell r="D811">
            <v>18.52</v>
          </cell>
        </row>
        <row r="812">
          <cell r="B812" t="str">
            <v>MEIO-FIO 15X10CM X H=23CM), INCLUI ESC.E ACERTO FAIXA 0,45M</v>
          </cell>
        </row>
        <row r="813">
          <cell r="A813">
            <v>23404</v>
          </cell>
          <cell r="B813" t="str">
            <v>MEIO-FIO</v>
          </cell>
        </row>
        <row r="814">
          <cell r="A814" t="str">
            <v>23404/001</v>
          </cell>
          <cell r="B814" t="str">
            <v>MEIO-FIO DE CONCRETO PRE-MOLDADO,REJUNTADO C/ARGAMASSA DE CIMENTO E</v>
          </cell>
          <cell r="C814" t="str">
            <v>M</v>
          </cell>
          <cell r="D814">
            <v>18.350000000000001</v>
          </cell>
        </row>
        <row r="815">
          <cell r="B815" t="str">
            <v>AREIA, TRACO 1:4</v>
          </cell>
        </row>
        <row r="816">
          <cell r="A816" t="str">
            <v>23404/002</v>
          </cell>
          <cell r="B816" t="str">
            <v>MEIO-FIO EM PEDRA GRANITICA, REJUNTADO C/ARGAMASSA CIMENTO E AREIA 1:3</v>
          </cell>
          <cell r="C816" t="str">
            <v>M</v>
          </cell>
          <cell r="D816">
            <v>12.18</v>
          </cell>
        </row>
        <row r="817">
          <cell r="A817">
            <v>23405</v>
          </cell>
          <cell r="B817" t="str">
            <v>SARJETA -  CONCRETO ESTRUTURAL</v>
          </cell>
        </row>
        <row r="818">
          <cell r="A818" t="str">
            <v>23405/001</v>
          </cell>
          <cell r="B818" t="str">
            <v>SARJETA DE CONCRETO ESTRUTURAL USINADO, E = 5 CM, L = 50 CM</v>
          </cell>
          <cell r="C818" t="str">
            <v>M</v>
          </cell>
          <cell r="D818">
            <v>9.1199999999999992</v>
          </cell>
        </row>
        <row r="819">
          <cell r="A819" t="str">
            <v>23405/002</v>
          </cell>
          <cell r="B819" t="str">
            <v>SARJETA DE CONCRETO ESTRUTURAL NAO USINADO, E = 8 CM, L = 40 CM</v>
          </cell>
          <cell r="C819" t="str">
            <v>M</v>
          </cell>
          <cell r="D819">
            <v>20.329999999999998</v>
          </cell>
        </row>
        <row r="820">
          <cell r="A820">
            <v>23560</v>
          </cell>
          <cell r="B820" t="str">
            <v>LINHA D AGUA EM PARALELEPIPEDOS GRANITICO</v>
          </cell>
        </row>
        <row r="821">
          <cell r="A821" t="str">
            <v>23560/001</v>
          </cell>
          <cell r="B821" t="str">
            <v>LINHA D AGUA EM PARALELEPIPEDOS GRANITICOS, REJUNTADOS C/ AR</v>
          </cell>
          <cell r="C821" t="str">
            <v>M</v>
          </cell>
          <cell r="D821">
            <v>15.95</v>
          </cell>
        </row>
        <row r="822">
          <cell r="B822" t="str">
            <v>CIMENTO E AREIA TRACO 1:3</v>
          </cell>
        </row>
        <row r="823">
          <cell r="A823">
            <v>23606</v>
          </cell>
          <cell r="B823" t="str">
            <v>CONSTRUCAO DE MEIO-FIO E LINHA D AGU</v>
          </cell>
        </row>
        <row r="824">
          <cell r="A824" t="str">
            <v>23606/001</v>
          </cell>
          <cell r="B824" t="str">
            <v>CONSTRUCAO DE MEIO-FIO DE PEDRAS GRANITICAS, REJUNTADO C/ ARGAMASSA DE</v>
          </cell>
          <cell r="C824" t="str">
            <v>M</v>
          </cell>
          <cell r="D824">
            <v>28.95</v>
          </cell>
        </row>
        <row r="825">
          <cell r="B825" t="str">
            <v>CIMENTO E AREIA 1:2 E LINHA D AGUA DE PARALELEPIPEDOS,ASSENTADOS SOBRE</v>
          </cell>
        </row>
        <row r="826">
          <cell r="B826" t="str">
            <v>MISTURA DE CIMENTO E AREIA 1:6, C/ 6,0 CM DE ESPESSURA E REJUNTADOS C/</v>
          </cell>
        </row>
        <row r="827">
          <cell r="B827" t="str">
            <v>ARGAMASSA DE CIMENTO E AREIA 1:2, INCLUSIV</v>
          </cell>
        </row>
        <row r="828">
          <cell r="A828">
            <v>55833</v>
          </cell>
          <cell r="B828" t="str">
            <v>AQUISICAO E ASSENTAMENTO DE GRELHA FOFO (0,29X0,87 M) SOBRE SARGETA.</v>
          </cell>
          <cell r="C828" t="str">
            <v>UN</v>
          </cell>
          <cell r="D828">
            <v>134.43</v>
          </cell>
        </row>
        <row r="829">
          <cell r="A829">
            <v>266</v>
          </cell>
          <cell r="B829" t="str">
            <v>GALERIAS PLUVIAIS</v>
          </cell>
        </row>
        <row r="830">
          <cell r="A830">
            <v>71567</v>
          </cell>
          <cell r="B830" t="str">
            <v>TUBO DE CONCRETO ARMADO</v>
          </cell>
        </row>
        <row r="831">
          <cell r="A831" t="str">
            <v>71567/001</v>
          </cell>
          <cell r="B831" t="str">
            <v>TUBO DE CONCRETO ARMADO, CLASSE C-3, DIAM.= 400MM, PARA GALERIA DE ÁGU</v>
          </cell>
          <cell r="C831" t="str">
            <v>M</v>
          </cell>
          <cell r="D831">
            <v>79.8</v>
          </cell>
        </row>
        <row r="832">
          <cell r="B832" t="str">
            <v>AS PLUVIAIS, COM REJUNTAMENTO EM ARGAMASSA DE CIM / AREIA, TRAÇO 1: 4.</v>
          </cell>
        </row>
        <row r="833">
          <cell r="B833" t="str">
            <v>ATERRO COMPAC.ATÉ A GERATRIZ SUPERIOR DO TUBO. FORNECIMENTO / ASSENTA</v>
          </cell>
        </row>
        <row r="834">
          <cell r="B834" t="str">
            <v>MENTO</v>
          </cell>
        </row>
        <row r="835">
          <cell r="A835">
            <v>317</v>
          </cell>
          <cell r="B835" t="str">
            <v>BUEIROS</v>
          </cell>
        </row>
        <row r="836">
          <cell r="A836">
            <v>11515</v>
          </cell>
          <cell r="B836" t="str">
            <v>CONSTRUCAO DE FOSSA SEPTICA TIPO OMS</v>
          </cell>
        </row>
        <row r="837">
          <cell r="A837" t="str">
            <v>11515/001</v>
          </cell>
          <cell r="B837" t="str">
            <v>D INT = 200 CM, H INT = 240 CM</v>
          </cell>
          <cell r="C837" t="str">
            <v>UN</v>
          </cell>
          <cell r="D837">
            <v>1454.37</v>
          </cell>
        </row>
        <row r="838">
          <cell r="A838" t="str">
            <v>CÓDIGO</v>
          </cell>
          <cell r="B838" t="str">
            <v>|D E S C R I Ç Ã O                                                   |UN</v>
          </cell>
          <cell r="C838" t="str">
            <v>IDADE</v>
          </cell>
          <cell r="D838" t="str">
            <v>|CUSTO TOTAL</v>
          </cell>
        </row>
        <row r="839">
          <cell r="A839" t="str">
            <v>ÍNCULO.....:</v>
          </cell>
          <cell r="B839" t="str">
            <v>NACIONAL CAIXA</v>
          </cell>
        </row>
        <row r="841">
          <cell r="A841">
            <v>11516</v>
          </cell>
          <cell r="B841" t="str">
            <v>CONSTRUCAO DE SUMIDOURO</v>
          </cell>
        </row>
        <row r="842">
          <cell r="A842" t="str">
            <v>11516/001</v>
          </cell>
          <cell r="B842" t="str">
            <v>P/EFLUENTE LIQUIDO DA FOSSA SEPTICA, D INT = 300CM / H INT = 660 CM</v>
          </cell>
          <cell r="C842" t="str">
            <v>UN</v>
          </cell>
          <cell r="D842">
            <v>8920.3700000000008</v>
          </cell>
        </row>
        <row r="843">
          <cell r="A843">
            <v>26280</v>
          </cell>
          <cell r="B843" t="str">
            <v>CONSTRUCAO DE BUEIROS C/MANILHAS DE CONCRETO</v>
          </cell>
        </row>
        <row r="844">
          <cell r="A844" t="str">
            <v>26280/001</v>
          </cell>
          <cell r="B844" t="str">
            <v>MANILHAS EM COCRETO SIMPLES, D = 300 MM</v>
          </cell>
          <cell r="C844" t="str">
            <v>M</v>
          </cell>
          <cell r="D844">
            <v>75.099999999999994</v>
          </cell>
        </row>
        <row r="845">
          <cell r="A845" t="str">
            <v>26280/002</v>
          </cell>
          <cell r="B845" t="str">
            <v>MANILHAS EM CONCRETO ARMADO, D = 600 MM</v>
          </cell>
          <cell r="C845" t="str">
            <v>M</v>
          </cell>
          <cell r="D845">
            <v>454.78</v>
          </cell>
        </row>
        <row r="846">
          <cell r="A846" t="str">
            <v>26280/003</v>
          </cell>
          <cell r="B846" t="str">
            <v>MANILHAS EM CONCRETO ARMADO, D = 1000 MM</v>
          </cell>
          <cell r="C846" t="str">
            <v>M</v>
          </cell>
          <cell r="D846">
            <v>992.98</v>
          </cell>
        </row>
        <row r="847">
          <cell r="A847">
            <v>41653</v>
          </cell>
          <cell r="B847" t="str">
            <v>CORPO BUEIRO SIMPLES TUBUL CONCRETO D=60CM ASSENTE BERCO CONCR CICLOP</v>
          </cell>
          <cell r="C847" t="str">
            <v>M</v>
          </cell>
          <cell r="D847">
            <v>129.79</v>
          </cell>
        </row>
        <row r="848">
          <cell r="A848">
            <v>41657</v>
          </cell>
          <cell r="B848" t="str">
            <v>CORPO BUEIRO SIMPLES TUBUL CONCRETO D=80CM ASSENTE BERCO CONCR CICLOP</v>
          </cell>
          <cell r="C848" t="str">
            <v>M</v>
          </cell>
          <cell r="D848">
            <v>233.46</v>
          </cell>
        </row>
        <row r="849">
          <cell r="A849">
            <v>41658</v>
          </cell>
          <cell r="B849" t="str">
            <v>CORPO BUEIRO SIMPLES TUBUL CONCRETO D=100CM ASSENTE BERCO CONCR CICLOP</v>
          </cell>
          <cell r="C849" t="str">
            <v>M</v>
          </cell>
          <cell r="D849">
            <v>328.65</v>
          </cell>
        </row>
        <row r="850">
          <cell r="A850">
            <v>41659</v>
          </cell>
          <cell r="B850" t="str">
            <v>CORPO BUEIRO DUPLO TUBUL CONCRETO D=60CM ASSENTE BERCO CONCR CICLOP</v>
          </cell>
          <cell r="C850" t="str">
            <v>M</v>
          </cell>
          <cell r="D850">
            <v>245.33</v>
          </cell>
        </row>
        <row r="851">
          <cell r="A851">
            <v>41660</v>
          </cell>
          <cell r="B851" t="str">
            <v>CORPO BUEIRO DUPLO TUBUL CONCRETO D=80CM ASSENTE BERCO CONCR CICLOP</v>
          </cell>
          <cell r="C851" t="str">
            <v>M</v>
          </cell>
          <cell r="D851">
            <v>451.44</v>
          </cell>
        </row>
        <row r="852">
          <cell r="A852">
            <v>41661</v>
          </cell>
          <cell r="B852" t="str">
            <v>CORPO BUEIRO DUPLO TUBUL CONCRETO D=100CM ASSENTE BERCO CONCR CICLOP</v>
          </cell>
          <cell r="C852" t="str">
            <v>M</v>
          </cell>
          <cell r="D852">
            <v>640.58000000000004</v>
          </cell>
        </row>
        <row r="853">
          <cell r="A853">
            <v>41662</v>
          </cell>
          <cell r="B853" t="str">
            <v>BOCA P/BUEIRO TUBULAR SIMPLES D=60CM EM CONCR CICLOPICO</v>
          </cell>
          <cell r="C853" t="str">
            <v>UN</v>
          </cell>
          <cell r="D853">
            <v>291.52</v>
          </cell>
        </row>
        <row r="854">
          <cell r="A854">
            <v>41663</v>
          </cell>
          <cell r="B854" t="str">
            <v>BOCA P/BUEIRO TUBULAR SIMPLES D=80CM EM CONCR CICLOPICO</v>
          </cell>
          <cell r="C854" t="str">
            <v>UN</v>
          </cell>
          <cell r="D854">
            <v>417.04</v>
          </cell>
        </row>
        <row r="855">
          <cell r="A855">
            <v>41664</v>
          </cell>
          <cell r="B855" t="str">
            <v>BOCA P/BUEIRO TUBULAR SIMPLES D=100CM EM CONCR CICLOPICO</v>
          </cell>
          <cell r="C855" t="str">
            <v>UN</v>
          </cell>
          <cell r="D855">
            <v>605.80999999999995</v>
          </cell>
        </row>
        <row r="856">
          <cell r="A856">
            <v>41665</v>
          </cell>
          <cell r="B856" t="str">
            <v>BOCA P/BUEIRO TUBULAR DUPLO D=60CM EM CONCR CICLOPICO</v>
          </cell>
          <cell r="C856" t="str">
            <v>UN</v>
          </cell>
          <cell r="D856">
            <v>406.56</v>
          </cell>
        </row>
        <row r="857">
          <cell r="A857">
            <v>41666</v>
          </cell>
          <cell r="B857" t="str">
            <v>BOCA P/BUEIRO TUBULAR DUPLO D=80CM EM CONCR CICLOPICO</v>
          </cell>
          <cell r="C857" t="str">
            <v>UN</v>
          </cell>
          <cell r="D857">
            <v>583.66</v>
          </cell>
        </row>
        <row r="858">
          <cell r="A858">
            <v>41667</v>
          </cell>
          <cell r="B858" t="str">
            <v>BOCA P/BUEIRO TUBULAR DUPLO D=100CM EM CONCR CICLOPICO</v>
          </cell>
          <cell r="C858" t="str">
            <v>UN</v>
          </cell>
          <cell r="D858">
            <v>867.71</v>
          </cell>
        </row>
        <row r="859">
          <cell r="A859" t="str">
            <v>ESCO</v>
          </cell>
          <cell r="B859" t="str">
            <v>ESCORAMENTO</v>
          </cell>
        </row>
        <row r="860">
          <cell r="A860">
            <v>23</v>
          </cell>
          <cell r="B860" t="str">
            <v>ESCORAMENTO DE MADEIRA EM VALAS</v>
          </cell>
        </row>
        <row r="861">
          <cell r="A861">
            <v>23422</v>
          </cell>
          <cell r="B861" t="str">
            <v>ESTRUTURAS DE ESCORAMENTO DE MADEIRA</v>
          </cell>
        </row>
        <row r="862">
          <cell r="A862" t="str">
            <v>23422/001</v>
          </cell>
          <cell r="B862" t="str">
            <v>PONTALETEAMENTO(TABUAS 2,5X30CM MAD LEI 1A QUAL. A C/1,35M NA VERTICAL</v>
          </cell>
          <cell r="C862" t="str">
            <v>M2</v>
          </cell>
          <cell r="D862">
            <v>4.3099999999999996</v>
          </cell>
        </row>
        <row r="863">
          <cell r="B863" t="str">
            <v>ESTRONCADAS C/ MADEIRA ROLICA A C/ EUCALIPTO D=19CM A C/1,0M)</v>
          </cell>
        </row>
        <row r="864">
          <cell r="A864" t="str">
            <v>23422/002</v>
          </cell>
          <cell r="B864" t="str">
            <v>ESCORAMENTO DESCONTINUO</v>
          </cell>
          <cell r="C864" t="str">
            <v>M2</v>
          </cell>
          <cell r="D864">
            <v>14.62</v>
          </cell>
        </row>
        <row r="865">
          <cell r="A865" t="str">
            <v>23422/003</v>
          </cell>
          <cell r="B865" t="str">
            <v>ESCORAMENTO CONTINUO</v>
          </cell>
          <cell r="C865" t="str">
            <v>M2</v>
          </cell>
          <cell r="D865">
            <v>18.62</v>
          </cell>
        </row>
        <row r="866">
          <cell r="A866" t="str">
            <v>ESQV</v>
          </cell>
          <cell r="B866" t="str">
            <v>ESQUADRIAS/FERRAGENS/VIDROS</v>
          </cell>
        </row>
        <row r="867">
          <cell r="A867">
            <v>89</v>
          </cell>
          <cell r="B867" t="str">
            <v>PORTA DE MADEIRA</v>
          </cell>
        </row>
        <row r="868">
          <cell r="A868">
            <v>6121</v>
          </cell>
          <cell r="B868" t="str">
            <v>PORTA MADEIRA COMPENSADO LISO E=3,5CM INCL ADUELA 3X13CM E ALIZAR</v>
          </cell>
          <cell r="C868" t="str">
            <v>M2</v>
          </cell>
          <cell r="D868">
            <v>109.15</v>
          </cell>
        </row>
        <row r="869">
          <cell r="A869" t="str">
            <v>CÓDIGO</v>
          </cell>
          <cell r="B869" t="str">
            <v>|D E S C R I Ç Ã O                                                   |UN</v>
          </cell>
          <cell r="C869" t="str">
            <v>IDADE</v>
          </cell>
          <cell r="D869" t="str">
            <v>|CUSTO TOTAL</v>
          </cell>
        </row>
        <row r="870">
          <cell r="A870" t="str">
            <v>ÍNCULO.....:</v>
          </cell>
          <cell r="B870" t="str">
            <v>NACIONAL CAIXA</v>
          </cell>
        </row>
        <row r="872">
          <cell r="A872">
            <v>7100</v>
          </cell>
          <cell r="B872" t="str">
            <v>LAMINADO MELAMINICO TEXTURIZADO E=1,3MM COLADO EM COMPENSADO</v>
          </cell>
          <cell r="C872" t="str">
            <v>M2</v>
          </cell>
          <cell r="D872">
            <v>22.7</v>
          </cell>
        </row>
        <row r="873">
          <cell r="A873">
            <v>7101</v>
          </cell>
          <cell r="B873" t="str">
            <v>LAMINADO MELAMINICO LISO FOSCO E=1,3MM COLADO EM COMPENSA*</v>
          </cell>
          <cell r="C873" t="str">
            <v>M2</v>
          </cell>
          <cell r="D873">
            <v>21.61</v>
          </cell>
        </row>
        <row r="874">
          <cell r="A874">
            <v>23717</v>
          </cell>
          <cell r="B874" t="str">
            <v>PORTA MAD COMPENSADO LISO INCL PINTURA ESMALTE C/ EMASSAM (COMPLETA)</v>
          </cell>
        </row>
        <row r="875">
          <cell r="A875" t="str">
            <v>23717/001</v>
          </cell>
          <cell r="B875" t="str">
            <v>PORTA MADEIRA COMPENS. LISO E=3,5CM INCL ADUELA, ALIZAR E</v>
          </cell>
          <cell r="C875" t="str">
            <v>M2</v>
          </cell>
          <cell r="D875">
            <v>149.63</v>
          </cell>
        </row>
        <row r="876">
          <cell r="B876" t="str">
            <v>PINTURA ESMALTE 2 DEMAOS C/EMASSAMENTO</v>
          </cell>
        </row>
        <row r="877">
          <cell r="A877">
            <v>23756</v>
          </cell>
          <cell r="B877" t="str">
            <v>PORTAS VENEZIANA E CAIXA INCENDIO BLOCO 2Q</v>
          </cell>
        </row>
        <row r="878">
          <cell r="A878" t="str">
            <v>23756/001</v>
          </cell>
          <cell r="B878" t="str">
            <v>PORTA VENEZIANA PR5-2Q-T 120X210CM COM FERRAGEM SEM PINTURA</v>
          </cell>
          <cell r="C878" t="str">
            <v>UN</v>
          </cell>
          <cell r="D878">
            <v>398.05</v>
          </cell>
        </row>
        <row r="879">
          <cell r="A879" t="str">
            <v>23756/002</v>
          </cell>
          <cell r="B879" t="str">
            <v>PORTA VENEZIANA PR5-2Q-T 310X200CM COM FERRAGEM SEM PINTURA</v>
          </cell>
          <cell r="C879" t="str">
            <v>UN</v>
          </cell>
          <cell r="D879">
            <v>930.9</v>
          </cell>
        </row>
        <row r="880">
          <cell r="A880" t="str">
            <v>23756/003</v>
          </cell>
          <cell r="B880" t="str">
            <v>PORTA CAIXA INCENDIO PR5-2Q-T 50X70CM COM FERRAGEM SEM PINTURA</v>
          </cell>
          <cell r="C880" t="str">
            <v>UN</v>
          </cell>
          <cell r="D880">
            <v>106.82</v>
          </cell>
        </row>
        <row r="881">
          <cell r="A881" t="str">
            <v>23756/004</v>
          </cell>
          <cell r="B881" t="str">
            <v>PORTA VENEZIANA PR5-2Q-T  70X100CM COM FERRAGEM SEM PINTURA</v>
          </cell>
          <cell r="C881" t="str">
            <v>UN</v>
          </cell>
          <cell r="D881">
            <v>152.07</v>
          </cell>
        </row>
        <row r="882">
          <cell r="A882">
            <v>24142</v>
          </cell>
          <cell r="B882" t="str">
            <v>PORTA MADEIRA COMPENSADO LISO SEM PINTURA -COLOCADA C/BATENTE E ALISAR</v>
          </cell>
        </row>
        <row r="883">
          <cell r="A883" t="str">
            <v>24142/001</v>
          </cell>
          <cell r="B883" t="str">
            <v>PORTA MAD COMPENSADO LISO PARA PINTURA ESMALTE - COLOCADA INCL ADUELA(</v>
          </cell>
          <cell r="C883" t="str">
            <v>M2</v>
          </cell>
          <cell r="D883">
            <v>109.15</v>
          </cell>
        </row>
        <row r="884">
          <cell r="B884" t="str">
            <v>BATENTE OU PORTAL) E ALISAR (NAO INCLUI FECHADURA)</v>
          </cell>
        </row>
        <row r="885">
          <cell r="A885">
            <v>24236</v>
          </cell>
          <cell r="B885" t="str">
            <v>PORTA MAD COMPENSADO LISO SEM PINTURA - CEDRINHO</v>
          </cell>
        </row>
        <row r="886">
          <cell r="A886" t="str">
            <v>24236/001</v>
          </cell>
          <cell r="B886" t="str">
            <v>PORTA MAD LISA PRENSADA GIRO 80X2,10X3,5 CM, S/PINTURA</v>
          </cell>
          <cell r="C886" t="str">
            <v>M2</v>
          </cell>
          <cell r="D886">
            <v>109.15</v>
          </cell>
        </row>
        <row r="887">
          <cell r="A887">
            <v>24752</v>
          </cell>
          <cell r="B887" t="str">
            <v>PORTA MAD COMPENSADO LISO P/VERNIZ, SEM PINTURA</v>
          </cell>
        </row>
        <row r="888">
          <cell r="A888" t="str">
            <v>24752/001</v>
          </cell>
          <cell r="B888" t="str">
            <v>PORTA MAD COMPENSADO LISO P/VERNIZ, SEM PINTURA, SEM FERRAGENS</v>
          </cell>
          <cell r="C888" t="str">
            <v>M2</v>
          </cell>
          <cell r="D888">
            <v>183.41</v>
          </cell>
        </row>
        <row r="889">
          <cell r="A889">
            <v>24753</v>
          </cell>
          <cell r="B889" t="str">
            <v>PORTA COMP LISO REVEST.C/ FORMICA NAS DUAS FACES</v>
          </cell>
        </row>
        <row r="890">
          <cell r="A890" t="str">
            <v>24753/001</v>
          </cell>
          <cell r="B890" t="str">
            <v>PORTA COMPENSADO LISO C/REVEST. FORMICA NAS DUAS FACES C/ADUELA E ALIZ</v>
          </cell>
          <cell r="C890" t="str">
            <v>M2</v>
          </cell>
          <cell r="D890">
            <v>343.58</v>
          </cell>
        </row>
        <row r="891">
          <cell r="B891" t="str">
            <v>AR</v>
          </cell>
        </row>
        <row r="892">
          <cell r="A892">
            <v>25702</v>
          </cell>
          <cell r="B892" t="str">
            <v>PORTA MAD COMPENS LISO INCL PINTURA</v>
          </cell>
        </row>
        <row r="893">
          <cell r="A893" t="str">
            <v>25702/001</v>
          </cell>
          <cell r="B893" t="str">
            <v>PORTA MAD COMPENS LISO 70X210X3,5CM FECHADURA TP GORGES, DOBRADICA COM</v>
          </cell>
          <cell r="C893" t="str">
            <v>UN</v>
          </cell>
          <cell r="D893">
            <v>210.11</v>
          </cell>
        </row>
        <row r="894">
          <cell r="B894" t="str">
            <v>MARCO, PINTURA ESMALTE COM EMASSAMENTO</v>
          </cell>
        </row>
        <row r="895">
          <cell r="A895" t="str">
            <v>25702/002</v>
          </cell>
          <cell r="B895" t="str">
            <v>PORTA MAD COMPENS LISO 60X210X3,5CM TARJETA E DOBRADICAS,MARCO,PINTURA</v>
          </cell>
          <cell r="C895" t="str">
            <v>UN</v>
          </cell>
          <cell r="D895">
            <v>176.14</v>
          </cell>
        </row>
        <row r="896">
          <cell r="B896" t="str">
            <v>ESMALTE COM EMASSAMENTO</v>
          </cell>
        </row>
        <row r="897">
          <cell r="A897" t="str">
            <v>25702/003</v>
          </cell>
          <cell r="B897" t="str">
            <v>PORTA MAD COMPENS LISO 80X210X3,5CM INCLUS FECH TP CILIND E DOBRAD</v>
          </cell>
          <cell r="C897" t="str">
            <v>UN</v>
          </cell>
          <cell r="D897">
            <v>168.98</v>
          </cell>
        </row>
        <row r="898">
          <cell r="B898" t="str">
            <v>(NAO INCLUI PINTURA)</v>
          </cell>
        </row>
        <row r="899">
          <cell r="A899" t="str">
            <v>25702/004</v>
          </cell>
          <cell r="B899" t="str">
            <v>PORTA MAD COMPENS LISO 70X210X3,5CM INCLUS FECH TP GORGES E DOBRAD</v>
          </cell>
          <cell r="C899" t="str">
            <v>UN</v>
          </cell>
          <cell r="D899">
            <v>159.57</v>
          </cell>
        </row>
        <row r="900">
          <cell r="A900" t="str">
            <v>CÓDIGO</v>
          </cell>
          <cell r="B900" t="str">
            <v>|D E S C R I Ç Ã O                                                   |UN</v>
          </cell>
          <cell r="C900" t="str">
            <v>IDADE</v>
          </cell>
          <cell r="D900" t="str">
            <v>|CUSTO TOTAL</v>
          </cell>
        </row>
        <row r="901">
          <cell r="A901" t="str">
            <v>ÍNCULO.....:</v>
          </cell>
          <cell r="B901" t="str">
            <v>NACIONAL CAIXA</v>
          </cell>
        </row>
        <row r="903">
          <cell r="B903" t="str">
            <v>(NAO INCLUI PINTURA)</v>
          </cell>
        </row>
        <row r="904">
          <cell r="A904" t="str">
            <v>25702/005</v>
          </cell>
          <cell r="B904" t="str">
            <v>PORTA MAD COMPENS LISO 60X210X3,5CM INCLUS FECH P/BANHEIRO E DOBRAD</v>
          </cell>
          <cell r="C904" t="str">
            <v>UN</v>
          </cell>
          <cell r="D904">
            <v>155.08000000000001</v>
          </cell>
        </row>
        <row r="905">
          <cell r="B905" t="str">
            <v>(NAO INCLUI PINTURA)</v>
          </cell>
        </row>
        <row r="906">
          <cell r="A906">
            <v>26302</v>
          </cell>
          <cell r="B906" t="str">
            <v>PORTA P/SANITARIO C/LAMINADO, MARCO E FERRAGENS</v>
          </cell>
        </row>
        <row r="907">
          <cell r="A907" t="str">
            <v>26302/001</v>
          </cell>
          <cell r="B907" t="str">
            <v>PORTA P/SANITARIO 80X160CM COMP MAD 20MM C/LAMINADO TEXTURIZADO, MARCO</v>
          </cell>
          <cell r="C907" t="str">
            <v>UN</v>
          </cell>
          <cell r="D907">
            <v>200.89</v>
          </cell>
        </row>
        <row r="908">
          <cell r="B908" t="str">
            <v>7,5X3CM, DOBRADICAS, TARJETA "LIVRE/OCUPADO" EM DIVISORIAS DE BOXES S</v>
          </cell>
        </row>
        <row r="909">
          <cell r="B909" t="str">
            <v>ANITARIOS</v>
          </cell>
        </row>
        <row r="910">
          <cell r="A910" t="str">
            <v>26302/002</v>
          </cell>
          <cell r="B910" t="str">
            <v>PORTA P/SANITARIO 60X160CM COMP MAD 20MM C/LAMINADO TEXTURIZADO, MARCO</v>
          </cell>
          <cell r="C910" t="str">
            <v>UN</v>
          </cell>
          <cell r="D910">
            <v>178.05</v>
          </cell>
        </row>
        <row r="911">
          <cell r="B911" t="str">
            <v>MADEIRA 7,5X3,0CM, DOBRADICAS, TARJETA "LIVRE/OCUPADO" EM DIVISORIAS</v>
          </cell>
        </row>
        <row r="912">
          <cell r="B912" t="str">
            <v>DE BOXES SANITARIOS</v>
          </cell>
        </row>
        <row r="913">
          <cell r="A913">
            <v>41605</v>
          </cell>
          <cell r="B913" t="str">
            <v>PORTA MAD ALMOFADADA, INCL ADUELA E ALIZAR SEM FERRAGENS, SEM PINTURA</v>
          </cell>
          <cell r="C913" t="str">
            <v>M2</v>
          </cell>
          <cell r="D913">
            <v>307.33999999999997</v>
          </cell>
        </row>
        <row r="914">
          <cell r="A914">
            <v>68048</v>
          </cell>
          <cell r="B914" t="str">
            <v>CAIXA DE PORTA DE MADEIRA</v>
          </cell>
          <cell r="C914" t="str">
            <v>UN</v>
          </cell>
          <cell r="D914">
            <v>96.55</v>
          </cell>
        </row>
        <row r="915">
          <cell r="A915">
            <v>68545</v>
          </cell>
          <cell r="B915" t="str">
            <v>PORTA MAD COMP 160X210CM 2 FLS 80X210X3,5MM P/PINTURA C/ADUELA 13CM E</v>
          </cell>
        </row>
        <row r="916">
          <cell r="B916" t="str">
            <v>COM DOBRADICA LATAO CROMADO.</v>
          </cell>
        </row>
        <row r="917">
          <cell r="A917" t="str">
            <v>68545/001</v>
          </cell>
          <cell r="B917" t="str">
            <v>PORTA MAD COMP 160X210CM 2 FLS 80X210X3,5MM P/PINTURA C/ADUELA 13CM E</v>
          </cell>
          <cell r="C917" t="str">
            <v>UN</v>
          </cell>
          <cell r="D917">
            <v>334.11</v>
          </cell>
        </row>
        <row r="918">
          <cell r="B918" t="str">
            <v>COM DOBRADICA LATAO CROMADO.</v>
          </cell>
        </row>
        <row r="919">
          <cell r="A919">
            <v>68583</v>
          </cell>
          <cell r="B919" t="str">
            <v>PORTA DURADOOR 60X210X3,5CM C/ADUELA 13CM E ALIZAR DE 3A C/DOBRADICA L</v>
          </cell>
        </row>
        <row r="920">
          <cell r="B920" t="str">
            <v>ATAO CROMADO</v>
          </cell>
        </row>
        <row r="921">
          <cell r="A921" t="str">
            <v>68583/001</v>
          </cell>
          <cell r="B921" t="str">
            <v>PORTA EUCADUR P/PINTURA 80X210X3,5CM C/ADUELA 13CM E ALIZAR DE 3A C/DO</v>
          </cell>
          <cell r="C921" t="str">
            <v>UN</v>
          </cell>
          <cell r="D921">
            <v>240.39</v>
          </cell>
        </row>
        <row r="922">
          <cell r="B922" t="str">
            <v>BRADICA LATAO CROMADO</v>
          </cell>
        </row>
        <row r="923">
          <cell r="A923" t="str">
            <v>68583/002</v>
          </cell>
          <cell r="B923" t="str">
            <v>PORTA EUCADUR P/PINTURA 70X210X3,5CM C/ADUELA 13CM E ALIZAR DE 3A C/DO</v>
          </cell>
          <cell r="C923" t="str">
            <v>UN</v>
          </cell>
          <cell r="D923">
            <v>274.05</v>
          </cell>
        </row>
        <row r="924">
          <cell r="B924" t="str">
            <v>BRADICA LATAO CROMADO</v>
          </cell>
        </row>
        <row r="925">
          <cell r="A925" t="str">
            <v>68583/003</v>
          </cell>
          <cell r="B925" t="str">
            <v>PORTA EUCADUR P/PINTURA 60X210X3,5CM C/ADUELA 13CM E ALIZAR DE 3A C/DO</v>
          </cell>
          <cell r="C925" t="str">
            <v>UN</v>
          </cell>
          <cell r="D925">
            <v>137.19999999999999</v>
          </cell>
        </row>
        <row r="926">
          <cell r="B926" t="str">
            <v>BRADICA LATAO CROMADO</v>
          </cell>
        </row>
        <row r="927">
          <cell r="A927" t="str">
            <v>68583/004</v>
          </cell>
          <cell r="B927" t="str">
            <v>PORTA DURADOOR 80X210X3,5CM C/ADUELA 13CM E ALIZAR DE 3A C/DOBRADICA L</v>
          </cell>
          <cell r="C927" t="str">
            <v>UN</v>
          </cell>
          <cell r="D927">
            <v>386.79</v>
          </cell>
        </row>
        <row r="928">
          <cell r="B928" t="str">
            <v>ATAO CROMADO</v>
          </cell>
        </row>
        <row r="929">
          <cell r="A929" t="str">
            <v>68583/005</v>
          </cell>
          <cell r="B929" t="str">
            <v>PORTA DURADOOR 70X210X3,5CM C/ADUELA 13CM E ALIZAR DE 3A C/DOBRADICA L</v>
          </cell>
          <cell r="C929" t="str">
            <v>UN</v>
          </cell>
          <cell r="D929">
            <v>357.41</v>
          </cell>
        </row>
        <row r="930">
          <cell r="B930" t="str">
            <v>ATAO CROMADO</v>
          </cell>
        </row>
        <row r="931">
          <cell r="A931" t="str">
            <v>CÓDIGO</v>
          </cell>
          <cell r="B931" t="str">
            <v>|D E S C R I Ç Ã O                                                   |UN</v>
          </cell>
          <cell r="C931" t="str">
            <v>IDADE</v>
          </cell>
          <cell r="D931" t="str">
            <v>|CUSTO TOTAL</v>
          </cell>
        </row>
        <row r="932">
          <cell r="A932" t="str">
            <v>ÍNCULO.....:</v>
          </cell>
          <cell r="B932" t="str">
            <v>NACIONAL CAIXA</v>
          </cell>
        </row>
        <row r="934">
          <cell r="A934" t="str">
            <v>68583/006</v>
          </cell>
          <cell r="B934" t="str">
            <v>PORTA DURADOOR 60X210X3,5CM C/ADUELA 13CM E ALIZAR DE 3A C/DOBRADICA L</v>
          </cell>
          <cell r="C934" t="str">
            <v>UN</v>
          </cell>
          <cell r="D934">
            <v>328.03</v>
          </cell>
        </row>
        <row r="935">
          <cell r="B935" t="str">
            <v>ATAO CROMADO</v>
          </cell>
        </row>
        <row r="936">
          <cell r="A936">
            <v>68632</v>
          </cell>
          <cell r="B936" t="str">
            <v>PORTA ALMOFADADA DE 0,80MX2,10M, COM FECHADURA CILINDRICA</v>
          </cell>
        </row>
        <row r="937">
          <cell r="A937" t="str">
            <v>68632/001</v>
          </cell>
          <cell r="B937" t="str">
            <v>PORTA ALMOFADADA DE 0,80MX2,10M, COM FERROLHO</v>
          </cell>
          <cell r="C937" t="str">
            <v>UN</v>
          </cell>
          <cell r="D937">
            <v>388.2</v>
          </cell>
        </row>
        <row r="938">
          <cell r="A938" t="str">
            <v>68632/002</v>
          </cell>
          <cell r="B938" t="str">
            <v>PORTA ALMOFADADA DE 0,80MX2,10M, COM FECHADURA CILINDRICA</v>
          </cell>
          <cell r="C938" t="str">
            <v>UN</v>
          </cell>
          <cell r="D938">
            <v>414.91</v>
          </cell>
        </row>
        <row r="939">
          <cell r="A939">
            <v>68673</v>
          </cell>
          <cell r="B939" t="str">
            <v>PORTA MAD COMP 120X210CM 2FLS 40/80X210X3,5CM P/PINTURA C/ADUELA E ALI</v>
          </cell>
        </row>
        <row r="940">
          <cell r="B940" t="str">
            <v>ZAR DE 2A C/DOBRADICA LATAO CROMADO</v>
          </cell>
        </row>
        <row r="941">
          <cell r="A941" t="str">
            <v>68673/001</v>
          </cell>
          <cell r="B941" t="str">
            <v>PORTA MAD COMP LISA 60X210CM 35MM P/PINTURA C/ADUELA 13CM E ALIZAR DE</v>
          </cell>
          <cell r="C941" t="str">
            <v>UN</v>
          </cell>
          <cell r="D941">
            <v>218.14</v>
          </cell>
        </row>
        <row r="942">
          <cell r="B942" t="str">
            <v>2A / DOBRADICA LATAO CROMADO</v>
          </cell>
        </row>
        <row r="943">
          <cell r="A943" t="str">
            <v>68673/002</v>
          </cell>
          <cell r="B943" t="str">
            <v>PORTA MAD COMP LISA 60X210CM 35MM P/CERA/VERNIZ C/ADUELA 13CM E ALIZAR</v>
          </cell>
          <cell r="C943" t="str">
            <v>UN</v>
          </cell>
          <cell r="D943">
            <v>279.52</v>
          </cell>
        </row>
        <row r="944">
          <cell r="B944" t="str">
            <v>DE 1A / DOBRADICA LATAO CROMADO C/ANEL</v>
          </cell>
        </row>
        <row r="945">
          <cell r="A945" t="str">
            <v>68673/003</v>
          </cell>
          <cell r="B945" t="str">
            <v>PORTA MAD COMP LISA 60X210CM 35MM P/PINTURA C/MARCO 7X3,5CM DE 2A / DO</v>
          </cell>
          <cell r="C945" t="str">
            <v>UN</v>
          </cell>
          <cell r="D945">
            <v>156.79</v>
          </cell>
        </row>
        <row r="946">
          <cell r="B946" t="str">
            <v>BRADICA LATAO CROMADO</v>
          </cell>
        </row>
        <row r="947">
          <cell r="A947" t="str">
            <v>68673/004</v>
          </cell>
          <cell r="B947" t="str">
            <v>PORTA MAD COMP LISA 70X210CM 35MM P/PINTURA C/ADUELA 13CM E ALIZAR DE</v>
          </cell>
          <cell r="C947" t="str">
            <v>UN</v>
          </cell>
          <cell r="D947">
            <v>221.26</v>
          </cell>
        </row>
        <row r="948">
          <cell r="B948" t="str">
            <v>2A / DOBRADICA LATAO CROMADO</v>
          </cell>
        </row>
        <row r="949">
          <cell r="A949" t="str">
            <v>68673/005</v>
          </cell>
          <cell r="B949" t="str">
            <v>PORTA MAD COMP LISA 70X210CM 35MM P/PINTURA C/MARCO 7X3,5CM DE 2A / DO</v>
          </cell>
          <cell r="C949" t="str">
            <v>UN</v>
          </cell>
          <cell r="D949">
            <v>158.62</v>
          </cell>
        </row>
        <row r="950">
          <cell r="B950" t="str">
            <v>BRADICA LATAO CROMADO</v>
          </cell>
        </row>
        <row r="951">
          <cell r="A951" t="str">
            <v>68673/006</v>
          </cell>
          <cell r="B951" t="str">
            <v>PORTA MAD COMP LISA 70X210CM 35MM P/CERA/VERNIZ C/ADUELA 13CM E ALIZAR</v>
          </cell>
          <cell r="C951" t="str">
            <v>UN</v>
          </cell>
          <cell r="D951">
            <v>309.97000000000003</v>
          </cell>
        </row>
        <row r="952">
          <cell r="B952" t="str">
            <v>DE 1A / DOBRADICA LATAO CROMADO C/ANEL</v>
          </cell>
        </row>
        <row r="953">
          <cell r="A953" t="str">
            <v>68673/007</v>
          </cell>
          <cell r="B953" t="str">
            <v>PORTA MAD COMP LISA 80X210CM 35MM P/PINTURA C/ADUELA 13CM E ALIZAR</v>
          </cell>
          <cell r="C953" t="str">
            <v>UN</v>
          </cell>
          <cell r="D953">
            <v>225.09</v>
          </cell>
        </row>
        <row r="954">
          <cell r="B954" t="str">
            <v>DE 2A C/DOBRADICA LATAO CROMADO</v>
          </cell>
        </row>
        <row r="955">
          <cell r="A955" t="str">
            <v>68673/008</v>
          </cell>
          <cell r="B955" t="str">
            <v>PORTA MAD COMP LISA 80X210CM 35MM P/PINTURA C/ADUELA 15CM E ALIZAR DE</v>
          </cell>
          <cell r="C955" t="str">
            <v>UN</v>
          </cell>
          <cell r="D955">
            <v>242.17</v>
          </cell>
        </row>
        <row r="956">
          <cell r="B956" t="str">
            <v>2A C/DOBRADICA LATAO CROMADO</v>
          </cell>
        </row>
        <row r="957">
          <cell r="A957" t="str">
            <v>68673/009</v>
          </cell>
          <cell r="B957" t="str">
            <v>PORTA MAD COMP LISA 80X210CM 35MM P/CERA/VERNIZ C/ADUELA 13CM E ALIZAR</v>
          </cell>
          <cell r="C957" t="str">
            <v>UN</v>
          </cell>
          <cell r="D957">
            <v>314.32</v>
          </cell>
        </row>
        <row r="958">
          <cell r="B958" t="str">
            <v>DE 1A C/DOBRADICA LATAO CROMADO C/ANEIS</v>
          </cell>
        </row>
        <row r="959">
          <cell r="A959" t="str">
            <v>68673/010</v>
          </cell>
          <cell r="B959" t="str">
            <v>PORTA MAD COMP LISA 80X210CM 35MM P/PINTURA C/MARCO 7X3,5CM DE 2A C/DO</v>
          </cell>
          <cell r="C959" t="str">
            <v>UN</v>
          </cell>
          <cell r="D959">
            <v>161.16999999999999</v>
          </cell>
        </row>
        <row r="960">
          <cell r="B960" t="str">
            <v>BRADICA LATAO CROMADO</v>
          </cell>
        </row>
        <row r="961">
          <cell r="A961" t="str">
            <v>68673/011</v>
          </cell>
          <cell r="B961" t="str">
            <v>PORTA MAD COMP LISA 90X210CM 35MM P/CERA/VERNIZ C/ADUELA 13CM E ALIZAR</v>
          </cell>
          <cell r="C961" t="str">
            <v>UN</v>
          </cell>
          <cell r="D961">
            <v>353.47</v>
          </cell>
        </row>
        <row r="962">
          <cell r="A962" t="str">
            <v>CÓDIGO</v>
          </cell>
          <cell r="B962" t="str">
            <v>|D E S C R I Ç Ã O                                                   |UN</v>
          </cell>
          <cell r="C962" t="str">
            <v>IDADE</v>
          </cell>
          <cell r="D962" t="str">
            <v>|CUSTO TOTAL</v>
          </cell>
        </row>
        <row r="963">
          <cell r="A963" t="str">
            <v>ÍNCULO.....:</v>
          </cell>
          <cell r="B963" t="str">
            <v>NACIONAL CAIXA</v>
          </cell>
        </row>
        <row r="965">
          <cell r="B965" t="str">
            <v>DE 1A C/DOBRADICA LATAO CROMADO C/ANEIS</v>
          </cell>
        </row>
        <row r="966">
          <cell r="A966" t="str">
            <v>68673/012</v>
          </cell>
          <cell r="B966" t="str">
            <v>PORTA MAD COMP LISA 60X180CM 35MM P/PINTURA C/MARCO 7X3,5CM DE 2A C/DO</v>
          </cell>
          <cell r="C966" t="str">
            <v>UN</v>
          </cell>
          <cell r="D966">
            <v>142.66</v>
          </cell>
        </row>
        <row r="967">
          <cell r="B967" t="str">
            <v>BRADICA LATAO CROMADO</v>
          </cell>
        </row>
        <row r="968">
          <cell r="A968" t="str">
            <v>68673/013</v>
          </cell>
          <cell r="B968" t="str">
            <v>PORTA MAD COMP LISA 70X180CM 35MM P/PINTURA C/MARCO 7X3,5CM DE 2A C/DO</v>
          </cell>
          <cell r="C968" t="str">
            <v>UN</v>
          </cell>
          <cell r="D968">
            <v>143.78</v>
          </cell>
        </row>
        <row r="969">
          <cell r="B969" t="str">
            <v>BRADICA LATAO CROMADO</v>
          </cell>
        </row>
        <row r="970">
          <cell r="A970" t="str">
            <v>68673/014</v>
          </cell>
          <cell r="B970" t="str">
            <v>PORTA MAD COMP LISA 70X240CM 35MM P/PINTURA C/MARCO 7X3,5CM DE 2A C/DO</v>
          </cell>
          <cell r="C970" t="str">
            <v>UN</v>
          </cell>
          <cell r="D970">
            <v>188.2</v>
          </cell>
        </row>
        <row r="971">
          <cell r="B971" t="str">
            <v>BRADICA LATAO CROMADO</v>
          </cell>
        </row>
        <row r="972">
          <cell r="A972" t="str">
            <v>68673/015</v>
          </cell>
          <cell r="B972" t="str">
            <v>PORTA MAD COMP LISA 80X190CM 35MM P/PINTURA C/MARCO 7X3,5CM DE 2A C/DO</v>
          </cell>
          <cell r="C972" t="str">
            <v>UN</v>
          </cell>
          <cell r="D972">
            <v>151.16</v>
          </cell>
        </row>
        <row r="973">
          <cell r="B973" t="str">
            <v>BRADICA LATAO CROMADO</v>
          </cell>
        </row>
        <row r="974">
          <cell r="A974">
            <v>0</v>
          </cell>
          <cell r="B974" t="str">
            <v>PORTA MAD COMP 120X210CM 2FLS 60X210X3,5CM P/PINTURA C/ADUELA E ALIZAR</v>
          </cell>
          <cell r="C974" t="str">
            <v>UN</v>
          </cell>
          <cell r="D974">
            <v>338.68</v>
          </cell>
        </row>
        <row r="975">
          <cell r="B975" t="str">
            <v>DE 2A C/DOBRADICA LATAO CROMADO</v>
          </cell>
        </row>
        <row r="976">
          <cell r="A976" t="str">
            <v>68673/017</v>
          </cell>
          <cell r="B976" t="str">
            <v>PORTA MAD COMP 120X210CM 2FLS 40/80X210X3,5CM P/PINTURA C/ADUELA E ALI</v>
          </cell>
          <cell r="C976" t="str">
            <v>UN</v>
          </cell>
          <cell r="D976">
            <v>322.25</v>
          </cell>
        </row>
        <row r="977">
          <cell r="B977" t="str">
            <v>ZAR DE 2A C/DOBRADICA LATAO CROMADO</v>
          </cell>
        </row>
        <row r="978">
          <cell r="A978" t="str">
            <v>68673/018</v>
          </cell>
          <cell r="B978" t="str">
            <v>PORTA MAD COMP 140X210CM 2FLS 70X210X3,5CM P/PINTURA C/MARCO 7X3,5CM D</v>
          </cell>
          <cell r="C978" t="str">
            <v>UN</v>
          </cell>
          <cell r="D978">
            <v>254.86</v>
          </cell>
        </row>
        <row r="979">
          <cell r="B979" t="str">
            <v>E 2A C/DOBRADICA LATAO CROMADO</v>
          </cell>
        </row>
        <row r="980">
          <cell r="A980" t="str">
            <v>68673/019</v>
          </cell>
          <cell r="B980" t="str">
            <v>PORTA MAD COMP 160X210CM 2FLS 80X210X3,5CM P/PINTURA C/MARCO 7X3,5CM D</v>
          </cell>
          <cell r="C980" t="str">
            <v>UN</v>
          </cell>
          <cell r="D980">
            <v>259.97000000000003</v>
          </cell>
        </row>
        <row r="981">
          <cell r="B981" t="str">
            <v>E 2A C/DOBRADICA LATAO CROMADO</v>
          </cell>
        </row>
        <row r="982">
          <cell r="A982" t="str">
            <v>68673/020</v>
          </cell>
          <cell r="B982" t="str">
            <v>PORTA MAD COMP 180X210CM 2FLS 90X210X3,5CM P/PINTURA C/MARCO 7X3,5CM D</v>
          </cell>
          <cell r="C982" t="str">
            <v>UN</v>
          </cell>
          <cell r="D982">
            <v>262.89</v>
          </cell>
        </row>
        <row r="983">
          <cell r="B983" t="str">
            <v>E 2A C/DOBRADICA LATAO CROMADO</v>
          </cell>
        </row>
        <row r="984">
          <cell r="A984" t="str">
            <v>68673/021</v>
          </cell>
          <cell r="B984" t="str">
            <v>PORTA MAD COMP 120X210CM 2FLS 60X210X3,5CM P/CERA/VERNIZ C/ADUELA 13CM</v>
          </cell>
          <cell r="C984" t="str">
            <v>UN</v>
          </cell>
          <cell r="D984">
            <v>400.3</v>
          </cell>
        </row>
        <row r="985">
          <cell r="B985" t="str">
            <v>E ALIZAR DE 1A C/DOBRADICA LATAO CROMADO C/ANEIS</v>
          </cell>
        </row>
        <row r="986">
          <cell r="A986" t="str">
            <v>68673/022</v>
          </cell>
          <cell r="B986" t="str">
            <v>PORTA MAD COMP 120X210CM 2FLS 60X210X3,5CM P/PINTURA C/MARCO 7X3,5CM D</v>
          </cell>
          <cell r="C986" t="str">
            <v>UN</v>
          </cell>
          <cell r="D986">
            <v>251.2</v>
          </cell>
        </row>
        <row r="987">
          <cell r="B987" t="str">
            <v>E 2A C/DOBRADICA LATAO CROMADO</v>
          </cell>
        </row>
        <row r="988">
          <cell r="A988" t="str">
            <v>68673/023</v>
          </cell>
          <cell r="B988" t="str">
            <v>PORTA MAD COMP LISA 90X210CM 35MM P/PINTURA C/ADUELA 13CM E ALIZAR DE</v>
          </cell>
          <cell r="C988" t="str">
            <v>UN</v>
          </cell>
          <cell r="D988">
            <v>227.83</v>
          </cell>
        </row>
        <row r="989">
          <cell r="B989" t="str">
            <v>2A C/DOBRADICA LATAO CROMADO</v>
          </cell>
        </row>
        <row r="990">
          <cell r="A990" t="str">
            <v>68673/024</v>
          </cell>
          <cell r="B990" t="str">
            <v>PORTA MAD COMP LISA 60X210 35MM P/PINTURA C/MARCO S/TACO COM TARJETAS</v>
          </cell>
          <cell r="C990" t="str">
            <v>UN</v>
          </cell>
          <cell r="D990">
            <v>163.09</v>
          </cell>
        </row>
        <row r="991">
          <cell r="B991" t="str">
            <v>E DOBRADICAS</v>
          </cell>
        </row>
        <row r="992">
          <cell r="A992">
            <v>68682</v>
          </cell>
          <cell r="B992" t="str">
            <v>PORTA MADEIRA VENEZIANA</v>
          </cell>
        </row>
        <row r="993">
          <cell r="A993" t="str">
            <v>CÓDIGO</v>
          </cell>
          <cell r="B993" t="str">
            <v>|D E S C R I Ç Ã O                                                   |UN</v>
          </cell>
          <cell r="C993" t="str">
            <v>IDADE</v>
          </cell>
          <cell r="D993" t="str">
            <v>|CUSTO TOTAL</v>
          </cell>
        </row>
        <row r="994">
          <cell r="A994" t="str">
            <v>ÍNCULO.....:</v>
          </cell>
          <cell r="B994" t="str">
            <v>NACIONAL CAIXA</v>
          </cell>
        </row>
        <row r="996">
          <cell r="A996" t="str">
            <v>68682/001</v>
          </cell>
          <cell r="B996" t="str">
            <v>PORTA VENEZIANA MAD REGIONAL 1A 70X210X3,5CM C/ADUELA 13CM E ALIZAR DE</v>
          </cell>
          <cell r="C996" t="str">
            <v>UN</v>
          </cell>
          <cell r="D996">
            <v>488.47</v>
          </cell>
        </row>
        <row r="997">
          <cell r="B997" t="str">
            <v>1A C/DOBRADICA LATAO CROMADO C/ANEIS</v>
          </cell>
        </row>
        <row r="998">
          <cell r="A998" t="str">
            <v>68682/002</v>
          </cell>
          <cell r="B998" t="str">
            <v>PORTA VENEZIANA MAD REGIONAL 1A 70X210X3,5CM C/MARCO 1A 7X3,5CM C/DOBR</v>
          </cell>
          <cell r="C998" t="str">
            <v>UN</v>
          </cell>
          <cell r="D998">
            <v>376.05</v>
          </cell>
        </row>
        <row r="999">
          <cell r="B999" t="str">
            <v>ADICA LATAO CROMADO C/ANEIS</v>
          </cell>
        </row>
        <row r="1000">
          <cell r="A1000" t="str">
            <v>68682/003</v>
          </cell>
          <cell r="B1000" t="str">
            <v>PORTA VENEZIANA MAD REGIONAL 1A 80X210X3,5CM C/ADUELA 13CM E ALIZAR DE</v>
          </cell>
          <cell r="C1000" t="str">
            <v>UN</v>
          </cell>
          <cell r="D1000">
            <v>477.93</v>
          </cell>
        </row>
        <row r="1001">
          <cell r="B1001" t="str">
            <v>1A C/DOBRADICA LATAO CROMADO C/ANEIS</v>
          </cell>
        </row>
        <row r="1002">
          <cell r="A1002" t="str">
            <v>68682/004</v>
          </cell>
          <cell r="B1002" t="str">
            <v>PORTA VENEZIANA MAD REGIONAL 2A 60X150X3,5CM C/ADUELA 13CM E ALIZAR DE</v>
          </cell>
          <cell r="C1002" t="str">
            <v>UN</v>
          </cell>
          <cell r="D1002">
            <v>265.01</v>
          </cell>
        </row>
        <row r="1003">
          <cell r="B1003" t="str">
            <v>2A C/DOBRADICA LATAO CROMADO</v>
          </cell>
        </row>
        <row r="1004">
          <cell r="A1004" t="str">
            <v>68682/005</v>
          </cell>
          <cell r="B1004" t="str">
            <v>PORTA VENEZIANA MAD REGIONAL 2A 120X210CM 2FLS 60X210X3,5CM C/ADUELA 1</v>
          </cell>
          <cell r="C1004" t="str">
            <v>UN</v>
          </cell>
          <cell r="D1004">
            <v>577.41</v>
          </cell>
        </row>
        <row r="1005">
          <cell r="B1005" t="str">
            <v>3CM E ALIZAR DE 2A C/DOBRADICA LATAO CROMADO</v>
          </cell>
        </row>
        <row r="1006">
          <cell r="A1006" t="str">
            <v>68682/006</v>
          </cell>
          <cell r="B1006" t="str">
            <v>PORTA VENEZIANA MAD REGIONAL 2A 70X210X3,5CM C/ADUELA 13CM E ALIZAR DE</v>
          </cell>
          <cell r="C1006" t="str">
            <v>UN</v>
          </cell>
          <cell r="D1006">
            <v>373.58</v>
          </cell>
        </row>
        <row r="1007">
          <cell r="B1007" t="str">
            <v>2A C/DOBRADICA LATAO CROMADO</v>
          </cell>
        </row>
        <row r="1008">
          <cell r="A1008" t="str">
            <v>68682/007</v>
          </cell>
          <cell r="B1008" t="str">
            <v>PORTA VENEZIANA MAD REGIONAL 2A 70X210X3,5CM C/MARCO 2A 7X3,5CM C/DOBR</v>
          </cell>
          <cell r="C1008" t="str">
            <v>UN</v>
          </cell>
          <cell r="D1008">
            <v>310.94</v>
          </cell>
        </row>
        <row r="1009">
          <cell r="B1009" t="str">
            <v>ADICA LATAO CROMADO</v>
          </cell>
        </row>
        <row r="1010">
          <cell r="A1010" t="str">
            <v>68682/008</v>
          </cell>
          <cell r="B1010" t="str">
            <v>PORTA VENEZIANA MAD REGIONAL 2A 80X210X3,5CM C/ADUELA 13CM E ALIZAR DE</v>
          </cell>
          <cell r="C1010" t="str">
            <v>UN</v>
          </cell>
          <cell r="D1010">
            <v>419.38</v>
          </cell>
        </row>
        <row r="1011">
          <cell r="B1011" t="str">
            <v>2A C/DOBRADICA LATAO CROMADO</v>
          </cell>
        </row>
        <row r="1012">
          <cell r="A1012" t="str">
            <v>68682/009</v>
          </cell>
          <cell r="B1012" t="str">
            <v>PORTA VENEZIANA MAD REGIONAL 2A 80X210X3,5CM C/MARCO 2A 7X3,5CM C/DOBR</v>
          </cell>
          <cell r="C1012" t="str">
            <v>UN</v>
          </cell>
          <cell r="D1012">
            <v>356.95</v>
          </cell>
        </row>
        <row r="1013">
          <cell r="B1013" t="str">
            <v>ADICA LATAO CROMADO</v>
          </cell>
        </row>
        <row r="1014">
          <cell r="A1014" t="str">
            <v>68682/010</v>
          </cell>
          <cell r="B1014" t="str">
            <v>PORTA VENEZIANA MAD REGIONAL 2A 140X210CM 2FLS 70X210X3,5CM C/MARCO 2A</v>
          </cell>
          <cell r="C1014" t="str">
            <v>UN</v>
          </cell>
          <cell r="D1014">
            <v>559.51</v>
          </cell>
        </row>
        <row r="1015">
          <cell r="B1015" t="str">
            <v>7X3,5CM C/DOBRADICA LATAO CROMADO</v>
          </cell>
        </row>
        <row r="1016">
          <cell r="A1016" t="str">
            <v>68682/011</v>
          </cell>
          <cell r="B1016" t="str">
            <v>PORTA VENEZIANA MAD REGIONAL 2A 140X210CM 2FLS 70X210X3,5CM C/ADUELA 1</v>
          </cell>
          <cell r="C1016" t="str">
            <v>UN</v>
          </cell>
          <cell r="D1016">
            <v>631.09</v>
          </cell>
        </row>
        <row r="1017">
          <cell r="B1017" t="str">
            <v>3CM E ALIZAR DE 2A C/DOBRADICA LATAO CROMADO</v>
          </cell>
        </row>
        <row r="1018">
          <cell r="A1018" t="str">
            <v>68682/012</v>
          </cell>
          <cell r="B1018" t="str">
            <v>PORTA VENEZIANA MAD REGIONAL 2A 60X210X3,5CM C/ADUELA 13CM E ALIZAR DE</v>
          </cell>
          <cell r="C1018" t="str">
            <v>UN</v>
          </cell>
          <cell r="D1018">
            <v>346.74</v>
          </cell>
        </row>
        <row r="1019">
          <cell r="B1019" t="str">
            <v>2A C/DOBRADICA LATAO CROMADO</v>
          </cell>
        </row>
        <row r="1020">
          <cell r="A1020" t="str">
            <v>68682/013</v>
          </cell>
          <cell r="B1020" t="str">
            <v>PORTA VENEZIANA MAD REGIONAL 2A 60X210X3,5CM C/MARCO 2A 7X3,5CM C/DOBR</v>
          </cell>
          <cell r="C1020" t="str">
            <v>UN</v>
          </cell>
          <cell r="D1020">
            <v>285.38</v>
          </cell>
        </row>
        <row r="1021">
          <cell r="B1021" t="str">
            <v>ADICA LATAO CROMADO</v>
          </cell>
        </row>
        <row r="1022">
          <cell r="A1022" t="str">
            <v>68682/014</v>
          </cell>
          <cell r="B1022" t="str">
            <v>PORTA VENEZIANA MAD REGIONAL 2A 120X210CM 2FLS 60X210X3,5CM C/MARCO 2A</v>
          </cell>
          <cell r="C1022" t="str">
            <v>UN</v>
          </cell>
          <cell r="D1022">
            <v>508.38</v>
          </cell>
        </row>
        <row r="1023">
          <cell r="B1023" t="str">
            <v>7X3,5CM C/DOBRADICA LATAO CROMADO</v>
          </cell>
        </row>
        <row r="1024">
          <cell r="A1024" t="str">
            <v>CÓDIGO</v>
          </cell>
          <cell r="B1024" t="str">
            <v>|D E S C R I Ç Ã O                                                   |UN</v>
          </cell>
          <cell r="C1024" t="str">
            <v>IDADE</v>
          </cell>
          <cell r="D1024" t="str">
            <v>|CUSTO TOTAL</v>
          </cell>
        </row>
        <row r="1025">
          <cell r="A1025" t="str">
            <v>ÍNCULO.....:</v>
          </cell>
          <cell r="B1025" t="str">
            <v>NACIONAL CAIXA</v>
          </cell>
        </row>
        <row r="1027">
          <cell r="A1027" t="str">
            <v>68682/015</v>
          </cell>
          <cell r="B1027" t="str">
            <v>PORTA VENEZIANA MAD REGIONAL 2A 80X210X3,5 C/ADUELA 13CM E ALIZAR SEM</v>
          </cell>
          <cell r="C1027" t="str">
            <v>UN</v>
          </cell>
          <cell r="D1027">
            <v>375.27</v>
          </cell>
        </row>
        <row r="1028">
          <cell r="B1028" t="str">
            <v>DOBRADICA</v>
          </cell>
        </row>
        <row r="1029">
          <cell r="A1029">
            <v>68683</v>
          </cell>
          <cell r="B1029" t="str">
            <v>BANDEIRA EM VENEZIANA MAD REGIONAL 1A 100X40CM FIXA C/ADUELA E ALIZAR</v>
          </cell>
        </row>
        <row r="1030">
          <cell r="A1030" t="str">
            <v>68683/001</v>
          </cell>
          <cell r="B1030" t="str">
            <v>BANDEIRA P/VIDRO MAD REGIONAL 1A 40X60CM FIXA SEM ADUELA/ALIZAR</v>
          </cell>
          <cell r="C1030" t="str">
            <v>UN</v>
          </cell>
          <cell r="D1030">
            <v>36.31</v>
          </cell>
        </row>
        <row r="1031">
          <cell r="A1031" t="str">
            <v>68683/002</v>
          </cell>
          <cell r="B1031" t="str">
            <v>BANDEIRA P/VIDRO MAD REGIONAL 2A 40X60CM FIXA SEM ADUELA/ALIZAR</v>
          </cell>
          <cell r="C1031" t="str">
            <v>UN</v>
          </cell>
          <cell r="D1031">
            <v>30.17</v>
          </cell>
        </row>
        <row r="1032">
          <cell r="A1032" t="str">
            <v>68683/003</v>
          </cell>
          <cell r="B1032" t="str">
            <v>BANDEIRA P/VIDRO MAD REGIONAL 2A 40X70CM FIXA SEM ADUELA/ALIZAR</v>
          </cell>
          <cell r="C1032" t="str">
            <v>UN</v>
          </cell>
          <cell r="D1032">
            <v>32.32</v>
          </cell>
        </row>
        <row r="1033">
          <cell r="A1033" t="str">
            <v>68683/004</v>
          </cell>
          <cell r="B1033" t="str">
            <v>BANDEIRA EM VENEZIANA MAD REGIONAL 1A 100X40CM FIXA C/ADUELA E ALIZAR</v>
          </cell>
          <cell r="C1033" t="str">
            <v>UN</v>
          </cell>
          <cell r="D1033">
            <v>133.83000000000001</v>
          </cell>
        </row>
        <row r="1034">
          <cell r="A1034">
            <v>90</v>
          </cell>
          <cell r="B1034" t="str">
            <v>JANELA DE MADEIRA</v>
          </cell>
        </row>
        <row r="1035">
          <cell r="A1035">
            <v>6106</v>
          </cell>
          <cell r="B1035" t="str">
            <v>JANELA DE CORRER EM MADEIRA DE LEI P/VIDRO - 1,20 X 1,50 M</v>
          </cell>
          <cell r="C1035" t="str">
            <v>M2</v>
          </cell>
          <cell r="D1035">
            <v>212.23</v>
          </cell>
        </row>
        <row r="1036">
          <cell r="A1036">
            <v>6127</v>
          </cell>
          <cell r="B1036" t="str">
            <v>JANELA EM MADEIRA CORRER, SIMPLES P/VIDRO 1,20MX1,20M</v>
          </cell>
          <cell r="C1036" t="str">
            <v>M2</v>
          </cell>
          <cell r="D1036">
            <v>213.03</v>
          </cell>
        </row>
        <row r="1037">
          <cell r="A1037">
            <v>68065</v>
          </cell>
          <cell r="B1037" t="str">
            <v>JANELA DE MADEIRA (ALMOFADADA) COM FERRAGEM</v>
          </cell>
          <cell r="C1037" t="str">
            <v>M2</v>
          </cell>
          <cell r="D1037">
            <v>258.89</v>
          </cell>
        </row>
        <row r="1038">
          <cell r="A1038">
            <v>92</v>
          </cell>
          <cell r="B1038" t="str">
            <v>PORTA E/OU TAMPA DE FERRO</v>
          </cell>
        </row>
        <row r="1039">
          <cell r="A1039">
            <v>6120</v>
          </cell>
          <cell r="B1039" t="str">
            <v>PORTA CORTA-FOGO METALICA - 90 X 210 CM</v>
          </cell>
          <cell r="C1039" t="str">
            <v>M2</v>
          </cell>
          <cell r="D1039">
            <v>198.55</v>
          </cell>
        </row>
        <row r="1040">
          <cell r="A1040">
            <v>11541</v>
          </cell>
          <cell r="B1040" t="str">
            <v>PORTA ABRIR CHAPA DOBRADA</v>
          </cell>
        </row>
        <row r="1041">
          <cell r="A1041" t="str">
            <v>11541/001</v>
          </cell>
          <cell r="B1041" t="str">
            <v>PORTA ABRIR 87X217CM TP GRADE C/POSTIGO P/VIDRO C/CHAPA ALMOFADA INFER</v>
          </cell>
          <cell r="C1041" t="str">
            <v>UN</v>
          </cell>
          <cell r="D1041">
            <v>325.83999999999997</v>
          </cell>
        </row>
        <row r="1042">
          <cell r="B1042" t="str">
            <v>IOR EM CHAPA ACO DOBRADA INCLUSIVE FERRAGENS</v>
          </cell>
        </row>
        <row r="1043">
          <cell r="A1043">
            <v>11771</v>
          </cell>
          <cell r="B1043" t="str">
            <v>PORTA DE FERRO P/CELA</v>
          </cell>
        </row>
        <row r="1044">
          <cell r="A1044" t="str">
            <v>11771/001</v>
          </cell>
          <cell r="B1044" t="str">
            <v>PORTA CELA BARRA VERTICAL 1" A CADA 10CM C/3 BARRAS VERTICAIS  1 3/4"X</v>
          </cell>
          <cell r="C1044" t="str">
            <v>M2</v>
          </cell>
          <cell r="D1044">
            <v>857.21</v>
          </cell>
        </row>
        <row r="1045">
          <cell r="B1045" t="str">
            <v>1/2" REVESTIDA C/CHAPA FERRO GALV 12 ATE 60CM MARCO CANTONEIRA 1 3/4"X</v>
          </cell>
        </row>
        <row r="1046">
          <cell r="B1046" t="str">
            <v>1/4" C/FECHO ESPECIAL P/CADEADO 50MM EXCL ESTE CONF PROJ 6004 SEARQ/</v>
          </cell>
        </row>
        <row r="1047">
          <cell r="B1047" t="str">
            <v>EMOP COLOCADA.</v>
          </cell>
        </row>
        <row r="1048">
          <cell r="A1048">
            <v>11776</v>
          </cell>
          <cell r="B1048" t="str">
            <v>PORTA FERRO ABRIR CHAPA LISA</v>
          </cell>
        </row>
        <row r="1049">
          <cell r="A1049" t="str">
            <v>11776/001</v>
          </cell>
          <cell r="B1049" t="str">
            <v>PORTA FERRO ABRIR TIPO CHAPA LISA C/1 OU 2 FOLHAS SEM FECHADURA</v>
          </cell>
          <cell r="C1049" t="str">
            <v>M2</v>
          </cell>
          <cell r="D1049">
            <v>162.91999999999999</v>
          </cell>
        </row>
        <row r="1050">
          <cell r="A1050">
            <v>23720</v>
          </cell>
          <cell r="B1050" t="str">
            <v>PORTA FERRO VENEZIANA ABRIR (COMPLETA)</v>
          </cell>
        </row>
        <row r="1051">
          <cell r="A1051" t="str">
            <v>23720/001</v>
          </cell>
          <cell r="B1051" t="str">
            <v>PORTA FERRO VENEZIANA COMPLETA CHAPA DOBRADA INCL FERRAGENS E PINTURA</v>
          </cell>
          <cell r="C1051" t="str">
            <v>M2</v>
          </cell>
          <cell r="D1051">
            <v>188.06</v>
          </cell>
        </row>
        <row r="1052">
          <cell r="B1052" t="str">
            <v>ESMALTE SOBRE SOBRE ZARCAO.</v>
          </cell>
        </row>
        <row r="1053">
          <cell r="A1053" t="str">
            <v>23720/002</v>
          </cell>
          <cell r="B1053" t="str">
            <v>PORTA FERRO VENEZIANA COMPLETA CHAPA DOBRADA SEM PINTURA INCL FERRAGEM</v>
          </cell>
          <cell r="C1053" t="str">
            <v>M2</v>
          </cell>
          <cell r="D1053">
            <v>118.04</v>
          </cell>
        </row>
        <row r="1054">
          <cell r="A1054" t="str">
            <v>23720/003</v>
          </cell>
          <cell r="B1054" t="str">
            <v>PORTA DE FERRO TODA EM VENEZIANA C/ADUELA, FERRAGENS E FECHADURA</v>
          </cell>
          <cell r="C1054" t="str">
            <v>M2</v>
          </cell>
          <cell r="D1054">
            <v>118.04</v>
          </cell>
        </row>
        <row r="1055">
          <cell r="A1055" t="str">
            <v>CÓDIGO</v>
          </cell>
          <cell r="B1055" t="str">
            <v>|D E S C R I Ç Ã O                                                   |UN</v>
          </cell>
          <cell r="C1055" t="str">
            <v>IDADE</v>
          </cell>
          <cell r="D1055" t="str">
            <v>|CUSTO TOTAL</v>
          </cell>
        </row>
        <row r="1056">
          <cell r="A1056" t="str">
            <v>ÍNCULO.....:</v>
          </cell>
          <cell r="B1056" t="str">
            <v>NACIONAL CAIXA</v>
          </cell>
        </row>
        <row r="1058">
          <cell r="A1058">
            <v>23768</v>
          </cell>
          <cell r="B1058" t="str">
            <v>PORTAS METALICAS E ALCAPOES BLOCO 2Q</v>
          </cell>
        </row>
        <row r="1059">
          <cell r="A1059" t="str">
            <v>23768/001</v>
          </cell>
          <cell r="B1059" t="str">
            <v>PORTA COMPARTIMENTO LIXO PR5-2Q-T 60X210CM CANTONEIRA</v>
          </cell>
          <cell r="C1059" t="str">
            <v>UN</v>
          </cell>
          <cell r="D1059">
            <v>293.14</v>
          </cell>
        </row>
        <row r="1060">
          <cell r="A1060" t="str">
            <v>23768/002</v>
          </cell>
          <cell r="B1060" t="str">
            <v>PORTAO ENTRADA PR5-2Q-T 100X210CM CHAPA DOBRADA INCL FERRAGE</v>
          </cell>
          <cell r="C1060" t="str">
            <v>UN</v>
          </cell>
          <cell r="D1060">
            <v>306.97000000000003</v>
          </cell>
        </row>
        <row r="1061">
          <cell r="B1061" t="str">
            <v>TURA.</v>
          </cell>
        </row>
        <row r="1062">
          <cell r="A1062" t="str">
            <v>23768/003</v>
          </cell>
          <cell r="B1062" t="str">
            <v>PORTA-CACAMBA LIXEIRA PR5-2Q-T CANTONEIRA</v>
          </cell>
          <cell r="C1062" t="str">
            <v>UN</v>
          </cell>
          <cell r="D1062">
            <v>6.53</v>
          </cell>
        </row>
        <row r="1063">
          <cell r="A1063" t="str">
            <v>23768/004</v>
          </cell>
          <cell r="B1063" t="str">
            <v>ALCAPAO TELHADO PR5-2Q-T 80X100CM CANTONEIRA</v>
          </cell>
          <cell r="C1063" t="str">
            <v>UN</v>
          </cell>
          <cell r="D1063">
            <v>338.31</v>
          </cell>
        </row>
        <row r="1064">
          <cell r="A1064" t="str">
            <v>23768/005</v>
          </cell>
          <cell r="B1064" t="str">
            <v>ALCAPAO VISITA CISTERNA PR5-2Q-T 90X90CM CANTONEIRA</v>
          </cell>
          <cell r="C1064" t="str">
            <v>UN</v>
          </cell>
          <cell r="D1064">
            <v>280.52</v>
          </cell>
        </row>
        <row r="1065">
          <cell r="A1065" t="str">
            <v>23768/006</v>
          </cell>
          <cell r="B1065" t="str">
            <v>ALCAPAO CAIXA D AGUA PR5-2Q-T 90X125CM CANTONEIR</v>
          </cell>
          <cell r="C1065" t="str">
            <v>UN</v>
          </cell>
          <cell r="D1065">
            <v>419.63</v>
          </cell>
        </row>
        <row r="1066">
          <cell r="A1066">
            <v>24167</v>
          </cell>
          <cell r="B1066" t="str">
            <v>PORTA METALICA 80X210CM</v>
          </cell>
        </row>
        <row r="1067">
          <cell r="A1067" t="str">
            <v>24167/001</v>
          </cell>
          <cell r="B1067" t="str">
            <v>PORTA METALICA 80X210CM CHAPA DOBRADA SEM PINTURA INCL FERRAGENS</v>
          </cell>
          <cell r="C1067" t="str">
            <v>UN</v>
          </cell>
          <cell r="D1067">
            <v>241.66</v>
          </cell>
        </row>
        <row r="1068">
          <cell r="A1068" t="str">
            <v>24167/002</v>
          </cell>
          <cell r="B1068" t="str">
            <v>PORTA METAL ABRIR VENEZIANA COMPLETA 80 X 210CM -COLOCADA</v>
          </cell>
          <cell r="C1068" t="str">
            <v>UN</v>
          </cell>
          <cell r="D1068">
            <v>110.75</v>
          </cell>
        </row>
        <row r="1069">
          <cell r="A1069">
            <v>26313</v>
          </cell>
          <cell r="B1069" t="str">
            <v>PORTA ACO DE ENROLAR</v>
          </cell>
        </row>
        <row r="1070">
          <cell r="A1070" t="str">
            <v>26313/001</v>
          </cell>
          <cell r="B1070" t="str">
            <v>PORTA ACO ENROLAR TIPO GRADE</v>
          </cell>
          <cell r="C1070" t="str">
            <v>M2</v>
          </cell>
          <cell r="D1070">
            <v>252.03</v>
          </cell>
        </row>
        <row r="1071">
          <cell r="A1071" t="str">
            <v>26313/002</v>
          </cell>
          <cell r="B1071" t="str">
            <v>PORTA ACO ENROLAR TIPO TIJOLINHO</v>
          </cell>
          <cell r="C1071" t="str">
            <v>M2</v>
          </cell>
          <cell r="D1071">
            <v>277.23</v>
          </cell>
        </row>
        <row r="1072">
          <cell r="A1072" t="str">
            <v>26313/003</v>
          </cell>
          <cell r="B1072" t="str">
            <v>PORTA ACO ENROLAR CHAPA ONDULADA</v>
          </cell>
          <cell r="C1072" t="str">
            <v>M2</v>
          </cell>
          <cell r="D1072">
            <v>175.03</v>
          </cell>
        </row>
        <row r="1073">
          <cell r="A1073">
            <v>39571</v>
          </cell>
          <cell r="B1073" t="str">
            <v>PORTA CORTA-FOGO METALICA</v>
          </cell>
          <cell r="C1073" t="str">
            <v>M2</v>
          </cell>
          <cell r="D1073">
            <v>198.55</v>
          </cell>
        </row>
        <row r="1074">
          <cell r="A1074">
            <v>40678</v>
          </cell>
          <cell r="B1074" t="str">
            <v>PORTA DE ABRIGO DE MEDIDORES E BOTIJOES</v>
          </cell>
          <cell r="C1074" t="str">
            <v>M2</v>
          </cell>
          <cell r="D1074">
            <v>114.84</v>
          </cell>
        </row>
        <row r="1075">
          <cell r="A1075">
            <v>40679</v>
          </cell>
          <cell r="B1075" t="str">
            <v>PORTA DE FERRO PARA LIXEIRA</v>
          </cell>
          <cell r="C1075" t="str">
            <v>M2</v>
          </cell>
          <cell r="D1075">
            <v>196.3</v>
          </cell>
        </row>
        <row r="1076">
          <cell r="A1076">
            <v>40713</v>
          </cell>
          <cell r="B1076" t="str">
            <v>ASSENTAMENTO BATENTES METALICOS 60X210CM</v>
          </cell>
          <cell r="C1076" t="str">
            <v>UN</v>
          </cell>
          <cell r="D1076">
            <v>30.6</v>
          </cell>
        </row>
        <row r="1077">
          <cell r="A1077">
            <v>40714</v>
          </cell>
          <cell r="B1077" t="str">
            <v>ASSENTAMENTO BATENTES METALICOS 72X210CM</v>
          </cell>
          <cell r="C1077" t="str">
            <v>UN</v>
          </cell>
          <cell r="D1077">
            <v>31.36</v>
          </cell>
        </row>
        <row r="1078">
          <cell r="A1078">
            <v>40715</v>
          </cell>
          <cell r="B1078" t="str">
            <v>ASSENTAMENTO BATENTES METALICOS 82X210CM</v>
          </cell>
          <cell r="C1078" t="str">
            <v>UN</v>
          </cell>
          <cell r="D1078">
            <v>32</v>
          </cell>
        </row>
        <row r="1079">
          <cell r="A1079">
            <v>40716</v>
          </cell>
          <cell r="B1079" t="str">
            <v>ASSENTAMENTO BATENTES METALICOS 86X210CM</v>
          </cell>
          <cell r="C1079" t="str">
            <v>UN</v>
          </cell>
          <cell r="D1079">
            <v>32.26</v>
          </cell>
        </row>
        <row r="1080">
          <cell r="A1080">
            <v>40717</v>
          </cell>
          <cell r="B1080" t="str">
            <v>ASSENTAMENTO BATENTES METALICOS 100X210CM</v>
          </cell>
          <cell r="C1080" t="str">
            <v>UN</v>
          </cell>
          <cell r="D1080">
            <v>33.15</v>
          </cell>
        </row>
        <row r="1081">
          <cell r="A1081">
            <v>68446</v>
          </cell>
          <cell r="B1081" t="str">
            <v>PORTINHOLA EM CHAPA DE FERRO GALVANIZADO.</v>
          </cell>
        </row>
        <row r="1082">
          <cell r="A1082" t="str">
            <v>68446/001</v>
          </cell>
          <cell r="B1082" t="str">
            <v>PORTINHOLA P/ALCAPAO CISTERNA CX D AGUA EM CHAPA FERRO GALVANIZADO 16</v>
          </cell>
          <cell r="C1082" t="str">
            <v>M2</v>
          </cell>
          <cell r="D1082">
            <v>223.74</v>
          </cell>
        </row>
        <row r="1083">
          <cell r="B1083" t="str">
            <v>MEDINDO ATE 80X80CM C/GUARNICAO E ALCA P/CADEADO EXCL ESTE COLOCADA</v>
          </cell>
        </row>
        <row r="1084">
          <cell r="A1084">
            <v>68584</v>
          </cell>
          <cell r="B1084" t="str">
            <v>PORTA FERRO ABRIR</v>
          </cell>
        </row>
        <row r="1085">
          <cell r="A1085" t="str">
            <v>68584/001</v>
          </cell>
          <cell r="B1085" t="str">
            <v>PORTA FERRO ABRIR TP GRADE P/VIDRO C/CHAPA</v>
          </cell>
          <cell r="C1085" t="str">
            <v>M2</v>
          </cell>
          <cell r="D1085">
            <v>165.38</v>
          </cell>
        </row>
        <row r="1086">
          <cell r="A1086" t="str">
            <v>CÓDIGO</v>
          </cell>
          <cell r="B1086" t="str">
            <v>|D E S C R I Ç Ã O                                                   |UN</v>
          </cell>
          <cell r="C1086" t="str">
            <v>IDADE</v>
          </cell>
          <cell r="D1086" t="str">
            <v>|CUSTO TOTAL</v>
          </cell>
        </row>
        <row r="1087">
          <cell r="A1087" t="str">
            <v>ÍNCULO.....:</v>
          </cell>
          <cell r="B1087" t="str">
            <v>NACIONAL CAIXA</v>
          </cell>
        </row>
        <row r="1089">
          <cell r="A1089" t="str">
            <v>68584/002</v>
          </cell>
          <cell r="B1089" t="str">
            <v>PORTA FERRO ABRIR BARRA 7/8X3/16"REV C/CHAPA C/1 OU 2 FOLHAS</v>
          </cell>
          <cell r="C1089" t="str">
            <v>M2</v>
          </cell>
          <cell r="D1089">
            <v>94.93</v>
          </cell>
        </row>
        <row r="1090">
          <cell r="A1090" t="str">
            <v>68584/003</v>
          </cell>
          <cell r="B1090" t="str">
            <v>PORTA FERRO ABRIR TIPO CHAPA LISA C/1 OU 2 FOLHAS SEM FECHADURA</v>
          </cell>
          <cell r="C1090" t="str">
            <v>M2</v>
          </cell>
          <cell r="D1090">
            <v>162.91999999999999</v>
          </cell>
        </row>
        <row r="1091">
          <cell r="A1091" t="str">
            <v>68584/004</v>
          </cell>
          <cell r="B1091" t="str">
            <v>PORTA FERRO ABRIR VENEZIANA S/BANDEIRA S/FERRAGEM</v>
          </cell>
          <cell r="C1091" t="str">
            <v>M2</v>
          </cell>
          <cell r="D1091">
            <v>134.38</v>
          </cell>
        </row>
        <row r="1092">
          <cell r="A1092" t="str">
            <v>68584/005</v>
          </cell>
          <cell r="B1092" t="str">
            <v>PORTA FERRO ABRIR BARRA FERRO CHATO C/REQUADRO E GUARNICAO</v>
          </cell>
          <cell r="C1092" t="str">
            <v>M2</v>
          </cell>
          <cell r="D1092">
            <v>149.79</v>
          </cell>
        </row>
        <row r="1093">
          <cell r="A1093">
            <v>68585</v>
          </cell>
          <cell r="B1093" t="str">
            <v>ALCAPAO FERRO</v>
          </cell>
        </row>
        <row r="1094">
          <cell r="A1094" t="str">
            <v>68585/001</v>
          </cell>
          <cell r="B1094" t="str">
            <v>ALCAPAO FERRO 60X60CM C/FERRAGENS</v>
          </cell>
          <cell r="C1094" t="str">
            <v>UN</v>
          </cell>
          <cell r="D1094">
            <v>55.15</v>
          </cell>
        </row>
        <row r="1095">
          <cell r="A1095" t="str">
            <v>68585/002</v>
          </cell>
          <cell r="B1095" t="str">
            <v>ALCAPAO FERRO 70X70CM C/FERRAGENS</v>
          </cell>
          <cell r="C1095" t="str">
            <v>UN</v>
          </cell>
          <cell r="D1095">
            <v>62.66</v>
          </cell>
        </row>
        <row r="1096">
          <cell r="A1096">
            <v>93</v>
          </cell>
          <cell r="B1096" t="str">
            <v>JANELA DE FERRO</v>
          </cell>
        </row>
        <row r="1097">
          <cell r="A1097">
            <v>6103</v>
          </cell>
          <cell r="B1097" t="str">
            <v>JANELA BASCULANTE DE FERRO - 0,60 X 0,80 M</v>
          </cell>
          <cell r="C1097" t="str">
            <v>M2</v>
          </cell>
          <cell r="D1097">
            <v>137.77000000000001</v>
          </cell>
        </row>
        <row r="1098">
          <cell r="A1098">
            <v>6104</v>
          </cell>
          <cell r="B1098" t="str">
            <v>JANELA BASCULANTE DE FERRO - 1,20 X 1,20 M</v>
          </cell>
          <cell r="C1098" t="str">
            <v>M2</v>
          </cell>
          <cell r="D1098">
            <v>176.32</v>
          </cell>
        </row>
        <row r="1099">
          <cell r="A1099">
            <v>6126</v>
          </cell>
          <cell r="B1099" t="str">
            <v>JANELA EM FERRO DE CORRER C/2 FOLHAS EM CAIXILHOS PEQUENOS C/BANDEIRA</v>
          </cell>
          <cell r="C1099" t="str">
            <v>M2</v>
          </cell>
          <cell r="D1099">
            <v>153.91999999999999</v>
          </cell>
        </row>
        <row r="1100">
          <cell r="B1100" t="str">
            <v>MAXIMAR OU FIXA, 1,20MX1,20M</v>
          </cell>
        </row>
        <row r="1101">
          <cell r="A1101">
            <v>7090</v>
          </cell>
          <cell r="B1101" t="str">
            <v>JANELA CORRER CHAPA DOBRADA 1 FL VIDRO 2 FLS VENEZIANA</v>
          </cell>
          <cell r="C1101" t="str">
            <v>M2</v>
          </cell>
          <cell r="D1101">
            <v>144.79</v>
          </cell>
        </row>
        <row r="1102">
          <cell r="A1102">
            <v>23739</v>
          </cell>
          <cell r="B1102" t="str">
            <v>JANELA BASCULANTE FERRO C/VIDRO E PINTURA</v>
          </cell>
        </row>
        <row r="1103">
          <cell r="A1103" t="str">
            <v>23739/001</v>
          </cell>
          <cell r="B1103" t="str">
            <v>JANELA BASCULANTE FERRO 0,60X0,80M CANTONEIRA VIDRO FANTASIA 4MM PINT</v>
          </cell>
          <cell r="C1103" t="str">
            <v>M2</v>
          </cell>
          <cell r="D1103">
            <v>215.01</v>
          </cell>
        </row>
        <row r="1104">
          <cell r="B1104" t="str">
            <v>ESMALTE 2 DEMAOS SOBRE FUNDO C/ZARCAO</v>
          </cell>
        </row>
        <row r="1105">
          <cell r="A1105" t="str">
            <v>23739/002</v>
          </cell>
          <cell r="B1105" t="str">
            <v>JANELA BASCULANTE FERRO 1,20X1,00M CHAPA DOBRADA VIDRO FANT 4MM PINT</v>
          </cell>
          <cell r="C1105" t="str">
            <v>M2</v>
          </cell>
          <cell r="D1105">
            <v>253.57</v>
          </cell>
        </row>
        <row r="1106">
          <cell r="B1106" t="str">
            <v>ESMALTE 2 DEMAOS SOBRE FUNDO C/ZARCAO</v>
          </cell>
        </row>
        <row r="1107">
          <cell r="A1107">
            <v>23740</v>
          </cell>
          <cell r="B1107" t="str">
            <v>JANELA CORRER EM FERRO C/VIDRO E PINTURA</v>
          </cell>
        </row>
        <row r="1108">
          <cell r="A1108" t="str">
            <v>23740/001</v>
          </cell>
          <cell r="B1108" t="str">
            <v>JANELA EM FERRO DE CORRER COM BANDEIRA FIXA CHAPA DOBRADA VIDRO FANTA-</v>
          </cell>
          <cell r="C1108" t="str">
            <v>M2</v>
          </cell>
          <cell r="D1108">
            <v>231.16</v>
          </cell>
        </row>
        <row r="1109">
          <cell r="B1109" t="str">
            <v>SIA 4MM PINTURA ESMALTE 2 DEMAOS SOBRE ZARCAO</v>
          </cell>
        </row>
        <row r="1110">
          <cell r="A1110" t="str">
            <v>23740/002</v>
          </cell>
          <cell r="B1110" t="str">
            <v>JANELA EM FERRO DE CORRER COM BANDEIRA FIXA CHAPA DOBRADA VIDRO LISO</v>
          </cell>
          <cell r="C1110" t="str">
            <v>M2</v>
          </cell>
          <cell r="D1110">
            <v>243.81</v>
          </cell>
        </row>
        <row r="1111">
          <cell r="B1111" t="str">
            <v>E = 4 MM, PINTURA ESMALTE DUAS DEMAOS SOBRE ZARCAO</v>
          </cell>
        </row>
        <row r="1112">
          <cell r="A1112" t="str">
            <v>23740/003</v>
          </cell>
          <cell r="B1112" t="str">
            <v>JANELA CORRER 1FL VIDRO 2FLS VENEZIANA CHAPA DOBRADA C/VIDRO CANELADO</v>
          </cell>
          <cell r="C1112" t="str">
            <v>M2</v>
          </cell>
          <cell r="D1112">
            <v>211.43</v>
          </cell>
        </row>
        <row r="1113">
          <cell r="B1113" t="str">
            <v>E PINTURA C/ZARCAO</v>
          </cell>
        </row>
        <row r="1114">
          <cell r="A1114">
            <v>23765</v>
          </cell>
          <cell r="B1114" t="str">
            <v>JANELA CORRER EM FERRO (SEM VIDRO E PINTURA)</v>
          </cell>
        </row>
        <row r="1115">
          <cell r="A1115" t="str">
            <v>23765/001</v>
          </cell>
          <cell r="B1115" t="str">
            <v>JANELA CHAPA DOBRADA CORRER 2FLS P/VIDRO C/DIVISAO HORIZ 150X120CM</v>
          </cell>
          <cell r="C1115" t="str">
            <v>M2</v>
          </cell>
          <cell r="D1115">
            <v>153.91</v>
          </cell>
        </row>
        <row r="1116">
          <cell r="A1116" t="str">
            <v>23765/002</v>
          </cell>
          <cell r="B1116" t="str">
            <v>JANELA CHAPA DOBRADA CORRER 4FLS P/VIDRO C/DIVISAO HORIZ 150X120CM</v>
          </cell>
          <cell r="C1116" t="str">
            <v>M2</v>
          </cell>
          <cell r="D1116">
            <v>201.77</v>
          </cell>
        </row>
        <row r="1117">
          <cell r="A1117" t="str">
            <v>CÓDIGO</v>
          </cell>
          <cell r="B1117" t="str">
            <v>|D E S C R I Ç Ã O                                                   |UN</v>
          </cell>
          <cell r="C1117" t="str">
            <v>IDADE</v>
          </cell>
          <cell r="D1117" t="str">
            <v>|CUSTO TOTAL</v>
          </cell>
        </row>
        <row r="1118">
          <cell r="A1118" t="str">
            <v>ÍNCULO.....:</v>
          </cell>
          <cell r="B1118" t="str">
            <v>NACIONAL CAIXA</v>
          </cell>
        </row>
        <row r="1120">
          <cell r="A1120" t="str">
            <v>23765/003</v>
          </cell>
          <cell r="B1120" t="str">
            <v>JANELA FERRO CORRER 2FLS VENEZIANA</v>
          </cell>
          <cell r="C1120" t="str">
            <v>M2</v>
          </cell>
          <cell r="D1120">
            <v>145.81</v>
          </cell>
        </row>
        <row r="1121">
          <cell r="A1121">
            <v>23766</v>
          </cell>
          <cell r="B1121" t="str">
            <v>JANELA BASCULANTE FERRO (SEM VIDRO E PINTURA)</v>
          </cell>
        </row>
        <row r="1122">
          <cell r="A1122" t="str">
            <v>23766/001</v>
          </cell>
          <cell r="B1122" t="str">
            <v>JANELA BASCULANTE FERRO  60X 80CM CANTONEIRA</v>
          </cell>
          <cell r="C1122" t="str">
            <v>M2</v>
          </cell>
          <cell r="D1122">
            <v>137.77000000000001</v>
          </cell>
        </row>
        <row r="1123">
          <cell r="A1123" t="str">
            <v>23766/002</v>
          </cell>
          <cell r="B1123" t="str">
            <v>JANELA BASCULANTE FERRO 120X120CM CHAPA DOBRADA</v>
          </cell>
          <cell r="C1123" t="str">
            <v>M2</v>
          </cell>
          <cell r="D1123">
            <v>176.32</v>
          </cell>
        </row>
        <row r="1124">
          <cell r="A1124" t="str">
            <v>23766/003</v>
          </cell>
          <cell r="B1124" t="str">
            <v>JANELA BASCULANTE FERRO 60 X 80 CM CHAPA DOBRADA</v>
          </cell>
          <cell r="C1124" t="str">
            <v>M2</v>
          </cell>
          <cell r="D1124">
            <v>176.32</v>
          </cell>
        </row>
        <row r="1125">
          <cell r="A1125">
            <v>26300</v>
          </cell>
          <cell r="B1125" t="str">
            <v>JANELA MAXIM AIR</v>
          </cell>
        </row>
        <row r="1126">
          <cell r="A1126" t="str">
            <v>26300/001</v>
          </cell>
          <cell r="B1126" t="str">
            <v>JANELA MAXIM AIR S/VIDRO E S/PINTURA</v>
          </cell>
          <cell r="C1126" t="str">
            <v>M2</v>
          </cell>
          <cell r="D1126">
            <v>247.19</v>
          </cell>
        </row>
        <row r="1127">
          <cell r="A1127" t="str">
            <v>26300/002</v>
          </cell>
          <cell r="B1127" t="str">
            <v>JANELA MAXIM AIR C/VIDRO CANELADO E PINTURA ESMALTE C/ZARCAO</v>
          </cell>
          <cell r="C1127" t="str">
            <v>M2</v>
          </cell>
          <cell r="D1127">
            <v>324.44</v>
          </cell>
        </row>
        <row r="1128">
          <cell r="A1128" t="str">
            <v>26300/003</v>
          </cell>
          <cell r="B1128" t="str">
            <v>JANELA MAXIM AIR CHAPA DOBRADA</v>
          </cell>
          <cell r="C1128" t="str">
            <v>M2</v>
          </cell>
          <cell r="D1128">
            <v>247.19</v>
          </cell>
        </row>
        <row r="1129">
          <cell r="A1129">
            <v>59422</v>
          </cell>
          <cell r="B1129" t="str">
            <v>JANELA DE FERRO CORRER P/VIDRO 1,50X1,20M</v>
          </cell>
        </row>
        <row r="1130">
          <cell r="A1130" t="str">
            <v>59422/001</v>
          </cell>
          <cell r="B1130" t="str">
            <v>JANELA DE FERRO CORRER 1,50X1,20M P/VIDRO</v>
          </cell>
          <cell r="C1130" t="str">
            <v>M2</v>
          </cell>
          <cell r="D1130">
            <v>153.91</v>
          </cell>
        </row>
        <row r="1131">
          <cell r="A1131" t="str">
            <v>59422/002</v>
          </cell>
          <cell r="B1131" t="str">
            <v>JANELA FERRO CORRER 2FLS DIVISAO HORIZONTAL 150X120CM, ASSENTADA</v>
          </cell>
          <cell r="C1131" t="str">
            <v>M2</v>
          </cell>
          <cell r="D1131">
            <v>153.91</v>
          </cell>
        </row>
        <row r="1132">
          <cell r="A1132">
            <v>68060</v>
          </cell>
          <cell r="B1132" t="str">
            <v>BASCULANTE DE FERRO COM VIDRO</v>
          </cell>
          <cell r="C1132" t="str">
            <v>M2</v>
          </cell>
          <cell r="D1132">
            <v>164.98</v>
          </cell>
        </row>
        <row r="1133">
          <cell r="A1133">
            <v>68475</v>
          </cell>
          <cell r="B1133" t="str">
            <v>JANELA CORRER CH DOBRADA ACO C/ADICAO DE COBRE PRE-ZINCADO 100X120CM</v>
          </cell>
        </row>
        <row r="1134">
          <cell r="A1134" t="str">
            <v>68475/001</v>
          </cell>
          <cell r="B1134" t="str">
            <v>JANELA CORRER CH DOBRADA ACO C/ADICAO DE COBRE PRE-ZINCADO 100X120CM</v>
          </cell>
          <cell r="C1134" t="str">
            <v>UN</v>
          </cell>
          <cell r="D1134">
            <v>170.23</v>
          </cell>
        </row>
        <row r="1135">
          <cell r="A1135" t="str">
            <v>68475/002</v>
          </cell>
          <cell r="B1135" t="str">
            <v>JANELA DE CORRER EM CHAPA DOBRADA, 4 FLS. SEM DIVISÃO HORIZONTAL , PAR</v>
          </cell>
          <cell r="C1135" t="str">
            <v>UN</v>
          </cell>
          <cell r="D1135">
            <v>351.53</v>
          </cell>
        </row>
        <row r="1136">
          <cell r="B1136" t="str">
            <v>A VIDRO, DE 1,50 X 1,20M.</v>
          </cell>
        </row>
        <row r="1137">
          <cell r="A1137" t="str">
            <v>68475/003</v>
          </cell>
          <cell r="B1137" t="str">
            <v>JANELA DE CORRER EM CHAPA DOBRADA DE FERRO COM 2FOLHAS, DE 1,20X1,20M</v>
          </cell>
          <cell r="C1137" t="str">
            <v>UN</v>
          </cell>
          <cell r="D1137">
            <v>140.51</v>
          </cell>
        </row>
        <row r="1138">
          <cell r="A1138">
            <v>68476</v>
          </cell>
          <cell r="B1138" t="str">
            <v>CAIXILHO BASCULANTE DE FERRO 0,80 X 0,60 M</v>
          </cell>
        </row>
        <row r="1139">
          <cell r="A1139" t="str">
            <v>68476/001</v>
          </cell>
          <cell r="B1139" t="str">
            <v>CAIXILHO BASCULANTE DE FERRO 0,80 X 0,60 M</v>
          </cell>
          <cell r="C1139" t="str">
            <v>UN</v>
          </cell>
          <cell r="D1139">
            <v>55.91</v>
          </cell>
        </row>
        <row r="1140">
          <cell r="A1140">
            <v>94</v>
          </cell>
          <cell r="B1140" t="str">
            <v>GRADE DE FERRO</v>
          </cell>
        </row>
        <row r="1141">
          <cell r="A1141">
            <v>24284</v>
          </cell>
          <cell r="B1141" t="str">
            <v>GRADIL DE FERRO</v>
          </cell>
        </row>
        <row r="1142">
          <cell r="A1142" t="str">
            <v>24284/001</v>
          </cell>
          <cell r="B1142" t="str">
            <v>GRADE DE FERRO REDONDO PARA PROTECAO (22 KG/M2)</v>
          </cell>
          <cell r="C1142" t="str">
            <v>M2</v>
          </cell>
          <cell r="D1142">
            <v>101.76</v>
          </cell>
        </row>
        <row r="1143">
          <cell r="A1143" t="str">
            <v>24284/002</v>
          </cell>
          <cell r="B1143" t="str">
            <v>GRADE PROTECAO P/MUDA DE ARVORES (SERVICO 17348-001)</v>
          </cell>
          <cell r="C1143" t="str">
            <v>UN</v>
          </cell>
          <cell r="D1143">
            <v>65.47</v>
          </cell>
        </row>
        <row r="1144">
          <cell r="A1144">
            <v>68493</v>
          </cell>
          <cell r="B1144" t="str">
            <v>CORRIMAO DA ESCADA EM GRADE DE FERRO</v>
          </cell>
        </row>
        <row r="1145">
          <cell r="A1145" t="str">
            <v>68493/001</v>
          </cell>
          <cell r="B1145" t="str">
            <v>CORRIMAO DA ESCADA EM GRADE DE FERRO</v>
          </cell>
          <cell r="C1145" t="str">
            <v>M</v>
          </cell>
          <cell r="D1145">
            <v>120.5</v>
          </cell>
        </row>
        <row r="1146">
          <cell r="A1146">
            <v>68586</v>
          </cell>
          <cell r="B1146" t="str">
            <v>GRADE FERRO BARRA CHATA</v>
          </cell>
        </row>
        <row r="1147">
          <cell r="A1147" t="str">
            <v>68586/001</v>
          </cell>
          <cell r="B1147" t="str">
            <v>GRADE FERRO BARRA CHATA</v>
          </cell>
          <cell r="C1147" t="str">
            <v>M2</v>
          </cell>
          <cell r="D1147">
            <v>80.17</v>
          </cell>
        </row>
        <row r="1148">
          <cell r="A1148" t="str">
            <v>CÓDIGO</v>
          </cell>
          <cell r="B1148" t="str">
            <v>|D E S C R I Ç Ã O                                                   |UN</v>
          </cell>
          <cell r="C1148" t="str">
            <v>IDADE</v>
          </cell>
          <cell r="D1148" t="str">
            <v>|CUSTO TOTAL</v>
          </cell>
        </row>
        <row r="1149">
          <cell r="A1149" t="str">
            <v>ÍNCULO.....:</v>
          </cell>
          <cell r="B1149" t="str">
            <v>NACIONAL CAIXA</v>
          </cell>
        </row>
        <row r="1151">
          <cell r="A1151" t="str">
            <v>68586/002</v>
          </cell>
          <cell r="B1151" t="str">
            <v>GRADE FERRO BARRA CHATA 7/8X3/16"/PERFIL</v>
          </cell>
          <cell r="C1151" t="str">
            <v>M2</v>
          </cell>
          <cell r="D1151">
            <v>227.83</v>
          </cell>
        </row>
        <row r="1152">
          <cell r="A1152">
            <v>95</v>
          </cell>
          <cell r="B1152" t="str">
            <v>GUARDA-CORPO DE FERRO</v>
          </cell>
        </row>
        <row r="1153">
          <cell r="A1153">
            <v>11787</v>
          </cell>
          <cell r="B1153" t="str">
            <v>GUARDA CORPO / GRADIL DE FERRO</v>
          </cell>
        </row>
        <row r="1154">
          <cell r="A1154" t="str">
            <v>11787/001</v>
          </cell>
          <cell r="B1154" t="str">
            <v>GUARDA CORPO FERRO LANCES 3,00 A 4,00M H=1,00M SEM GRADE C/4 MONTANTES</v>
          </cell>
          <cell r="C1154" t="str">
            <v>M</v>
          </cell>
          <cell r="D1154">
            <v>274</v>
          </cell>
        </row>
        <row r="1155">
          <cell r="B1155" t="str">
            <v>BARRAS 2X3/4" CHUMBADOS CONCRETO CORRIMAO 2 BARRAS SOBREPOSTAS 3X1/2"</v>
          </cell>
        </row>
        <row r="1156">
          <cell r="B1156" t="str">
            <v>E 2X3/8" 2 TRAVESSAS HORIZONTAIS EM BARRAS 1 1/4X3/8" SOLDADAS NOS MON</v>
          </cell>
        </row>
        <row r="1157">
          <cell r="B1157" t="str">
            <v>TANTES UMA DISTANTE 34 E 67CM DO PISO RESPEC</v>
          </cell>
        </row>
        <row r="1158">
          <cell r="A1158" t="str">
            <v>11787/002</v>
          </cell>
          <cell r="B1158" t="str">
            <v>GUARDA CORPO FERRO LANCES 3,00 A 4,00M H=1,00M COM GRADE DE 21 BARRAS</v>
          </cell>
          <cell r="C1158" t="str">
            <v>M</v>
          </cell>
          <cell r="D1158">
            <v>381.72</v>
          </cell>
        </row>
        <row r="1159">
          <cell r="B1159" t="str">
            <v>VERTICAIS 1/2X1/2" SOLDADAS NO CORRIMAO E NA BARRA INFERIOR ESTA COM</v>
          </cell>
        </row>
        <row r="1160">
          <cell r="B1160" t="str">
            <v>2X1/2" A 10CM DO PISO CORRIMAO DUAS BARRAS SUPERPOSTAS 3X1/2" E 2X3/8"</v>
          </cell>
        </row>
        <row r="1161">
          <cell r="B1161" t="str">
            <v>C/ 4 MONTANTES BARRAS 2X3/4" CHUMBADOS CONCR</v>
          </cell>
        </row>
        <row r="1162">
          <cell r="A1162">
            <v>24130</v>
          </cell>
          <cell r="B1162" t="str">
            <v>GUARDA-CORPO</v>
          </cell>
        </row>
        <row r="1163">
          <cell r="A1163" t="str">
            <v>24130/001</v>
          </cell>
          <cell r="B1163" t="str">
            <v>GUARDA-CORPO C/ CORRIMAO/GRADIL BARRAS FERRO H=80 CM</v>
          </cell>
          <cell r="C1163" t="str">
            <v>M</v>
          </cell>
          <cell r="D1163">
            <v>266.07</v>
          </cell>
        </row>
        <row r="1164">
          <cell r="A1164">
            <v>68067</v>
          </cell>
          <cell r="B1164" t="str">
            <v>GUARDA CORPO FERRO GALVANIZADO 1 1/2"</v>
          </cell>
          <cell r="C1164" t="str">
            <v>M</v>
          </cell>
          <cell r="D1164">
            <v>102.82</v>
          </cell>
        </row>
        <row r="1165">
          <cell r="A1165">
            <v>97</v>
          </cell>
          <cell r="B1165" t="str">
            <v>ESCADAS/CORRIMAOS</v>
          </cell>
        </row>
        <row r="1166">
          <cell r="A1166">
            <v>23777</v>
          </cell>
          <cell r="B1166" t="str">
            <v>ESCADA MARINHEIRO</v>
          </cell>
        </row>
        <row r="1167">
          <cell r="A1167" t="str">
            <v>23777/001</v>
          </cell>
          <cell r="B1167" t="str">
            <v>ESCADA MARINHEIRO PR5-2Q-T</v>
          </cell>
          <cell r="C1167" t="str">
            <v>M</v>
          </cell>
          <cell r="D1167">
            <v>139.79</v>
          </cell>
        </row>
        <row r="1168">
          <cell r="A1168">
            <v>24131</v>
          </cell>
          <cell r="B1168" t="str">
            <v>ESCADA MARINHEIRO</v>
          </cell>
        </row>
        <row r="1169">
          <cell r="A1169" t="str">
            <v>24131/001</v>
          </cell>
          <cell r="B1169" t="str">
            <v>ESCADA MARINHEIRO EM TUBO FG 1 1/2" 5 DEGRAUS</v>
          </cell>
          <cell r="C1169" t="str">
            <v>M</v>
          </cell>
          <cell r="D1169">
            <v>146.44999999999999</v>
          </cell>
        </row>
        <row r="1170">
          <cell r="A1170">
            <v>24262</v>
          </cell>
          <cell r="B1170" t="str">
            <v>ESCADAS PARA RESERVATORIO</v>
          </cell>
        </row>
        <row r="1171">
          <cell r="A1171" t="str">
            <v>24262/001</v>
          </cell>
          <cell r="B1171" t="str">
            <v>ESCADA INTERNA P/RESERVATORIO</v>
          </cell>
          <cell r="C1171" t="str">
            <v>UN</v>
          </cell>
          <cell r="D1171">
            <v>401.98</v>
          </cell>
        </row>
        <row r="1172">
          <cell r="A1172" t="str">
            <v>24262/002</v>
          </cell>
          <cell r="B1172" t="str">
            <v>ESCADA EXTERNA P/RESERVATORIO APOIADO</v>
          </cell>
          <cell r="C1172" t="str">
            <v>UN</v>
          </cell>
          <cell r="D1172">
            <v>385.58</v>
          </cell>
        </row>
        <row r="1173">
          <cell r="A1173" t="str">
            <v>24262/003</v>
          </cell>
          <cell r="B1173" t="str">
            <v>ESCADA EXTERNA P/RESERVATORIO ELEVADO</v>
          </cell>
          <cell r="C1173" t="str">
            <v>UN</v>
          </cell>
          <cell r="D1173">
            <v>9462.75</v>
          </cell>
        </row>
        <row r="1174">
          <cell r="A1174">
            <v>68473</v>
          </cell>
          <cell r="B1174" t="str">
            <v>ESCADA DE MARINHEIRO C/FERRO CA-50 D=1/2" (12.5MM) L=0,3M SEM PROTECAO</v>
          </cell>
        </row>
        <row r="1175">
          <cell r="B1175" t="str">
            <v>INCL PINTURA ANTI-CORROSIVA (INCL FORNEC/INSTALACAO)</v>
          </cell>
        </row>
        <row r="1176">
          <cell r="A1176" t="str">
            <v>68473/001</v>
          </cell>
          <cell r="B1176" t="str">
            <v>ESCADA DE MARINHEIRO C/FERRO CA-50 D=1/2" (12.5MM) L=0,3M SEM PROTECAO</v>
          </cell>
          <cell r="C1176" t="str">
            <v>M</v>
          </cell>
          <cell r="D1176">
            <v>38.6</v>
          </cell>
        </row>
        <row r="1177">
          <cell r="B1177" t="str">
            <v>INCL PINTURA ANTI-CORROSIVA (INCL FORNEC/INSTALACAO)</v>
          </cell>
        </row>
        <row r="1178">
          <cell r="A1178">
            <v>68587</v>
          </cell>
          <cell r="B1178" t="str">
            <v>CORRIMAO FERRO</v>
          </cell>
        </row>
        <row r="1179">
          <cell r="A1179" t="str">
            <v>CÓDIGO</v>
          </cell>
          <cell r="B1179" t="str">
            <v>|D E S C R I Ç Ã O                                                   |UN</v>
          </cell>
          <cell r="C1179" t="str">
            <v>IDADE</v>
          </cell>
          <cell r="D1179" t="str">
            <v>|CUSTO TOTAL</v>
          </cell>
        </row>
        <row r="1180">
          <cell r="A1180" t="str">
            <v>ÍNCULO.....:</v>
          </cell>
          <cell r="B1180" t="str">
            <v>NACIONAL CAIXA</v>
          </cell>
        </row>
        <row r="1182">
          <cell r="A1182" t="str">
            <v>68587/001</v>
          </cell>
          <cell r="B1182" t="str">
            <v>CORRIMAO TUBO FERRO GALVANIZADO 3/4" C/BRACADEIRA</v>
          </cell>
          <cell r="C1182" t="str">
            <v>M</v>
          </cell>
          <cell r="D1182">
            <v>32.54</v>
          </cell>
        </row>
        <row r="1183">
          <cell r="A1183" t="str">
            <v>68587/002</v>
          </cell>
          <cell r="B1183" t="str">
            <v>CORRIMAO TUBO FERRO GALVANIZADO 2 1/2" C/BRACADEIRA</v>
          </cell>
          <cell r="C1183" t="str">
            <v>M</v>
          </cell>
          <cell r="D1183">
            <v>70.86</v>
          </cell>
        </row>
        <row r="1184">
          <cell r="A1184" t="str">
            <v>68587/003</v>
          </cell>
          <cell r="B1184" t="str">
            <v>CORRIMAO TUBO FERRO GALVANIZADO 1 1/4" C/BRACADEIRA</v>
          </cell>
          <cell r="C1184" t="str">
            <v>M</v>
          </cell>
          <cell r="D1184">
            <v>45.06</v>
          </cell>
        </row>
        <row r="1185">
          <cell r="A1185">
            <v>98</v>
          </cell>
          <cell r="B1185" t="str">
            <v>PORTA E/OU TAMPA DE ALUMINIO</v>
          </cell>
        </row>
        <row r="1186">
          <cell r="A1186">
            <v>68050</v>
          </cell>
          <cell r="B1186" t="str">
            <v>PORTA CORRER 1,60X2,10M - ALUM.PERFIL SERIE 25</v>
          </cell>
          <cell r="C1186" t="str">
            <v>M2</v>
          </cell>
          <cell r="D1186">
            <v>260.72000000000003</v>
          </cell>
        </row>
        <row r="1187">
          <cell r="A1187">
            <v>68588</v>
          </cell>
          <cell r="B1187" t="str">
            <v>PORTA ALUMINIO ABRIR</v>
          </cell>
        </row>
        <row r="1188">
          <cell r="A1188" t="str">
            <v>68588/001</v>
          </cell>
          <cell r="B1188" t="str">
            <v>PORTA ALUMINIO ABRIR TIPO CHAPA C/1 OU 2 FOLHAS</v>
          </cell>
          <cell r="C1188" t="str">
            <v>M2</v>
          </cell>
          <cell r="D1188">
            <v>416.1</v>
          </cell>
        </row>
        <row r="1189">
          <cell r="A1189" t="str">
            <v>68588/002</v>
          </cell>
          <cell r="B1189" t="str">
            <v>PORTA ALUMINIO ABRIR TIPO VENEZIANA C/1 OU 2 FOLHAS</v>
          </cell>
          <cell r="C1189" t="str">
            <v>M2</v>
          </cell>
          <cell r="D1189">
            <v>432.15</v>
          </cell>
        </row>
        <row r="1190">
          <cell r="A1190">
            <v>100</v>
          </cell>
          <cell r="B1190" t="str">
            <v>FERRAGENS PARA PORTAS</v>
          </cell>
        </row>
        <row r="1191">
          <cell r="A1191">
            <v>6100</v>
          </cell>
          <cell r="B1191" t="str">
            <v>TARJETA E DOBRADICAS P/ PORTA INTERNA</v>
          </cell>
          <cell r="C1191" t="str">
            <v>UN</v>
          </cell>
          <cell r="D1191">
            <v>20.77</v>
          </cell>
        </row>
        <row r="1192">
          <cell r="A1192">
            <v>23732</v>
          </cell>
          <cell r="B1192" t="str">
            <v>FECHADURA E DOBRADICAS EM FERRO NIQUELADO SIMPLES</v>
          </cell>
        </row>
        <row r="1193">
          <cell r="A1193" t="str">
            <v>23732/001</v>
          </cell>
          <cell r="B1193" t="str">
            <v>FECHADURA TIPO GORGES E DOBRADICA FERRO NIQUELADO SIMPLES (LH POPULAR)</v>
          </cell>
          <cell r="C1193" t="str">
            <v>UN</v>
          </cell>
          <cell r="D1193">
            <v>45.77</v>
          </cell>
        </row>
        <row r="1194">
          <cell r="B1194" t="str">
            <v>(INCL INSTALACAO EM PORTA COMPENSADO LISO)</v>
          </cell>
        </row>
        <row r="1195">
          <cell r="A1195" t="str">
            <v>23732/002</v>
          </cell>
          <cell r="B1195" t="str">
            <v>FECHADURA P/BANHEIRO E DOBRAD FERRO NIQUELADO SIMPLES(LH POPULAR) (INC</v>
          </cell>
          <cell r="C1195" t="str">
            <v>UN</v>
          </cell>
          <cell r="D1195">
            <v>53.77</v>
          </cell>
        </row>
        <row r="1196">
          <cell r="B1196" t="str">
            <v>LUI INSTALACAO EM PORTA COMPENSADO LISO)</v>
          </cell>
        </row>
        <row r="1197">
          <cell r="A1197" t="str">
            <v>23732/003</v>
          </cell>
          <cell r="B1197" t="str">
            <v>FECHADURA E FERRAGENS EM FERRO NIQUELADO SIMPLES P/1 PORTA INTERNA</v>
          </cell>
          <cell r="C1197" t="str">
            <v>UN</v>
          </cell>
          <cell r="D1197">
            <v>45.77</v>
          </cell>
        </row>
        <row r="1198">
          <cell r="A1198">
            <v>39630</v>
          </cell>
          <cell r="B1198" t="str">
            <v>TARJETA E DOBRADICAS P/PORTA DE BANHEIRO</v>
          </cell>
          <cell r="C1198" t="str">
            <v>UN</v>
          </cell>
          <cell r="D1198">
            <v>20.77</v>
          </cell>
        </row>
        <row r="1199">
          <cell r="A1199">
            <v>55901</v>
          </cell>
          <cell r="B1199" t="str">
            <v>FECHADURA TIPO CILINDRO COMPLETA + DOBRADICAS</v>
          </cell>
          <cell r="C1199" t="str">
            <v>UN</v>
          </cell>
          <cell r="D1199">
            <v>54.12</v>
          </cell>
        </row>
        <row r="1200">
          <cell r="A1200">
            <v>68589</v>
          </cell>
          <cell r="B1200" t="str">
            <v>CONJUNTO FERRAGEM GORGES COMPLETA LINHA MEDIA</v>
          </cell>
        </row>
        <row r="1201">
          <cell r="A1201" t="str">
            <v>68589/001</v>
          </cell>
          <cell r="B1201" t="str">
            <v>CONJUNTO FERRAGEM GORGES LATAO CROMADO COMPLETA LINHA LUXO</v>
          </cell>
          <cell r="C1201" t="str">
            <v>UN</v>
          </cell>
          <cell r="D1201">
            <v>73.87</v>
          </cell>
        </row>
        <row r="1202">
          <cell r="A1202" t="str">
            <v>68589/002</v>
          </cell>
          <cell r="B1202" t="str">
            <v>CONJUNTO FERRAGEM GORGES P/PORTA ABRIR 2 FOLHAS LINHA POPULAR</v>
          </cell>
          <cell r="C1202" t="str">
            <v>UN</v>
          </cell>
          <cell r="D1202">
            <v>96.22</v>
          </cell>
        </row>
        <row r="1203">
          <cell r="A1203" t="str">
            <v>68589/003</v>
          </cell>
          <cell r="B1203" t="str">
            <v>CONJUNTO FERRAGEM GORGES LATAO CROMADO COMPLETO LINHA POPULAR</v>
          </cell>
          <cell r="C1203" t="str">
            <v>UN</v>
          </cell>
          <cell r="D1203">
            <v>34.64</v>
          </cell>
        </row>
        <row r="1204">
          <cell r="A1204" t="str">
            <v>68589/004</v>
          </cell>
          <cell r="B1204" t="str">
            <v>CONJUNTO FERRAGEM GORGES COMPLETA LINHA MEDIA</v>
          </cell>
          <cell r="C1204" t="str">
            <v>UN</v>
          </cell>
          <cell r="D1204">
            <v>34.03</v>
          </cell>
        </row>
        <row r="1205">
          <cell r="A1205">
            <v>68590</v>
          </cell>
          <cell r="B1205" t="str">
            <v>CONJUNTO FERRAGENS LATAO CROMADO TRANQUETA COMPLETA LINHA LUXO</v>
          </cell>
        </row>
        <row r="1206">
          <cell r="A1206" t="str">
            <v>68590/001</v>
          </cell>
          <cell r="B1206" t="str">
            <v>CONJUNTO FERRAGENS LATAO CROMADO TRANQUETA COMPLETA LINHA POPULAR</v>
          </cell>
          <cell r="C1206" t="str">
            <v>UN</v>
          </cell>
          <cell r="D1206">
            <v>42.03</v>
          </cell>
        </row>
        <row r="1207">
          <cell r="A1207" t="str">
            <v>68590/002</v>
          </cell>
          <cell r="B1207" t="str">
            <v>CONJUNTO FERRAGENS LATAO CROMADO TRANQUETA COMPLETA LINHA LUXO</v>
          </cell>
          <cell r="C1207" t="str">
            <v>UN</v>
          </cell>
          <cell r="D1207">
            <v>35</v>
          </cell>
        </row>
        <row r="1208">
          <cell r="A1208">
            <v>68591</v>
          </cell>
          <cell r="B1208" t="str">
            <v>CONJUNTO FERRAGENS CILINDRO 330/ROSETA 303/MACANETA TIPO ALAVANCA LATA</v>
          </cell>
        </row>
        <row r="1209">
          <cell r="B1209" t="str">
            <v>O CROMADO LA FONTE</v>
          </cell>
        </row>
        <row r="1210">
          <cell r="A1210" t="str">
            <v>CÓDIGO</v>
          </cell>
          <cell r="B1210" t="str">
            <v>|D E S C R I Ç Ã O                                                   |UN</v>
          </cell>
          <cell r="C1210" t="str">
            <v>IDADE</v>
          </cell>
          <cell r="D1210" t="str">
            <v>|CUSTO TOTAL</v>
          </cell>
        </row>
        <row r="1211">
          <cell r="A1211" t="str">
            <v>ÍNCULO.....:</v>
          </cell>
          <cell r="B1211" t="str">
            <v>NACIONAL CAIXA</v>
          </cell>
        </row>
        <row r="1213">
          <cell r="A1213" t="str">
            <v>68591/001</v>
          </cell>
          <cell r="B1213" t="str">
            <v>CONJUNTO FERRAGENS CILINDRO 330/ROSETA 303/MACANETA TIPO ALAVANCA LATA</v>
          </cell>
          <cell r="C1213" t="str">
            <v>UN</v>
          </cell>
          <cell r="D1213">
            <v>84.59</v>
          </cell>
        </row>
        <row r="1214">
          <cell r="B1214" t="str">
            <v>O CROMADO LA FONTE</v>
          </cell>
        </row>
        <row r="1215">
          <cell r="A1215" t="str">
            <v>68591/002</v>
          </cell>
          <cell r="B1215" t="str">
            <v>CONJUNTO FERRAGENS CILINDRO LATAO CROMADO COMPLETA LINHA POPULAR</v>
          </cell>
          <cell r="C1215" t="str">
            <v>UN</v>
          </cell>
          <cell r="D1215">
            <v>42.38</v>
          </cell>
        </row>
        <row r="1216">
          <cell r="A1216" t="str">
            <v>68591/003</v>
          </cell>
          <cell r="B1216" t="str">
            <v>CONJUNTO FERRAGENS CILINDRO LATAO CROMADO COMPLETA LINHA LUXO</v>
          </cell>
          <cell r="C1216" t="str">
            <v>UN</v>
          </cell>
          <cell r="D1216">
            <v>63.25</v>
          </cell>
        </row>
        <row r="1217">
          <cell r="A1217" t="str">
            <v>68591/004</v>
          </cell>
          <cell r="B1217" t="str">
            <v>CONJUNTO FERRAGENS CILINDRO LINHA POPULAR P/PORTA ABRIR 2 FOLHAS</v>
          </cell>
          <cell r="C1217" t="str">
            <v>UN</v>
          </cell>
          <cell r="D1217">
            <v>103.96</v>
          </cell>
        </row>
        <row r="1218">
          <cell r="A1218" t="str">
            <v>68591/005</v>
          </cell>
          <cell r="B1218" t="str">
            <v>CONJUNTO FERRAGENS CILINDRO SOBREPOR</v>
          </cell>
          <cell r="C1218" t="str">
            <v>UN</v>
          </cell>
          <cell r="D1218">
            <v>38.090000000000003</v>
          </cell>
        </row>
        <row r="1219">
          <cell r="A1219" t="str">
            <v>68591/006</v>
          </cell>
          <cell r="B1219" t="str">
            <v>CONJUNTO FERRAGENS CILINDRO COMPLETA PADRAO MEDIO</v>
          </cell>
          <cell r="C1219" t="str">
            <v>UN</v>
          </cell>
          <cell r="D1219">
            <v>51.16</v>
          </cell>
        </row>
        <row r="1220">
          <cell r="A1220">
            <v>102</v>
          </cell>
          <cell r="B1220" t="str">
            <v>FERRAGENS DIVERSAS</v>
          </cell>
        </row>
        <row r="1221">
          <cell r="A1221">
            <v>68548</v>
          </cell>
          <cell r="B1221" t="str">
            <v>PORTA CADEADO</v>
          </cell>
        </row>
        <row r="1222">
          <cell r="A1222" t="str">
            <v>68548/001</v>
          </cell>
          <cell r="B1222" t="str">
            <v>PORTA CADEADO C/CADEADO - 45MM</v>
          </cell>
          <cell r="C1222" t="str">
            <v>UN</v>
          </cell>
          <cell r="D1222">
            <v>26.6</v>
          </cell>
        </row>
        <row r="1223">
          <cell r="A1223">
            <v>68685</v>
          </cell>
          <cell r="B1223" t="str">
            <v>DOBRADICA</v>
          </cell>
        </row>
        <row r="1224">
          <cell r="A1224" t="str">
            <v>68685/001</v>
          </cell>
          <cell r="B1224" t="str">
            <v>DOBRADICA FERRO CROMADO 3 X 3"</v>
          </cell>
          <cell r="C1224" t="str">
            <v>UN</v>
          </cell>
          <cell r="D1224">
            <v>6.96</v>
          </cell>
        </row>
        <row r="1225">
          <cell r="A1225" t="str">
            <v>68685/002</v>
          </cell>
          <cell r="B1225" t="str">
            <v>DOBRADICA LATAO POLIDO 3 X 3"</v>
          </cell>
          <cell r="C1225" t="str">
            <v>UN</v>
          </cell>
          <cell r="D1225">
            <v>7</v>
          </cell>
        </row>
        <row r="1226">
          <cell r="A1226" t="str">
            <v>68685/003</v>
          </cell>
          <cell r="B1226" t="str">
            <v>DOBRADICA LATAO CROMADO 3 X 3"</v>
          </cell>
          <cell r="C1226" t="str">
            <v>UN</v>
          </cell>
          <cell r="D1226">
            <v>14.92</v>
          </cell>
        </row>
        <row r="1227">
          <cell r="A1227" t="str">
            <v>68685/004</v>
          </cell>
          <cell r="B1227" t="str">
            <v>DOBRADICA LATAO CROMADO 3 X 2 1/2"</v>
          </cell>
          <cell r="C1227" t="str">
            <v>UN</v>
          </cell>
          <cell r="D1227">
            <v>9.73</v>
          </cell>
        </row>
        <row r="1228">
          <cell r="A1228" t="str">
            <v>68685/009</v>
          </cell>
          <cell r="B1228" t="str">
            <v>DOBRADICA FERRO GALVANIZADO 1 3/4 X 2"</v>
          </cell>
          <cell r="C1228" t="str">
            <v>UN</v>
          </cell>
          <cell r="D1228">
            <v>4.5</v>
          </cell>
        </row>
        <row r="1229">
          <cell r="A1229" t="str">
            <v>68685/010</v>
          </cell>
          <cell r="B1229" t="str">
            <v>DOBRADICA LATAO CROMADO 2 X 1"</v>
          </cell>
          <cell r="C1229" t="str">
            <v>UN</v>
          </cell>
          <cell r="D1229">
            <v>6.45</v>
          </cell>
        </row>
        <row r="1230">
          <cell r="A1230" t="str">
            <v>68685/011</v>
          </cell>
          <cell r="B1230" t="str">
            <v>DOBRADICA FERRO CROMADO 3 X 2 1/2"</v>
          </cell>
          <cell r="C1230" t="str">
            <v>UN</v>
          </cell>
          <cell r="D1230">
            <v>6.28</v>
          </cell>
        </row>
        <row r="1231">
          <cell r="A1231" t="str">
            <v>68685/012</v>
          </cell>
          <cell r="B1231" t="str">
            <v>DOBRADICA FERRO GALVANIZADO 4 X 3"</v>
          </cell>
          <cell r="C1231" t="str">
            <v>UN</v>
          </cell>
          <cell r="D1231">
            <v>6.59</v>
          </cell>
        </row>
        <row r="1232">
          <cell r="A1232">
            <v>68686</v>
          </cell>
          <cell r="B1232" t="str">
            <v>TARJETA</v>
          </cell>
        </row>
        <row r="1233">
          <cell r="A1233" t="str">
            <v>68686/001</v>
          </cell>
          <cell r="B1233" t="str">
            <v>TARJETA PINO REDONDO</v>
          </cell>
          <cell r="C1233" t="str">
            <v>UN</v>
          </cell>
          <cell r="D1233">
            <v>4.37</v>
          </cell>
        </row>
        <row r="1234">
          <cell r="A1234" t="str">
            <v>68686/002</v>
          </cell>
          <cell r="B1234" t="str">
            <v>TARJETA  LIVRE/OCUPADO  PARA PORTA BANHEI</v>
          </cell>
          <cell r="C1234" t="str">
            <v>UN</v>
          </cell>
          <cell r="D1234">
            <v>33.49</v>
          </cell>
        </row>
        <row r="1235">
          <cell r="A1235">
            <v>103</v>
          </cell>
          <cell r="B1235" t="str">
            <v>VIDROS/ESPELHOS</v>
          </cell>
        </row>
        <row r="1236">
          <cell r="A1236">
            <v>23759</v>
          </cell>
          <cell r="B1236" t="str">
            <v>VIDROS</v>
          </cell>
        </row>
        <row r="1237">
          <cell r="A1237" t="str">
            <v>23759/001</v>
          </cell>
          <cell r="B1237" t="str">
            <v>VIDRO FANTASIA COLOCADO EM ESQUADRIAS FERRO/MADEIRA</v>
          </cell>
          <cell r="C1237" t="str">
            <v>M2</v>
          </cell>
          <cell r="D1237">
            <v>49.23</v>
          </cell>
        </row>
        <row r="1238">
          <cell r="A1238" t="str">
            <v>23759/002</v>
          </cell>
          <cell r="B1238" t="str">
            <v>VIDRO LISO INCOLOR E=4,0MM COLOCADO EM ESQUADRIAS FERRO/MADEIRA</v>
          </cell>
          <cell r="C1238" t="str">
            <v>M2</v>
          </cell>
          <cell r="D1238">
            <v>57.28</v>
          </cell>
        </row>
        <row r="1239">
          <cell r="A1239" t="str">
            <v>23759/003</v>
          </cell>
          <cell r="B1239" t="str">
            <v>VIDRO LISO INCOLOR E=3,0MM COLOCADO EM ESQUADRIAS FERRO/MADEIRA</v>
          </cell>
          <cell r="C1239" t="str">
            <v>M2</v>
          </cell>
          <cell r="D1239">
            <v>45.78</v>
          </cell>
        </row>
        <row r="1240">
          <cell r="A1240" t="str">
            <v>23759/004</v>
          </cell>
          <cell r="B1240" t="str">
            <v>VIDRO CANELADO</v>
          </cell>
          <cell r="C1240" t="str">
            <v>M2</v>
          </cell>
          <cell r="D1240">
            <v>34.5</v>
          </cell>
        </row>
        <row r="1241">
          <cell r="A1241" t="str">
            <v>CÓDIGO</v>
          </cell>
          <cell r="B1241" t="str">
            <v>|D E S C R I Ç Ã O                                                   |UN</v>
          </cell>
          <cell r="C1241" t="str">
            <v>IDADE</v>
          </cell>
          <cell r="D1241" t="str">
            <v>|CUSTO TOTAL</v>
          </cell>
        </row>
        <row r="1242">
          <cell r="A1242" t="str">
            <v>ÍNCULO.....:</v>
          </cell>
          <cell r="B1242" t="str">
            <v>NACIONAL CAIXA</v>
          </cell>
        </row>
        <row r="1244">
          <cell r="A1244" t="str">
            <v>23759/005</v>
          </cell>
          <cell r="B1244" t="str">
            <v>VIDRO FANTASIA 4MM COLOCADO EM ESQUADRIAS METALICAS/MADEIRA</v>
          </cell>
          <cell r="C1244" t="str">
            <v>M2</v>
          </cell>
          <cell r="D1244">
            <v>49.23</v>
          </cell>
        </row>
        <row r="1245">
          <cell r="A1245" t="str">
            <v>23759/006</v>
          </cell>
          <cell r="B1245" t="str">
            <v>COLOCACAO DE VIDRO LISOS INCOLOR, E = 4MM INCLUSIVE VIDRO</v>
          </cell>
          <cell r="C1245" t="str">
            <v>M2</v>
          </cell>
          <cell r="D1245">
            <v>61.88</v>
          </cell>
        </row>
        <row r="1246">
          <cell r="A1246">
            <v>26292</v>
          </cell>
          <cell r="B1246" t="str">
            <v>VIDROS PLANOS,TEMPERADOS,FUME</v>
          </cell>
        </row>
        <row r="1247">
          <cell r="A1247" t="str">
            <v>26292/001</v>
          </cell>
          <cell r="B1247" t="str">
            <v>VIDRO PLANO TRANSP COMUM E=3MM P/VAOS ATE 1,00X0,80M COLOCAD0</v>
          </cell>
          <cell r="C1247" t="str">
            <v>M2</v>
          </cell>
          <cell r="D1247">
            <v>34.5</v>
          </cell>
        </row>
        <row r="1248">
          <cell r="A1248" t="str">
            <v>26292/002</v>
          </cell>
          <cell r="B1248" t="str">
            <v>VIDRO PLANO TRANSP COMUM E=4MM P/VAOS ATE 1,60X0,80M COLOCAD0</v>
          </cell>
          <cell r="C1248" t="str">
            <v>M2</v>
          </cell>
          <cell r="D1248">
            <v>46</v>
          </cell>
        </row>
        <row r="1249">
          <cell r="A1249" t="str">
            <v>26292/003</v>
          </cell>
          <cell r="B1249" t="str">
            <v>VIDRO PLANO TRANSP COMUM E=5MM P/VAOS ATE 2,10X1,00M COLOCAD0</v>
          </cell>
          <cell r="C1249" t="str">
            <v>M2</v>
          </cell>
          <cell r="D1249">
            <v>60.95</v>
          </cell>
        </row>
        <row r="1250">
          <cell r="A1250" t="str">
            <v>26292/004</v>
          </cell>
          <cell r="B1250" t="str">
            <v>VIDRO PLANO TRANSP COMUM E=6MM P/VAOS ATE 2,10X1,40M COLOCAD0</v>
          </cell>
          <cell r="C1250" t="str">
            <v>M2</v>
          </cell>
          <cell r="D1250">
            <v>91.42</v>
          </cell>
        </row>
        <row r="1251">
          <cell r="A1251" t="str">
            <v>26292/005</v>
          </cell>
          <cell r="B1251" t="str">
            <v>VIDRO TRANSP FANTASIA E=4MM MARTELAD0 ARTICO OU LIXA COLOCAD0</v>
          </cell>
          <cell r="C1251" t="str">
            <v>M2</v>
          </cell>
          <cell r="D1251">
            <v>34.5</v>
          </cell>
        </row>
        <row r="1252">
          <cell r="A1252" t="str">
            <v>26292/006</v>
          </cell>
          <cell r="B1252" t="str">
            <v>VIDRO TRANSP FANTASIA E=4MM CANELADO COLOCADO</v>
          </cell>
          <cell r="C1252" t="str">
            <v>M2</v>
          </cell>
          <cell r="D1252">
            <v>34.5</v>
          </cell>
        </row>
        <row r="1253">
          <cell r="A1253" t="str">
            <v>26292/007</v>
          </cell>
          <cell r="B1253" t="str">
            <v>VIDRO COLORIDO FUME E=4MM COLOCADO</v>
          </cell>
          <cell r="C1253" t="str">
            <v>M2</v>
          </cell>
          <cell r="D1253">
            <v>77.42</v>
          </cell>
        </row>
        <row r="1254">
          <cell r="A1254" t="str">
            <v>26292/009</v>
          </cell>
          <cell r="B1254" t="str">
            <v>VIDRO TEMPERADO INCOLOR E=10MM P/PORTAS OU PAINEIS FIXOS EXCL FERRAGEM</v>
          </cell>
          <cell r="C1254" t="str">
            <v>M2</v>
          </cell>
          <cell r="D1254">
            <v>136.13</v>
          </cell>
        </row>
        <row r="1255">
          <cell r="B1255" t="str">
            <v>COLOCADO.</v>
          </cell>
        </row>
        <row r="1256">
          <cell r="A1256" t="str">
            <v>26292/010</v>
          </cell>
          <cell r="B1256" t="str">
            <v>VIDRO ARAMADO E=7MM COLOCADO</v>
          </cell>
          <cell r="C1256" t="str">
            <v>M2</v>
          </cell>
          <cell r="D1256">
            <v>132.25</v>
          </cell>
        </row>
        <row r="1257">
          <cell r="A1257" t="str">
            <v>26292/011</v>
          </cell>
          <cell r="B1257" t="str">
            <v>VIDRO TEMPERADO INCOLOR E=6MM ENCAIXILHADO EM MADEIRA ALUMINIO OU FER-</v>
          </cell>
          <cell r="C1257" t="str">
            <v>M2</v>
          </cell>
          <cell r="D1257">
            <v>95.29</v>
          </cell>
        </row>
        <row r="1258">
          <cell r="B1258" t="str">
            <v>RO COLOCADO.</v>
          </cell>
        </row>
        <row r="1259">
          <cell r="A1259" t="str">
            <v>26292/015</v>
          </cell>
          <cell r="B1259" t="str">
            <v>VIDRO COLORIDO FUME E=6MM COLOCADO</v>
          </cell>
          <cell r="C1259" t="str">
            <v>M2</v>
          </cell>
          <cell r="D1259">
            <v>103.5</v>
          </cell>
        </row>
        <row r="1260">
          <cell r="A1260" t="str">
            <v>26292/016</v>
          </cell>
          <cell r="B1260" t="str">
            <v>VIDRO TEMPERADO INCOLOR ESP=8MM COLOCADO EXCL FERRAGENS</v>
          </cell>
          <cell r="C1260" t="str">
            <v>M2</v>
          </cell>
          <cell r="D1260">
            <v>114.5</v>
          </cell>
        </row>
        <row r="1261">
          <cell r="A1261" t="str">
            <v>26292/017</v>
          </cell>
          <cell r="B1261" t="str">
            <v>VIDRO TEMPERADO COLORIDO ESP=6MM ENCAIXILHADO EM MADEIRA ALUMINIO OU</v>
          </cell>
          <cell r="C1261" t="str">
            <v>M2</v>
          </cell>
          <cell r="D1261">
            <v>106.18</v>
          </cell>
        </row>
        <row r="1262">
          <cell r="B1262" t="str">
            <v>FERRO COLOCADO EXCL FERRAGENS.</v>
          </cell>
        </row>
        <row r="1263">
          <cell r="A1263" t="str">
            <v>26292/018</v>
          </cell>
          <cell r="B1263" t="str">
            <v>VIDRO TEMPERADO COLORIDO ESP=8MM COLOCADO EXCL FERRAGENS</v>
          </cell>
          <cell r="C1263" t="str">
            <v>M2</v>
          </cell>
          <cell r="D1263">
            <v>135.44999999999999</v>
          </cell>
        </row>
        <row r="1264">
          <cell r="A1264" t="str">
            <v>26292/019</v>
          </cell>
          <cell r="B1264" t="str">
            <v>VIDRO TEMPERADO COLORIDO ESP=10MM COLOCADO EXCL FERRAGENS</v>
          </cell>
          <cell r="C1264" t="str">
            <v>M2</v>
          </cell>
          <cell r="D1264">
            <v>163.35</v>
          </cell>
        </row>
        <row r="1265">
          <cell r="A1265">
            <v>26331</v>
          </cell>
          <cell r="B1265" t="str">
            <v>ESPELHO C/MOLDURA</v>
          </cell>
        </row>
        <row r="1266">
          <cell r="A1266" t="str">
            <v>26331/001</v>
          </cell>
          <cell r="B1266" t="str">
            <v>ESPELHO DE CRISTAL E=4MM C/MOLDURA DE MADEIRA COLOCADO</v>
          </cell>
          <cell r="C1266" t="str">
            <v>M2</v>
          </cell>
          <cell r="D1266">
            <v>160.16</v>
          </cell>
        </row>
        <row r="1267">
          <cell r="A1267" t="str">
            <v>26331/002</v>
          </cell>
          <cell r="B1267" t="str">
            <v>ESPELHO DE CRISTAL E=4MM C/MOLDURA ALUMINIO E COMPENSADO 6MM PLASTIFIC</v>
          </cell>
          <cell r="C1267" t="str">
            <v>M2</v>
          </cell>
          <cell r="D1267">
            <v>219.65</v>
          </cell>
        </row>
        <row r="1268">
          <cell r="B1268" t="str">
            <v>ADO, COLADO</v>
          </cell>
        </row>
        <row r="1269">
          <cell r="A1269">
            <v>105</v>
          </cell>
          <cell r="B1269" t="str">
            <v>PORTOES DE MADEIRA/FERRO/ALUMINIO</v>
          </cell>
        </row>
        <row r="1270">
          <cell r="A1270">
            <v>11517</v>
          </cell>
          <cell r="B1270" t="str">
            <v>FABRICACAO E INSTALACAO DE PORTAO PARA ENTRADA DE VEICULOS - MMA</v>
          </cell>
        </row>
        <row r="1271">
          <cell r="A1271" t="str">
            <v>11517/001</v>
          </cell>
          <cell r="B1271" t="str">
            <v>C/ DUAS FOLHAS D ABRIR (2 X 3,5M X 1,8M),C/ VEDACAO EM TELA</v>
          </cell>
          <cell r="C1271" t="str">
            <v>UN</v>
          </cell>
          <cell r="D1271">
            <v>1984.07</v>
          </cell>
        </row>
        <row r="1272">
          <cell r="A1272" t="str">
            <v>CÓDIGO</v>
          </cell>
          <cell r="B1272" t="str">
            <v>|D E S C R I Ç Ã O                                                   |UN</v>
          </cell>
          <cell r="C1272" t="str">
            <v>IDADE</v>
          </cell>
          <cell r="D1272" t="str">
            <v>|CUSTO TOTAL</v>
          </cell>
        </row>
        <row r="1273">
          <cell r="A1273" t="str">
            <v>ÍNCULO.....:</v>
          </cell>
          <cell r="B1273" t="str">
            <v>NACIONAL CAIXA</v>
          </cell>
        </row>
        <row r="1275">
          <cell r="B1275" t="str">
            <v>RIGIDA</v>
          </cell>
        </row>
        <row r="1276">
          <cell r="A1276" t="str">
            <v>11517/002</v>
          </cell>
          <cell r="B1276" t="str">
            <v>PORTÃO EM TUBOS DE FERRO GALVANIZADO DE 1" E 1 1/2", FECHAMENTO EM TEL</v>
          </cell>
          <cell r="C1276" t="str">
            <v>M2</v>
          </cell>
          <cell r="D1276">
            <v>469.24</v>
          </cell>
        </row>
        <row r="1277">
          <cell r="B1277" t="str">
            <v>A DE ARAME GALVANIZADO Nº12, MALHA DE 2" COM 2 FOLHAS DE ABRIR, INCLUS</v>
          </cell>
        </row>
        <row r="1278">
          <cell r="B1278" t="str">
            <v>IVE AS FERRAGENS, EXCLUSIVE PINTURA - COLOCADO.</v>
          </cell>
        </row>
        <row r="1279">
          <cell r="A1279">
            <v>57058</v>
          </cell>
          <cell r="B1279" t="str">
            <v>PORTAO FERRO REDONDO 1/2" C/REQUADRO 0,90X1,60M</v>
          </cell>
        </row>
        <row r="1280">
          <cell r="A1280" t="str">
            <v>57058/001</v>
          </cell>
          <cell r="B1280" t="str">
            <v>PORTAO FERRO REDONDO 1/2" C/REQUADRO INSTALADO(SEM PINTURA)-0,90X1,60M</v>
          </cell>
          <cell r="C1280" t="str">
            <v>UN</v>
          </cell>
          <cell r="D1280">
            <v>158.82</v>
          </cell>
        </row>
        <row r="1281">
          <cell r="A1281">
            <v>68054</v>
          </cell>
          <cell r="B1281" t="str">
            <v>PORTAO CHAPA 14/GRADE DE FERRO PT-7 - 180308</v>
          </cell>
          <cell r="C1281" t="str">
            <v>M2</v>
          </cell>
          <cell r="D1281">
            <v>155.26</v>
          </cell>
        </row>
        <row r="1282">
          <cell r="A1282">
            <v>68494</v>
          </cell>
          <cell r="B1282" t="str">
            <v>PE-A.43 - PORTAO DE FERRO COM FERRAGENS E PINTURA</v>
          </cell>
        </row>
        <row r="1283">
          <cell r="A1283" t="str">
            <v>68494/001</v>
          </cell>
          <cell r="B1283" t="str">
            <v>PORTAO DE FERRO COM FERRAGENS E PINTURA</v>
          </cell>
          <cell r="C1283" t="str">
            <v>M2</v>
          </cell>
          <cell r="D1283">
            <v>133.37</v>
          </cell>
        </row>
        <row r="1284">
          <cell r="A1284">
            <v>68500</v>
          </cell>
          <cell r="B1284" t="str">
            <v>PE-A.43 - PORTAO DE FERRO COM FERRAGENS SEM PINTURA</v>
          </cell>
        </row>
        <row r="1285">
          <cell r="A1285" t="str">
            <v>68500/001</v>
          </cell>
          <cell r="B1285" t="str">
            <v>PORTAO DE FERRO COM FERRAGENS SEM PINTURA</v>
          </cell>
          <cell r="C1285" t="str">
            <v>M2</v>
          </cell>
          <cell r="D1285">
            <v>113.75</v>
          </cell>
        </row>
        <row r="1286">
          <cell r="A1286">
            <v>222</v>
          </cell>
          <cell r="B1286" t="str">
            <v>JANELA DE ALUMINIO</v>
          </cell>
        </row>
        <row r="1287">
          <cell r="A1287">
            <v>42205</v>
          </cell>
          <cell r="B1287" t="str">
            <v>JANELA DE CORRER EM ALUMINIO</v>
          </cell>
          <cell r="C1287" t="str">
            <v>M2</v>
          </cell>
          <cell r="D1287">
            <v>268.08</v>
          </cell>
        </row>
        <row r="1288">
          <cell r="A1288">
            <v>68052</v>
          </cell>
          <cell r="B1288" t="str">
            <v>BASCULANTE ALUMINIO</v>
          </cell>
          <cell r="C1288" t="str">
            <v>M2</v>
          </cell>
          <cell r="D1288">
            <v>353.39</v>
          </cell>
        </row>
        <row r="1289">
          <cell r="A1289">
            <v>68592</v>
          </cell>
          <cell r="B1289" t="str">
            <v>JANELA ALUMINIO CORRER</v>
          </cell>
        </row>
        <row r="1290">
          <cell r="A1290" t="str">
            <v>68592/001</v>
          </cell>
          <cell r="B1290" t="str">
            <v>JANELA ALUMINIO CORRER S/BANDEIRA 2 FOLHAS P/VIDRO C/FERRAGENS</v>
          </cell>
          <cell r="C1290" t="str">
            <v>M2</v>
          </cell>
          <cell r="D1290">
            <v>265.88</v>
          </cell>
        </row>
        <row r="1291">
          <cell r="A1291" t="str">
            <v>68592/002</v>
          </cell>
          <cell r="B1291" t="str">
            <v>JANELA ALUMINIO CORRER C/BANDEIRA 2 FOLHAS P/VIDRO C/FERRAGENS</v>
          </cell>
          <cell r="C1291" t="str">
            <v>M2</v>
          </cell>
          <cell r="D1291">
            <v>279.77999999999997</v>
          </cell>
        </row>
        <row r="1292">
          <cell r="A1292" t="str">
            <v>68592/003</v>
          </cell>
          <cell r="B1292" t="str">
            <v>JANELA ALUMINIO CORRER VENEZIANA C/BANDEIRA</v>
          </cell>
          <cell r="C1292" t="str">
            <v>M2</v>
          </cell>
          <cell r="D1292">
            <v>358.8</v>
          </cell>
        </row>
        <row r="1293">
          <cell r="A1293" t="str">
            <v>68592/004</v>
          </cell>
          <cell r="B1293" t="str">
            <v>JANELA ALUMINIO CORRER VENEZIANA S/BANDEIRA</v>
          </cell>
          <cell r="C1293" t="str">
            <v>M2</v>
          </cell>
          <cell r="D1293">
            <v>279.05</v>
          </cell>
        </row>
        <row r="1294">
          <cell r="A1294">
            <v>304</v>
          </cell>
          <cell r="B1294" t="str">
            <v>PERFIL/CANTONEIRA/BARRA</v>
          </cell>
        </row>
        <row r="1295">
          <cell r="A1295">
            <v>68679</v>
          </cell>
          <cell r="B1295" t="str">
            <v>CANTONEIRA ALUMINIO</v>
          </cell>
        </row>
        <row r="1296">
          <cell r="A1296" t="str">
            <v>68679/001</v>
          </cell>
          <cell r="B1296" t="str">
            <v>CANTONEIRA ALUMINIO 2X2" P/PROTECAO DE QUINA DE PAREDE</v>
          </cell>
          <cell r="C1296" t="str">
            <v>M</v>
          </cell>
          <cell r="D1296">
            <v>23.89</v>
          </cell>
        </row>
        <row r="1297">
          <cell r="A1297" t="str">
            <v>68679/002</v>
          </cell>
          <cell r="B1297" t="str">
            <v>FIXACAO CANTONEIRA ALUMINIO</v>
          </cell>
          <cell r="C1297" t="str">
            <v>M</v>
          </cell>
          <cell r="D1297">
            <v>6.4</v>
          </cell>
        </row>
        <row r="1298">
          <cell r="A1298" t="str">
            <v>68679/003</v>
          </cell>
          <cell r="B1298" t="str">
            <v>CANTONEIRA ALUMINIO 1X1" P/PROTECAO DE QUINA DE PAREDE</v>
          </cell>
          <cell r="C1298" t="str">
            <v>M</v>
          </cell>
          <cell r="D1298">
            <v>15.28</v>
          </cell>
        </row>
        <row r="1299">
          <cell r="A1299" t="str">
            <v>FOMA</v>
          </cell>
          <cell r="B1299" t="str">
            <v>FORNECIMENTO DE MATERIAIS E EQUIPAMENTOS</v>
          </cell>
        </row>
        <row r="1300">
          <cell r="A1300">
            <v>268</v>
          </cell>
          <cell r="B1300" t="str">
            <v>BOMBAS</v>
          </cell>
        </row>
        <row r="1301">
          <cell r="A1301">
            <v>68519</v>
          </cell>
          <cell r="B1301" t="str">
            <v>BOMBAS</v>
          </cell>
        </row>
        <row r="1302">
          <cell r="A1302" t="str">
            <v>68519/001</v>
          </cell>
          <cell r="B1302" t="str">
            <v>CONJUNTO MOTOBOMBA 3/4 HP P/SUCCAO/RECALQUE</v>
          </cell>
          <cell r="C1302" t="str">
            <v>UN</v>
          </cell>
          <cell r="D1302">
            <v>595.02</v>
          </cell>
        </row>
        <row r="1303">
          <cell r="A1303" t="str">
            <v>CÓDIGO</v>
          </cell>
          <cell r="B1303" t="str">
            <v>|D E S C R I Ç Ã O                                                   |UN</v>
          </cell>
          <cell r="C1303" t="str">
            <v>IDADE</v>
          </cell>
          <cell r="D1303" t="str">
            <v>|CUSTO TOTAL</v>
          </cell>
        </row>
        <row r="1304">
          <cell r="A1304" t="str">
            <v>ÍNCULO.....:</v>
          </cell>
          <cell r="B1304" t="str">
            <v>NACIONAL CAIXA</v>
          </cell>
        </row>
        <row r="1306">
          <cell r="A1306" t="str">
            <v>68519/002</v>
          </cell>
          <cell r="B1306" t="str">
            <v>BOMBA SUBMERSA ELETRICA MONOFASICA LEAO HT4C-10 3CV</v>
          </cell>
          <cell r="C1306" t="str">
            <v>H</v>
          </cell>
          <cell r="D1306">
            <v>0.3</v>
          </cell>
        </row>
        <row r="1307">
          <cell r="B1307" t="str">
            <v>DEPRECIACAO E JUROS</v>
          </cell>
        </row>
        <row r="1308">
          <cell r="A1308">
            <v>71517</v>
          </cell>
          <cell r="B1308" t="str">
            <v>MOTO BOMBA AUTO ESCORVANTE, ROTOR ABERTO, COM MOTOR À GASOLINA, 10,50C</v>
          </cell>
          <cell r="C1308" t="str">
            <v>UN</v>
          </cell>
          <cell r="D1308">
            <v>13156.06</v>
          </cell>
        </row>
        <row r="1309">
          <cell r="B1309" t="str">
            <v>V</v>
          </cell>
        </row>
        <row r="1310">
          <cell r="A1310">
            <v>284</v>
          </cell>
          <cell r="B1310" t="str">
            <v>FORNEC. DE MAT. BRITADO C/OU S/CARGA, DESCARGA E TRANSPORTE</v>
          </cell>
        </row>
        <row r="1311">
          <cell r="A1311">
            <v>56950</v>
          </cell>
          <cell r="B1311" t="str">
            <v>FORNECIMENTO E ASSENTAMENTO DE BRITA 2 EM DRENOS E FILTROS</v>
          </cell>
        </row>
        <row r="1312">
          <cell r="A1312" t="str">
            <v>56950/001</v>
          </cell>
          <cell r="B1312" t="str">
            <v>FORNECIMENTO E ASSENTAMENTO DE BRITA 2-DRENOS E FILTROS   MM</v>
          </cell>
          <cell r="C1312" t="str">
            <v>M3</v>
          </cell>
          <cell r="D1312">
            <v>78.5</v>
          </cell>
        </row>
        <row r="1313">
          <cell r="A1313">
            <v>60847</v>
          </cell>
          <cell r="B1313" t="str">
            <v>FORNECIMENTO E ASSENTAMENTO DE BRITA 2 EM DRENOS E FILTROS</v>
          </cell>
        </row>
        <row r="1314">
          <cell r="A1314" t="str">
            <v>60847/001</v>
          </cell>
          <cell r="B1314" t="str">
            <v>FORNECIMENTO E ASSENTAMENTO DE BRITA 2-DRENOS E FILTROS   MM</v>
          </cell>
          <cell r="C1314" t="str">
            <v>M3</v>
          </cell>
          <cell r="D1314">
            <v>78.5</v>
          </cell>
        </row>
        <row r="1315">
          <cell r="A1315" t="str">
            <v>FUES</v>
          </cell>
          <cell r="B1315" t="str">
            <v>FUNDACOES E ESTRUTURAS</v>
          </cell>
        </row>
        <row r="1316">
          <cell r="A1316">
            <v>39</v>
          </cell>
          <cell r="B1316" t="str">
            <v>ESTACAS</v>
          </cell>
        </row>
        <row r="1317">
          <cell r="A1317">
            <v>23780</v>
          </cell>
          <cell r="B1317" t="str">
            <v>FUNDACOES ESTACA</v>
          </cell>
        </row>
        <row r="1318">
          <cell r="A1318" t="str">
            <v>23780/001</v>
          </cell>
          <cell r="B1318" t="str">
            <v>FUNDACAO ESTACA BLOCO 2Q</v>
          </cell>
          <cell r="C1318" t="str">
            <v>UN                            1</v>
          </cell>
          <cell r="D1318">
            <v>98850.77</v>
          </cell>
        </row>
        <row r="1319">
          <cell r="A1319">
            <v>24748</v>
          </cell>
          <cell r="B1319" t="str">
            <v>BROCAS (ESTACAS A TRADO) MOLDADA IN-LOCO</v>
          </cell>
        </row>
        <row r="1320">
          <cell r="A1320" t="str">
            <v>24748/001</v>
          </cell>
          <cell r="B1320" t="str">
            <v>ESTACA A TRADO(BROCA) D=25CM C/CONCRETO FCK=13,5MPA+20KG ACO/M3</v>
          </cell>
          <cell r="C1320" t="str">
            <v>M</v>
          </cell>
          <cell r="D1320">
            <v>28.03</v>
          </cell>
        </row>
        <row r="1321">
          <cell r="B1321" t="str">
            <v>MOLD.IN-LOCO</v>
          </cell>
        </row>
        <row r="1322">
          <cell r="A1322" t="str">
            <v>24748/002</v>
          </cell>
          <cell r="B1322" t="str">
            <v>ESTACA A TRADO(BROCA) D=25CM C/CONCRETO FCK=13,5MPA SEM ACO MOLDADA IN</v>
          </cell>
          <cell r="C1322" t="str">
            <v>M</v>
          </cell>
          <cell r="D1322">
            <v>22.77</v>
          </cell>
        </row>
        <row r="1323">
          <cell r="B1323" t="e">
            <v>#NAME?</v>
          </cell>
        </row>
        <row r="1324">
          <cell r="A1324" t="str">
            <v>24748/003</v>
          </cell>
          <cell r="B1324" t="str">
            <v>ESTACA A TRADO(BROCA) D=20CM C/CONCRETO FCK=13,5MPA(SEM ARMACAO)</v>
          </cell>
          <cell r="C1324" t="str">
            <v>M</v>
          </cell>
          <cell r="D1324">
            <v>18.43</v>
          </cell>
        </row>
        <row r="1325">
          <cell r="A1325">
            <v>56942</v>
          </cell>
          <cell r="B1325" t="str">
            <v>ESTACA PRE-MOLDADA</v>
          </cell>
        </row>
        <row r="1326">
          <cell r="A1326" t="str">
            <v>56942/001</v>
          </cell>
          <cell r="B1326" t="str">
            <v>ESTACA PRE-MOLDADA - 20 TONELADAS</v>
          </cell>
          <cell r="C1326" t="str">
            <v>M</v>
          </cell>
          <cell r="D1326">
            <v>110.7</v>
          </cell>
        </row>
        <row r="1327">
          <cell r="A1327">
            <v>40</v>
          </cell>
          <cell r="B1327" t="str">
            <v>LASTROS/FUNDACOES DIVERSAS</v>
          </cell>
        </row>
        <row r="1328">
          <cell r="A1328">
            <v>11769</v>
          </cell>
          <cell r="B1328" t="str">
            <v>CONCRETO 1:3:4 PARA RADIER</v>
          </cell>
        </row>
        <row r="1329">
          <cell r="A1329" t="str">
            <v>11769/001</v>
          </cell>
          <cell r="B1329" t="str">
            <v>RADIER DE CONCRETO 1:3:4</v>
          </cell>
          <cell r="C1329" t="str">
            <v>M3</v>
          </cell>
          <cell r="D1329">
            <v>312.19</v>
          </cell>
        </row>
        <row r="1330">
          <cell r="A1330">
            <v>11770</v>
          </cell>
          <cell r="B1330" t="str">
            <v>FUNDACOES EM RADIER</v>
          </cell>
        </row>
        <row r="1331">
          <cell r="A1331" t="str">
            <v>11770/001</v>
          </cell>
          <cell r="B1331" t="str">
            <v>FUNDACOES EM RADIER CASAS ATE 2 PAVIMENTOS</v>
          </cell>
          <cell r="C1331" t="str">
            <v>M2</v>
          </cell>
          <cell r="D1331">
            <v>47.61</v>
          </cell>
        </row>
        <row r="1332">
          <cell r="A1332">
            <v>23747</v>
          </cell>
          <cell r="B1332" t="str">
            <v>FUNDACOES SAPATAS</v>
          </cell>
        </row>
        <row r="1333">
          <cell r="A1333" t="str">
            <v>23747/001</v>
          </cell>
          <cell r="B1333" t="str">
            <v>FUNDACAO SAPATAS PR5-2Q-T</v>
          </cell>
          <cell r="C1333" t="str">
            <v>UN</v>
          </cell>
          <cell r="D1333">
            <v>56280.25</v>
          </cell>
        </row>
        <row r="1334">
          <cell r="A1334" t="str">
            <v>CÓDIGO</v>
          </cell>
          <cell r="B1334" t="str">
            <v>|D E S C R I Ç Ã O                                                   |UN</v>
          </cell>
          <cell r="C1334" t="str">
            <v>IDADE</v>
          </cell>
          <cell r="D1334" t="str">
            <v>|CUSTO TOTAL</v>
          </cell>
        </row>
        <row r="1335">
          <cell r="A1335" t="str">
            <v>ÍNCULO.....:</v>
          </cell>
          <cell r="B1335" t="str">
            <v>NACIONAL CAIXA</v>
          </cell>
        </row>
        <row r="1337">
          <cell r="A1337">
            <v>24260</v>
          </cell>
          <cell r="B1337" t="str">
            <v>LASTRO DE PEDRA BRITADA E FUNDACOES EM BALDRAME</v>
          </cell>
        </row>
        <row r="1338">
          <cell r="A1338" t="str">
            <v>24260/001</v>
          </cell>
          <cell r="B1338" t="str">
            <v>LASTRO DE PEDRA BRITADA APILOADA</v>
          </cell>
          <cell r="C1338" t="str">
            <v>M3</v>
          </cell>
          <cell r="D1338">
            <v>82.94</v>
          </cell>
        </row>
        <row r="1339">
          <cell r="A1339" t="str">
            <v>24260/002</v>
          </cell>
          <cell r="B1339" t="str">
            <v>CAMADA DE BRITA P/PROTECAO DA LAJE DE COBERTURA</v>
          </cell>
          <cell r="C1339" t="str">
            <v>M3</v>
          </cell>
          <cell r="D1339">
            <v>120.13</v>
          </cell>
        </row>
        <row r="1340">
          <cell r="A1340" t="str">
            <v>24260/003</v>
          </cell>
          <cell r="B1340" t="str">
            <v>BALDRAME EM CONCRETO CICLOPICO 1:3:5 C/30% PEDRA-DE-MAO CAVAS ATE 80</v>
          </cell>
          <cell r="C1340" t="str">
            <v>M3</v>
          </cell>
          <cell r="D1340">
            <v>269.3</v>
          </cell>
        </row>
        <row r="1341">
          <cell r="B1341" t="str">
            <v>CM DE LARGURA.</v>
          </cell>
        </row>
        <row r="1342">
          <cell r="A1342" t="str">
            <v>24260/004</v>
          </cell>
          <cell r="B1342" t="str">
            <v>LASTRO DE BRITA</v>
          </cell>
          <cell r="C1342" t="str">
            <v>M3</v>
          </cell>
          <cell r="D1342">
            <v>82.94</v>
          </cell>
        </row>
        <row r="1343">
          <cell r="A1343">
            <v>68501</v>
          </cell>
          <cell r="B1343" t="str">
            <v>CONCRETO ARMADO P/FUNDACOES - CONSUMO/M3: FORMA TABUA REG=8M2, ACO CA-</v>
          </cell>
        </row>
        <row r="1344">
          <cell r="B1344" t="str">
            <v>50=70KG; CONCRETO FCK 15 MPA, PREP C/BETONEIRA, CONTROLE TIPO B</v>
          </cell>
        </row>
        <row r="1345">
          <cell r="A1345" t="str">
            <v>68501/001</v>
          </cell>
          <cell r="B1345" t="str">
            <v>CONCRETO ARMADO P/FUNDACOES - CONSUMO/M3: FORMA TABUA REG=8M2, ACO CA-</v>
          </cell>
          <cell r="C1345" t="str">
            <v>M3</v>
          </cell>
          <cell r="D1345">
            <v>969.7</v>
          </cell>
        </row>
        <row r="1346">
          <cell r="B1346" t="str">
            <v>50=70KG; CONCRETO FCK 15 MPA, PREP C/BETONEIRA, CONTROLE TIPO B</v>
          </cell>
        </row>
        <row r="1347">
          <cell r="A1347">
            <v>41</v>
          </cell>
          <cell r="B1347" t="str">
            <v>FORMAS/CIMBRAMENTOS/ESCORAMENTOS</v>
          </cell>
        </row>
        <row r="1348">
          <cell r="A1348">
            <v>5621</v>
          </cell>
          <cell r="B1348" t="str">
            <v>FORMA E DESFORMA PARA PAREDES E LAJES DE GALERIAS CELULARES</v>
          </cell>
          <cell r="C1348" t="str">
            <v>M2</v>
          </cell>
          <cell r="D1348">
            <v>32.97</v>
          </cell>
        </row>
        <row r="1349">
          <cell r="A1349">
            <v>5651</v>
          </cell>
          <cell r="B1349" t="str">
            <v>FORMA DE MADEIRA COMUM PARA FUNDACOES</v>
          </cell>
          <cell r="C1349" t="str">
            <v>M2</v>
          </cell>
          <cell r="D1349">
            <v>27.08</v>
          </cell>
        </row>
        <row r="1350">
          <cell r="A1350">
            <v>5969</v>
          </cell>
          <cell r="B1350" t="str">
            <v>FORMAS C/TABUAS 3A (2,5X30,0CM) P/UN P/FUNDACOES,INCL MONTAGEM E</v>
          </cell>
          <cell r="C1350" t="str">
            <v>UN</v>
          </cell>
          <cell r="D1350">
            <v>108.78</v>
          </cell>
        </row>
        <row r="1351">
          <cell r="B1351" t="str">
            <v>DESMONTAGEM (C/REAPR. 5X) (P/1,0M3 DE CONCRETO)</v>
          </cell>
        </row>
        <row r="1352">
          <cell r="A1352">
            <v>5970</v>
          </cell>
          <cell r="B1352" t="str">
            <v>FORMAS C/TABUAS 3A (2,5X30,0CM) P/M2 P/FUNDACOES,INCL MONTAGEM E</v>
          </cell>
          <cell r="C1352" t="str">
            <v>M2</v>
          </cell>
          <cell r="D1352">
            <v>27.79</v>
          </cell>
        </row>
        <row r="1353">
          <cell r="B1353" t="str">
            <v>DESMONTAGEM (C/REAPR. 5X)</v>
          </cell>
        </row>
        <row r="1354">
          <cell r="A1354">
            <v>5971</v>
          </cell>
          <cell r="B1354" t="str">
            <v>FORMAS PLANAS P/UN EM COMPENSADO RESINADO 12MM P/1,OM3 CONCR INCL</v>
          </cell>
          <cell r="C1354" t="str">
            <v>UN</v>
          </cell>
          <cell r="D1354">
            <v>372.27</v>
          </cell>
        </row>
        <row r="1355">
          <cell r="B1355" t="str">
            <v>ESCORAMENTO, MONTAGEM E DESFORMA (C/REAPR. 4X)</v>
          </cell>
        </row>
        <row r="1356">
          <cell r="A1356">
            <v>5972</v>
          </cell>
          <cell r="B1356" t="str">
            <v>FORMAS PLANAS C/ COMPENSADO RESINADO 12MM P/1,0M3 CONCRETO ESTRUTURAL</v>
          </cell>
          <cell r="C1356" t="str">
            <v>UN</v>
          </cell>
          <cell r="D1356">
            <v>344.29</v>
          </cell>
        </row>
        <row r="1357">
          <cell r="B1357" t="str">
            <v>INCL. LANCAMENTO, MONTAGEM E DESFORMA (C/ REAPR. 5X)</v>
          </cell>
        </row>
        <row r="1358">
          <cell r="A1358">
            <v>5985</v>
          </cell>
          <cell r="B1358" t="str">
            <v>FORMA PLANA P/1,0M3 DE CONCRETO EM LAJE, UTIL. COMPENS. RESINADO 12MM</v>
          </cell>
          <cell r="C1358" t="str">
            <v>UN</v>
          </cell>
          <cell r="D1358">
            <v>309.24</v>
          </cell>
        </row>
        <row r="1359">
          <cell r="B1359" t="str">
            <v>INCL. ESCORAMENTO, MONTAGEM E DESFORMA (C/REAPR. 5X)</v>
          </cell>
        </row>
        <row r="1360">
          <cell r="A1360">
            <v>5986</v>
          </cell>
          <cell r="B1360" t="str">
            <v>FORMAS PLANAS P/UN C/TABUAS DE 3A P/1,0M3 DE CONCRETO,INCL ESCORAMENTO</v>
          </cell>
          <cell r="C1360" t="str">
            <v>UN</v>
          </cell>
          <cell r="D1360">
            <v>468.1</v>
          </cell>
        </row>
        <row r="1361">
          <cell r="B1361" t="str">
            <v>MONTAGEM E DESFORMA (REAPR. 3X)</v>
          </cell>
        </row>
        <row r="1362">
          <cell r="A1362">
            <v>5987</v>
          </cell>
          <cell r="B1362" t="str">
            <v>FORMA PLANA EM CHAPA COMPENSADA RESINADA, ESTRUTURAL, E = 12 MM</v>
          </cell>
          <cell r="C1362" t="str">
            <v>M2</v>
          </cell>
          <cell r="D1362">
            <v>36.119999999999997</v>
          </cell>
        </row>
        <row r="1363">
          <cell r="A1363">
            <v>6095</v>
          </cell>
          <cell r="B1363" t="str">
            <v>FORMA PLANA TABUA 3A. P/CINTA AMARRACAO INCL. DESMONTAGEM E REAPROVEIT</v>
          </cell>
          <cell r="C1363" t="str">
            <v>M2</v>
          </cell>
          <cell r="D1363">
            <v>15.76</v>
          </cell>
        </row>
        <row r="1364">
          <cell r="A1364">
            <v>23423</v>
          </cell>
          <cell r="B1364" t="str">
            <v>FORMAS PARA CONCRETO, INCLUINDO OS SERVICOS DE ESCORAMENTO,MONTAGEM,</v>
          </cell>
        </row>
        <row r="1365">
          <cell r="A1365" t="str">
            <v>CÓDIGO</v>
          </cell>
          <cell r="B1365" t="str">
            <v>|D E S C R I Ç Ã O                                                   |UN</v>
          </cell>
          <cell r="C1365" t="str">
            <v>IDADE</v>
          </cell>
          <cell r="D1365" t="str">
            <v>|CUSTO TOTAL</v>
          </cell>
        </row>
        <row r="1366">
          <cell r="A1366" t="str">
            <v>ÍNCULO.....:</v>
          </cell>
          <cell r="B1366" t="str">
            <v>NACIONAL CAIXA</v>
          </cell>
        </row>
        <row r="1368">
          <cell r="B1368" t="str">
            <v>DESMONTAGEM, PARA CONCRETO NAO ESTRUTURAL</v>
          </cell>
        </row>
        <row r="1369">
          <cell r="A1369" t="str">
            <v>23423/001</v>
          </cell>
          <cell r="B1369" t="str">
            <v>FORMA DE MADEIRA COMUM PARA FUNDACAO</v>
          </cell>
          <cell r="C1369" t="str">
            <v>M2</v>
          </cell>
          <cell r="D1369">
            <v>27.08</v>
          </cell>
        </row>
        <row r="1370">
          <cell r="A1370" t="str">
            <v>23423/002</v>
          </cell>
          <cell r="B1370" t="str">
            <v>FORMA DE MADEIRA P/FUNDACAO C/TABUAS 3A 1X12" REAPR 10X</v>
          </cell>
          <cell r="C1370" t="str">
            <v>M2</v>
          </cell>
          <cell r="D1370">
            <v>20.03</v>
          </cell>
        </row>
        <row r="1371">
          <cell r="A1371" t="str">
            <v>23423/003</v>
          </cell>
          <cell r="B1371" t="str">
            <v>FORMA TABUAS MADEIRA 3A P/PECAS CONCRETO ARM, REAPR 2X, INCL MONT/DESM</v>
          </cell>
          <cell r="C1371" t="str">
            <v>M2</v>
          </cell>
          <cell r="D1371">
            <v>30.79</v>
          </cell>
        </row>
        <row r="1372">
          <cell r="B1372" t="str">
            <v>EXCL ESCORAMENTO</v>
          </cell>
        </row>
        <row r="1373">
          <cell r="A1373">
            <v>23737</v>
          </cell>
          <cell r="B1373" t="str">
            <v>FORMAS E CIMBRAMENTO</v>
          </cell>
        </row>
        <row r="1374">
          <cell r="A1374" t="str">
            <v>23737/001</v>
          </cell>
          <cell r="B1374" t="str">
            <v>FORMA EM TABUAS 3A P/CINTAS/PILARES DE CONCRETO (CASAS) REAPR 4X</v>
          </cell>
          <cell r="C1374" t="str">
            <v>M2</v>
          </cell>
          <cell r="D1374">
            <v>15.76</v>
          </cell>
        </row>
        <row r="1375">
          <cell r="B1375" t="str">
            <v>INCL MONT/DESMONT (NAO INCLUI ESCORAMENTOS)-PEQUENAS CONSTRUCOES</v>
          </cell>
        </row>
        <row r="1376">
          <cell r="A1376" t="str">
            <v>23737/002</v>
          </cell>
          <cell r="B1376" t="str">
            <v>FORMAS EM TABUAS DE 3A, PARA FUNDACAO RADIER</v>
          </cell>
          <cell r="C1376" t="str">
            <v>M2</v>
          </cell>
          <cell r="D1376">
            <v>27.79</v>
          </cell>
        </row>
        <row r="1377">
          <cell r="A1377" t="str">
            <v>23737/003</v>
          </cell>
          <cell r="B1377" t="str">
            <v>FORMA TABUAS 3A P/VIGAS E PILARES (SEM REAPROVEITAMENTO)</v>
          </cell>
          <cell r="C1377" t="str">
            <v>M2</v>
          </cell>
          <cell r="D1377">
            <v>71.27</v>
          </cell>
        </row>
        <row r="1378">
          <cell r="A1378" t="str">
            <v>23737/004</v>
          </cell>
          <cell r="B1378" t="str">
            <v>FORMA TABUAS MADEIRA 3A P/ESTRUTURA, SEM REAPR, INCL. MONT/DESM/ESCOR</v>
          </cell>
          <cell r="C1378" t="str">
            <v>M2</v>
          </cell>
          <cell r="D1378">
            <v>71.27</v>
          </cell>
        </row>
        <row r="1379">
          <cell r="A1379">
            <v>23750</v>
          </cell>
          <cell r="B1379" t="str">
            <v>FORMA COMPENSADO RESINADO</v>
          </cell>
        </row>
        <row r="1380">
          <cell r="A1380" t="str">
            <v>23750/001</v>
          </cell>
          <cell r="B1380" t="str">
            <v>FORMAS PLANAS C/COMPENSADO RESINADO 12MM P/1M3 DE CONCRETO, INCL. ESCO</v>
          </cell>
          <cell r="C1380" t="str">
            <v>UN</v>
          </cell>
          <cell r="D1380">
            <v>344.29</v>
          </cell>
        </row>
        <row r="1381">
          <cell r="B1381" t="str">
            <v>RAMENTO,MONTAGEM E DESFORMA (C/ REAPR. 5X)</v>
          </cell>
        </row>
        <row r="1382">
          <cell r="A1382" t="str">
            <v>23750/002</v>
          </cell>
          <cell r="B1382" t="str">
            <v>FORMA PLANA EM CHAPA COMPENSADA RESINADA, ESTRUTURAL, E = 14 MM.</v>
          </cell>
          <cell r="C1382" t="str">
            <v>M2</v>
          </cell>
          <cell r="D1382">
            <v>37.340000000000003</v>
          </cell>
        </row>
        <row r="1383">
          <cell r="A1383">
            <v>24128</v>
          </cell>
          <cell r="B1383" t="str">
            <v>CIMBRAMENTO</v>
          </cell>
        </row>
        <row r="1384">
          <cell r="A1384" t="str">
            <v>24128/001</v>
          </cell>
          <cell r="B1384" t="str">
            <v>CIMBRAMENTO DE MADEIRA</v>
          </cell>
          <cell r="C1384" t="str">
            <v>M2</v>
          </cell>
          <cell r="D1384">
            <v>19.239999999999998</v>
          </cell>
        </row>
        <row r="1385">
          <cell r="A1385">
            <v>24129</v>
          </cell>
          <cell r="B1385" t="str">
            <v>FORMA PLANA EM COMPENSADO</v>
          </cell>
        </row>
        <row r="1386">
          <cell r="A1386" t="str">
            <v>24129/001</v>
          </cell>
          <cell r="B1386" t="str">
            <v>FORMA PLANA EM COMPENSADO RESINADO 12MM P/ CONCR.ESTRUT.</v>
          </cell>
          <cell r="C1386" t="str">
            <v>M2</v>
          </cell>
          <cell r="D1386">
            <v>36.119999999999997</v>
          </cell>
        </row>
        <row r="1387">
          <cell r="A1387" t="str">
            <v>24129/002</v>
          </cell>
          <cell r="B1387" t="str">
            <v>FORMA PLANA EM COMPENSADO RESINADO 14MM P/ CONCR.ESTRUT.</v>
          </cell>
          <cell r="C1387" t="str">
            <v>M2</v>
          </cell>
          <cell r="D1387">
            <v>37.340000000000003</v>
          </cell>
        </row>
        <row r="1388">
          <cell r="A1388" t="str">
            <v>24129/003</v>
          </cell>
          <cell r="B1388" t="str">
            <v>DESFORMA DE ESTRUTURAS, H = 1,50 METROS</v>
          </cell>
          <cell r="C1388" t="str">
            <v>M2</v>
          </cell>
          <cell r="D1388">
            <v>4.84</v>
          </cell>
        </row>
        <row r="1389">
          <cell r="A1389" t="str">
            <v>24129/004</v>
          </cell>
          <cell r="B1389" t="str">
            <v>FORMAS PLANAS C/COMPENSADO RESINADO 12MM DE CONCRETO EM ESTRUTURAS INC</v>
          </cell>
          <cell r="C1389" t="str">
            <v>M2</v>
          </cell>
          <cell r="D1389">
            <v>32.26</v>
          </cell>
        </row>
        <row r="1390">
          <cell r="B1390" t="str">
            <v>L ESCORAMENTO, MONTAGEM E DESFORMA (C/ REAPR. 3X)</v>
          </cell>
        </row>
        <row r="1391">
          <cell r="A1391" t="str">
            <v>24129/005</v>
          </cell>
          <cell r="B1391" t="str">
            <v>FORMAS PLANAS C/COMPENSADO RESINADO 12MM DE CONCRETO EM ESTRUTURAS INC</v>
          </cell>
          <cell r="C1391" t="str">
            <v>M2</v>
          </cell>
          <cell r="D1391">
            <v>26.59</v>
          </cell>
        </row>
        <row r="1392">
          <cell r="B1392" t="str">
            <v>L ESCORAMENTO, MONTAGEM E DESFORMA (C/ REAPR. 5X)</v>
          </cell>
        </row>
        <row r="1393">
          <cell r="A1393" t="str">
            <v>24129/006</v>
          </cell>
          <cell r="B1393" t="str">
            <v>FORMAS EM PLACAS DE MADEIRIT 18MM, PLASTIFICADO, SERVINDO 2 VEZES P/ V</v>
          </cell>
          <cell r="C1393" t="str">
            <v>M2</v>
          </cell>
          <cell r="D1393">
            <v>62.09</v>
          </cell>
        </row>
        <row r="1394">
          <cell r="B1394" t="str">
            <v>IADUTOS, FORNECIMENTO DOS MATERIAIS E DESMOLDAGEM.</v>
          </cell>
        </row>
        <row r="1395">
          <cell r="A1395" t="str">
            <v>24129/007</v>
          </cell>
          <cell r="B1395" t="str">
            <v>FORMA PLANA EM COMPENSADO PLASTIFICADO 18MM PARA LAJE MACICA REAP. 12X</v>
          </cell>
          <cell r="C1395" t="str">
            <v>M2</v>
          </cell>
          <cell r="D1395">
            <v>23.16</v>
          </cell>
        </row>
        <row r="1396">
          <cell r="A1396" t="str">
            <v>CÓDIGO</v>
          </cell>
          <cell r="B1396" t="str">
            <v>|D E S C R I Ç Ã O                                                   |UN</v>
          </cell>
          <cell r="C1396" t="str">
            <v>IDADE</v>
          </cell>
          <cell r="D1396" t="str">
            <v>|CUSTO TOTAL</v>
          </cell>
        </row>
        <row r="1397">
          <cell r="A1397" t="str">
            <v>ÍNCULO.....:</v>
          </cell>
          <cell r="B1397" t="str">
            <v>NACIONAL CAIXA</v>
          </cell>
        </row>
        <row r="1399">
          <cell r="B1399" t="str">
            <v>INCL. ESCORAMENTO/MONT/DESMONTAGEM</v>
          </cell>
        </row>
        <row r="1400">
          <cell r="A1400" t="str">
            <v>24129/008</v>
          </cell>
          <cell r="B1400" t="str">
            <v>FORMA PLANA C/COMPENSADO PLASTIFICADO 18MM REAP.6X INCL.ESCORAMENTO,</v>
          </cell>
          <cell r="C1400" t="str">
            <v>M2</v>
          </cell>
          <cell r="D1400">
            <v>29.52</v>
          </cell>
        </row>
        <row r="1401">
          <cell r="B1401" t="str">
            <v>MONTAGEM E DESFORMA</v>
          </cell>
        </row>
        <row r="1402">
          <cell r="A1402" t="str">
            <v>24129/010</v>
          </cell>
          <cell r="B1402" t="str">
            <v>DESFORMA DE ESTRUTURAS, H=1,50M</v>
          </cell>
          <cell r="C1402" t="str">
            <v>M2</v>
          </cell>
          <cell r="D1402">
            <v>4.84</v>
          </cell>
        </row>
        <row r="1403">
          <cell r="A1403">
            <v>24265</v>
          </cell>
          <cell r="B1403" t="str">
            <v>FORMA CURVA PARA ESTRUTURAS</v>
          </cell>
        </row>
        <row r="1404">
          <cell r="A1404" t="str">
            <v>24265/001</v>
          </cell>
          <cell r="B1404" t="str">
            <v>FORMA CURVA PARA ESTRUTURAS EM TABUA DE PINHO</v>
          </cell>
          <cell r="C1404" t="str">
            <v>M2</v>
          </cell>
          <cell r="D1404">
            <v>50.67</v>
          </cell>
        </row>
        <row r="1405">
          <cell r="A1405">
            <v>68328</v>
          </cell>
          <cell r="B1405" t="str">
            <v>ISOPOR 10MM PARA JUNTA DILATACAO</v>
          </cell>
          <cell r="C1405" t="str">
            <v>M2</v>
          </cell>
          <cell r="D1405">
            <v>8.19</v>
          </cell>
        </row>
        <row r="1406">
          <cell r="A1406">
            <v>68467</v>
          </cell>
          <cell r="B1406" t="str">
            <v>ESCORAMENTO DE LAJE PRE-MOLDADA</v>
          </cell>
        </row>
        <row r="1407">
          <cell r="A1407" t="str">
            <v>68467/001</v>
          </cell>
          <cell r="B1407" t="str">
            <v>ESCORAMENTO DE LAJE PRE-MOLDADA</v>
          </cell>
          <cell r="C1407" t="str">
            <v>M2</v>
          </cell>
          <cell r="D1407">
            <v>12.23</v>
          </cell>
        </row>
        <row r="1408">
          <cell r="A1408">
            <v>68575</v>
          </cell>
          <cell r="B1408" t="str">
            <v>FORMA PINHO 3A P/FUNDACAO RADIER REAPROV 10 VEZES - CORTE/MONTAGEM/ESC</v>
          </cell>
        </row>
        <row r="1409">
          <cell r="B1409" t="str">
            <v>ORAMENTO/DESFORMA</v>
          </cell>
        </row>
        <row r="1410">
          <cell r="A1410" t="str">
            <v>68575/001</v>
          </cell>
          <cell r="B1410" t="str">
            <v>FORMA PINHO 3A P/FUNDACAO RADIER REAPROV 3 VEZES - CORTE/MONTAGEM/ESCO</v>
          </cell>
          <cell r="C1410" t="str">
            <v>M2</v>
          </cell>
          <cell r="D1410">
            <v>20.67</v>
          </cell>
        </row>
        <row r="1411">
          <cell r="B1411" t="str">
            <v>RAMENTO/DESFORMA</v>
          </cell>
        </row>
        <row r="1412">
          <cell r="A1412" t="str">
            <v>68575/002</v>
          </cell>
          <cell r="B1412" t="str">
            <v>FORMA PINHO 3A P/FUNDACAO RADIER REAPROV 5 VEZES - CORTE/MONTAGEM/ESCO</v>
          </cell>
          <cell r="C1412" t="str">
            <v>M2</v>
          </cell>
          <cell r="D1412">
            <v>12.88</v>
          </cell>
        </row>
        <row r="1413">
          <cell r="B1413" t="str">
            <v>RAMENTO/DESFORMA</v>
          </cell>
        </row>
        <row r="1414">
          <cell r="A1414" t="str">
            <v>68575/003</v>
          </cell>
          <cell r="B1414" t="str">
            <v>FORMA PINHO 3A P/FUNDACAO RADIER REAPROV 10 VEZES - CORTE/MONTAGEM/ESC</v>
          </cell>
          <cell r="C1414" t="str">
            <v>M2</v>
          </cell>
          <cell r="D1414">
            <v>7.04</v>
          </cell>
        </row>
        <row r="1415">
          <cell r="B1415" t="str">
            <v>ORAMENTO/DESFORMA</v>
          </cell>
        </row>
        <row r="1416">
          <cell r="A1416">
            <v>68576</v>
          </cell>
          <cell r="B1416" t="str">
            <v>FORMA MADEIRA COMP RESINADA 12MM P/ESTRUTURA REAPROV 2 VEZES - CORTE/</v>
          </cell>
        </row>
        <row r="1417">
          <cell r="B1417" t="str">
            <v>MONTAGEM/ESCORAMENTO/DESFORMA</v>
          </cell>
        </row>
        <row r="1418">
          <cell r="A1418" t="str">
            <v>68576/001</v>
          </cell>
          <cell r="B1418" t="str">
            <v>FORMA MADEIRA COMP RESINADA 12MM P/ESTRUTURA REAPROV 2 VEZES - CORTE/</v>
          </cell>
          <cell r="C1418" t="str">
            <v>M2</v>
          </cell>
          <cell r="D1418">
            <v>63.18</v>
          </cell>
        </row>
        <row r="1419">
          <cell r="B1419" t="str">
            <v>MONTAGEM/ESCORAMENTO/DESFORMA</v>
          </cell>
        </row>
        <row r="1420">
          <cell r="A1420" t="str">
            <v>68576/002</v>
          </cell>
          <cell r="B1420" t="str">
            <v>FORMA MADEIRA COMP RESINADA 12MM P/ESTRUTURA REAPROV 3 VEZES - CORTE/</v>
          </cell>
          <cell r="C1420" t="str">
            <v>M2</v>
          </cell>
          <cell r="D1420">
            <v>48.56</v>
          </cell>
        </row>
        <row r="1421">
          <cell r="B1421" t="str">
            <v>MONTAGEM/ESCORAMENTO/DESFORMA</v>
          </cell>
        </row>
        <row r="1422">
          <cell r="A1422" t="str">
            <v>68576/003</v>
          </cell>
          <cell r="B1422" t="str">
            <v>FORMA MADEIRA COMP RESINADA 12MM P/ESTRUTURA REAPROV 5 VEZES - CORTE/</v>
          </cell>
          <cell r="C1422" t="str">
            <v>M2</v>
          </cell>
          <cell r="D1422">
            <v>39.69</v>
          </cell>
        </row>
        <row r="1423">
          <cell r="B1423" t="str">
            <v>MONTAGEM/ESCORAMENTO/DESFORMA</v>
          </cell>
        </row>
        <row r="1424">
          <cell r="A1424" t="str">
            <v>68576/004</v>
          </cell>
          <cell r="B1424" t="str">
            <v>FORMA MADEIRA COMP RESINADA 12MM P/ESTRUTURA REAPROV 8 VEZES - CORTE/</v>
          </cell>
          <cell r="C1424" t="str">
            <v>M2</v>
          </cell>
          <cell r="D1424">
            <v>38.28</v>
          </cell>
        </row>
        <row r="1425">
          <cell r="B1425" t="str">
            <v>MONTAGEM/ESCORAMENTO/DESFORMA</v>
          </cell>
        </row>
        <row r="1426">
          <cell r="A1426" t="str">
            <v>68576/005</v>
          </cell>
          <cell r="B1426" t="str">
            <v>FORMA MADEIRA COMP RESINADA 14MM P/ESTRUTURA REAPROV 2 VEZES - CORTE/</v>
          </cell>
          <cell r="C1426" t="str">
            <v>M2</v>
          </cell>
          <cell r="D1426">
            <v>65.13</v>
          </cell>
        </row>
        <row r="1427">
          <cell r="A1427" t="str">
            <v>CÓDIGO</v>
          </cell>
          <cell r="B1427" t="str">
            <v>|D E S C R I Ç Ã O                                                   |UN</v>
          </cell>
          <cell r="C1427" t="str">
            <v>IDADE</v>
          </cell>
          <cell r="D1427" t="str">
            <v>|CUSTO TOTAL</v>
          </cell>
        </row>
        <row r="1428">
          <cell r="A1428" t="str">
            <v>ÍNCULO.....:</v>
          </cell>
          <cell r="B1428" t="str">
            <v>NACIONAL CAIXA</v>
          </cell>
        </row>
        <row r="1430">
          <cell r="B1430" t="str">
            <v>MONTAGEM/ESCORAMENTO/DESFORMA</v>
          </cell>
        </row>
        <row r="1431">
          <cell r="A1431" t="str">
            <v>68576/006</v>
          </cell>
          <cell r="B1431" t="str">
            <v>FORMA MADEIRA COMP RESINADA 14MM P/ESTRUTURA REAPROV 3 VEZES - CORTE/</v>
          </cell>
          <cell r="C1431" t="str">
            <v>M2</v>
          </cell>
          <cell r="D1431">
            <v>49.87</v>
          </cell>
        </row>
        <row r="1432">
          <cell r="B1432" t="str">
            <v>MONTAGEM/ESCORAMENTO/DESFORMA</v>
          </cell>
        </row>
        <row r="1433">
          <cell r="A1433" t="str">
            <v>68576/007</v>
          </cell>
          <cell r="B1433" t="str">
            <v>FORMA MADEIRA COMP RESINADA 14MM P/ESTRUTURA REAPROV 5 VEZES - CORTE/</v>
          </cell>
          <cell r="C1433" t="str">
            <v>M2</v>
          </cell>
          <cell r="D1433">
            <v>40.49</v>
          </cell>
        </row>
        <row r="1434">
          <cell r="B1434" t="str">
            <v>MONTAGEM/ESCORAMENTO/DESFORMA</v>
          </cell>
        </row>
        <row r="1435">
          <cell r="A1435" t="str">
            <v>68576/008</v>
          </cell>
          <cell r="B1435" t="str">
            <v>FORMA MADEIRA COMP RESINADA 14MM P/ESTRUTURA REAPROV 8 VEZES - CORTE/</v>
          </cell>
          <cell r="C1435" t="str">
            <v>M2</v>
          </cell>
          <cell r="D1435">
            <v>38.770000000000003</v>
          </cell>
        </row>
        <row r="1436">
          <cell r="B1436" t="str">
            <v>MONTAGEM/ESCORAMENTO/DESFORMA</v>
          </cell>
        </row>
        <row r="1437">
          <cell r="A1437">
            <v>68577</v>
          </cell>
          <cell r="B1437" t="str">
            <v>FORMA PINHO 3A P/CONCRETO EM FUNDACAO REAPROV 2 VEZES - CORTE/MONTAGEM</v>
          </cell>
        </row>
        <row r="1438">
          <cell r="B1438" t="str">
            <v>/ESCORAMENTO/DESFORMA</v>
          </cell>
        </row>
        <row r="1439">
          <cell r="A1439" t="str">
            <v>68577/001</v>
          </cell>
          <cell r="B1439" t="str">
            <v>FORMA PINHO 3A P/CONCRETO EM FUNDACAO REAPROV 2 VEZES - CORTE/MONTAGEM</v>
          </cell>
          <cell r="C1439" t="str">
            <v>M2</v>
          </cell>
          <cell r="D1439">
            <v>34.56</v>
          </cell>
        </row>
        <row r="1440">
          <cell r="B1440" t="str">
            <v>/ESCORAMENTO/DESFORMA</v>
          </cell>
        </row>
        <row r="1441">
          <cell r="A1441" t="str">
            <v>68577/002</v>
          </cell>
          <cell r="B1441" t="str">
            <v>FORMA PINHO 3A P/CONCRETO EM FUNDACAO REAPROV 3 VEZES - CORTE/MONTAGEM</v>
          </cell>
          <cell r="C1441" t="str">
            <v>M2</v>
          </cell>
          <cell r="D1441">
            <v>28.63</v>
          </cell>
        </row>
        <row r="1442">
          <cell r="B1442" t="str">
            <v>/ESCORAMENTO/DESFORMA</v>
          </cell>
        </row>
        <row r="1443">
          <cell r="A1443" t="str">
            <v>68577/003</v>
          </cell>
          <cell r="B1443" t="str">
            <v>FORMA PINHO 3A P/CONCRETO EM FUNDACAO REAPROV 5 VEZES - CORTE/MONTAGEM</v>
          </cell>
          <cell r="C1443" t="str">
            <v>M2</v>
          </cell>
          <cell r="D1443">
            <v>24.21</v>
          </cell>
        </row>
        <row r="1444">
          <cell r="B1444" t="str">
            <v>/ESCORAMENTO/DESFORMA</v>
          </cell>
        </row>
        <row r="1445">
          <cell r="A1445" t="str">
            <v>68577/004</v>
          </cell>
          <cell r="B1445" t="str">
            <v>FORMA PINHO 3A P/CONCRETO EM FUNDACAO S/REAPROVEITAMENTO - CORTE/MONTA</v>
          </cell>
          <cell r="C1445" t="str">
            <v>M2</v>
          </cell>
          <cell r="D1445">
            <v>51.8</v>
          </cell>
        </row>
        <row r="1446">
          <cell r="B1446" t="str">
            <v>GEM/ESCORAMENTO/DESFORMA</v>
          </cell>
        </row>
        <row r="1447">
          <cell r="A1447">
            <v>42</v>
          </cell>
          <cell r="B1447" t="str">
            <v>ARMADURAS</v>
          </cell>
        </row>
        <row r="1448">
          <cell r="A1448">
            <v>5618</v>
          </cell>
          <cell r="B1448" t="str">
            <v>ARMACAO (FORNECIMENTO, CORTE, DOBRA E COLOCACAO) ACO CA-50/60</v>
          </cell>
          <cell r="C1448" t="str">
            <v>KG</v>
          </cell>
          <cell r="D1448">
            <v>6.27</v>
          </cell>
        </row>
        <row r="1449">
          <cell r="A1449">
            <v>10249</v>
          </cell>
          <cell r="B1449" t="str">
            <v>ARMACAO C/ ACO CA-50 P/ ESTRUTURAS DE CONCRETO</v>
          </cell>
        </row>
        <row r="1450">
          <cell r="A1450" t="str">
            <v>10249/001</v>
          </cell>
          <cell r="B1450" t="str">
            <v>ARMACAO EM ACO CA-50 12,7MM (1/2")</v>
          </cell>
          <cell r="C1450" t="str">
            <v>KG</v>
          </cell>
          <cell r="D1450">
            <v>5.87</v>
          </cell>
        </row>
        <row r="1451">
          <cell r="A1451" t="str">
            <v>10249/002</v>
          </cell>
          <cell r="B1451" t="str">
            <v>ARMACAO EM ACO CA-50 9,52MM (3/8")</v>
          </cell>
          <cell r="C1451" t="str">
            <v>KG</v>
          </cell>
          <cell r="D1451">
            <v>6</v>
          </cell>
        </row>
        <row r="1452">
          <cell r="A1452" t="str">
            <v>10249/003</v>
          </cell>
          <cell r="B1452" t="str">
            <v>CORTE/DOBRA E COLOCACAO DE ARMADURA ACO CA-50/60 (NAO INCLUI O ACO)</v>
          </cell>
          <cell r="C1452" t="str">
            <v>KG</v>
          </cell>
          <cell r="D1452">
            <v>1.1599999999999999</v>
          </cell>
        </row>
        <row r="1453">
          <cell r="A1453">
            <v>23722</v>
          </cell>
          <cell r="B1453" t="str">
            <v>ARMACAO P/BALDRAME</v>
          </cell>
        </row>
        <row r="1454">
          <cell r="A1454" t="str">
            <v>23722/001</v>
          </cell>
          <cell r="B1454" t="str">
            <v>ARMACAO FINA P/FUNDACAO TIPO BALDRAME</v>
          </cell>
          <cell r="C1454" t="str">
            <v>KG</v>
          </cell>
          <cell r="D1454">
            <v>6.52</v>
          </cell>
        </row>
        <row r="1455">
          <cell r="A1455">
            <v>23736</v>
          </cell>
          <cell r="B1455" t="str">
            <v>ARMACAO EM TELA SOLDADA</v>
          </cell>
        </row>
        <row r="1456">
          <cell r="A1456" t="str">
            <v>23736/001</v>
          </cell>
          <cell r="B1456" t="str">
            <v>ARMACAO EM TELA SOLDADA Q-138 (10X10CM) #4.2X4.2MM</v>
          </cell>
          <cell r="C1456" t="str">
            <v>KG</v>
          </cell>
          <cell r="D1456">
            <v>6.08</v>
          </cell>
        </row>
        <row r="1457">
          <cell r="A1457" t="str">
            <v>23736/002</v>
          </cell>
          <cell r="B1457" t="str">
            <v>ARMACAO EM TELA SOLDADA Q-138 (ACO CA-60 4,2MM C/10CM)</v>
          </cell>
          <cell r="C1457" t="str">
            <v>KG</v>
          </cell>
          <cell r="D1457">
            <v>6.08</v>
          </cell>
        </row>
        <row r="1458">
          <cell r="A1458" t="str">
            <v>CÓDIGO</v>
          </cell>
          <cell r="B1458" t="str">
            <v>|D E S C R I Ç Ã O                                                   |UN</v>
          </cell>
          <cell r="C1458" t="str">
            <v>IDADE</v>
          </cell>
          <cell r="D1458" t="str">
            <v>|CUSTO TOTAL</v>
          </cell>
        </row>
        <row r="1459">
          <cell r="A1459" t="str">
            <v>ÍNCULO.....:</v>
          </cell>
          <cell r="B1459" t="str">
            <v>NACIONAL CAIXA</v>
          </cell>
        </row>
        <row r="1461">
          <cell r="A1461">
            <v>23749</v>
          </cell>
          <cell r="B1461" t="str">
            <v>ARMACAO CA-50 P/1,0M3 DE CONCRETO</v>
          </cell>
        </row>
        <row r="1462">
          <cell r="A1462" t="str">
            <v>23749/001</v>
          </cell>
          <cell r="B1462" t="str">
            <v>ACO CA-50 P/1,0M3 DE C0NCRETO</v>
          </cell>
          <cell r="C1462" t="str">
            <v>UN</v>
          </cell>
          <cell r="D1462">
            <v>440.76</v>
          </cell>
        </row>
        <row r="1463">
          <cell r="A1463" t="str">
            <v>23749/002</v>
          </cell>
          <cell r="B1463" t="str">
            <v>ARMACAO ACO CA-50 P/1,0M3 DE CONCRETO</v>
          </cell>
          <cell r="C1463" t="str">
            <v>UN</v>
          </cell>
          <cell r="D1463">
            <v>440.76</v>
          </cell>
        </row>
        <row r="1464">
          <cell r="A1464">
            <v>63432</v>
          </cell>
          <cell r="B1464" t="str">
            <v>ARMACAO C/ACO CA-60 (3.4 A 6.0MM)</v>
          </cell>
        </row>
        <row r="1465">
          <cell r="A1465" t="str">
            <v>63432/001</v>
          </cell>
          <cell r="B1465" t="str">
            <v>ARMACAO C/ACO CA-60 (3.4 A 6.0MM) - ESTRUTURAS</v>
          </cell>
          <cell r="C1465" t="str">
            <v>KG</v>
          </cell>
          <cell r="D1465">
            <v>6.52</v>
          </cell>
        </row>
        <row r="1466">
          <cell r="A1466" t="str">
            <v>63432/002</v>
          </cell>
          <cell r="B1466" t="str">
            <v>ARMACAO C/ACO CA-60 (3,4MM A 6,00MM)</v>
          </cell>
          <cell r="C1466" t="str">
            <v>KG</v>
          </cell>
          <cell r="D1466">
            <v>6.52</v>
          </cell>
        </row>
        <row r="1467">
          <cell r="A1467" t="str">
            <v>63432/003</v>
          </cell>
          <cell r="B1467" t="str">
            <v>ARMACAO C/ACO CA-60 (3.4MM)</v>
          </cell>
          <cell r="C1467" t="str">
            <v>KG</v>
          </cell>
          <cell r="D1467">
            <v>6.79</v>
          </cell>
        </row>
        <row r="1468">
          <cell r="A1468">
            <v>68624</v>
          </cell>
          <cell r="B1468" t="str">
            <v>ARMACAO ACO CA-50 P/FUNDACAO DIRETA</v>
          </cell>
        </row>
        <row r="1469">
          <cell r="A1469" t="str">
            <v>68624/001</v>
          </cell>
          <cell r="B1469" t="str">
            <v>ARMACAO ACO CA-50 P/FUNDACAO DIRETA</v>
          </cell>
          <cell r="C1469" t="str">
            <v>KG</v>
          </cell>
          <cell r="D1469">
            <v>6.38</v>
          </cell>
        </row>
        <row r="1470">
          <cell r="A1470" t="str">
            <v>68624/002</v>
          </cell>
          <cell r="B1470" t="str">
            <v>ARMACAO ACO CA-50/CA-60 P/FUNDACAO DIRETA</v>
          </cell>
          <cell r="C1470" t="str">
            <v>KG</v>
          </cell>
          <cell r="D1470">
            <v>6.57</v>
          </cell>
        </row>
        <row r="1471">
          <cell r="A1471" t="str">
            <v>68624/003</v>
          </cell>
          <cell r="B1471" t="str">
            <v>ARMACAO ACO CA-50/CA-60 P/BALDRAME</v>
          </cell>
          <cell r="C1471" t="str">
            <v>KG</v>
          </cell>
          <cell r="D1471">
            <v>6.36</v>
          </cell>
        </row>
        <row r="1472">
          <cell r="A1472">
            <v>68625</v>
          </cell>
          <cell r="B1472" t="str">
            <v>ARMACAO ACO CA-50 P/ESTRUTURA</v>
          </cell>
        </row>
        <row r="1473">
          <cell r="A1473" t="str">
            <v>68625/001</v>
          </cell>
          <cell r="B1473" t="str">
            <v>ARMACAO ACO CA-50 P/ESTRUTURA</v>
          </cell>
          <cell r="C1473" t="str">
            <v>KG</v>
          </cell>
          <cell r="D1473">
            <v>6.35</v>
          </cell>
        </row>
        <row r="1474">
          <cell r="A1474" t="str">
            <v>68625/002</v>
          </cell>
          <cell r="B1474" t="str">
            <v>ARMACAO ACO CA-50/CA-60 P/ESTRUTURA</v>
          </cell>
          <cell r="C1474" t="str">
            <v>KG</v>
          </cell>
          <cell r="D1474">
            <v>6.58</v>
          </cell>
        </row>
        <row r="1475">
          <cell r="A1475">
            <v>43</v>
          </cell>
          <cell r="B1475" t="str">
            <v>CONCRETOS</v>
          </cell>
        </row>
        <row r="1476">
          <cell r="A1476">
            <v>5619</v>
          </cell>
          <cell r="B1476" t="str">
            <v>CONCRETO ESTRUTURAL FCK=15,0 MPA, INCL. FORN, APLIC E ADENSAMENTO</v>
          </cell>
          <cell r="C1476" t="str">
            <v>M3</v>
          </cell>
          <cell r="D1476">
            <v>287.41000000000003</v>
          </cell>
        </row>
        <row r="1477">
          <cell r="A1477">
            <v>5620</v>
          </cell>
          <cell r="B1477" t="str">
            <v>CONCRETO ESTRUTURAL FCK=13,5 MPA, INCL. FORN, APLIC E ADENSAMENTO</v>
          </cell>
          <cell r="C1477" t="str">
            <v>M3</v>
          </cell>
          <cell r="D1477">
            <v>283.19</v>
          </cell>
        </row>
        <row r="1478">
          <cell r="A1478">
            <v>5625</v>
          </cell>
          <cell r="B1478" t="str">
            <v>CONCRETO P/ BERCO DE GALERIA, INCL. PREPARO E LANCAMENTO</v>
          </cell>
          <cell r="C1478" t="str">
            <v>M3</v>
          </cell>
          <cell r="D1478">
            <v>241.61</v>
          </cell>
        </row>
        <row r="1479">
          <cell r="A1479">
            <v>5652</v>
          </cell>
          <cell r="B1479" t="str">
            <v>CONCRETO NAO ESTRUTURAL, CONSUMO MINIMO 150 KG/M3 (1:4:5)</v>
          </cell>
          <cell r="C1479" t="str">
            <v>M3</v>
          </cell>
          <cell r="D1479">
            <v>201.34</v>
          </cell>
        </row>
        <row r="1480">
          <cell r="A1480">
            <v>6041</v>
          </cell>
          <cell r="B1480" t="str">
            <v>CONCRETO FCK=13,5MPA SEM LANCAMENTO, PREPARO C/BETONEIRA</v>
          </cell>
          <cell r="C1480" t="str">
            <v>M3</v>
          </cell>
          <cell r="D1480">
            <v>233.44</v>
          </cell>
        </row>
        <row r="1481">
          <cell r="A1481">
            <v>6042</v>
          </cell>
          <cell r="B1481" t="str">
            <v>CONCRETO MAGRO 1:4:8 PREPARO C/ BETONEIRA CONS.CIMENTO=210KG/M3</v>
          </cell>
          <cell r="C1481" t="str">
            <v>M3</v>
          </cell>
          <cell r="D1481">
            <v>199.44</v>
          </cell>
        </row>
        <row r="1482">
          <cell r="A1482">
            <v>6044</v>
          </cell>
          <cell r="B1482" t="str">
            <v>CONCRETO 1:2:3 S/LANCAMENTO PREPARO MANUAL</v>
          </cell>
          <cell r="C1482" t="str">
            <v>M3</v>
          </cell>
          <cell r="D1482">
            <v>257.22000000000003</v>
          </cell>
        </row>
        <row r="1483">
          <cell r="A1483">
            <v>6045</v>
          </cell>
          <cell r="B1483" t="str">
            <v>CONCRETO FCK=15MPA CONT."C" S/LANCAMENTO, PREP.C/BETONEIRA (BRITA 1E2)</v>
          </cell>
          <cell r="C1483" t="str">
            <v>M3</v>
          </cell>
          <cell r="D1483">
            <v>237.69</v>
          </cell>
        </row>
        <row r="1484">
          <cell r="A1484">
            <v>6046</v>
          </cell>
          <cell r="B1484" t="str">
            <v>CONCRETO 1:2,5:3,5 S/LANCAMENTO PREPARO MANUAL</v>
          </cell>
          <cell r="C1484" t="str">
            <v>M3</v>
          </cell>
          <cell r="D1484">
            <v>239.5</v>
          </cell>
        </row>
        <row r="1485">
          <cell r="A1485">
            <v>6047</v>
          </cell>
          <cell r="B1485" t="str">
            <v>CONCRETO MAGRO 1:4:8 C/PREPARO MANUAL</v>
          </cell>
          <cell r="C1485" t="str">
            <v>M3</v>
          </cell>
          <cell r="D1485">
            <v>216.49</v>
          </cell>
        </row>
        <row r="1486">
          <cell r="A1486">
            <v>6089</v>
          </cell>
          <cell r="B1486" t="str">
            <v>CONCRETO FCK=10MPA, CONTROLE "C" PREPARO MECANICO</v>
          </cell>
          <cell r="C1486" t="str">
            <v>M3</v>
          </cell>
          <cell r="D1486">
            <v>223.88</v>
          </cell>
        </row>
        <row r="1487">
          <cell r="A1487">
            <v>6105</v>
          </cell>
          <cell r="B1487" t="str">
            <v>CONCRETO CICLOPICO CIM/AREIA/BRITA 1:3:5 + 30% PEDRA-DE-MAO, PREPARO</v>
          </cell>
          <cell r="C1487" t="str">
            <v>M3</v>
          </cell>
          <cell r="D1487">
            <v>191.15</v>
          </cell>
        </row>
        <row r="1488">
          <cell r="B1488" t="str">
            <v>MECANICO, COM LANCAMENTO MANUAL</v>
          </cell>
        </row>
        <row r="1489">
          <cell r="A1489" t="str">
            <v>CÓDIGO</v>
          </cell>
          <cell r="B1489" t="str">
            <v>|D E S C R I Ç Ã O                                                   |UN</v>
          </cell>
          <cell r="C1489" t="str">
            <v>IDADE</v>
          </cell>
          <cell r="D1489" t="str">
            <v>|CUSTO TOTAL</v>
          </cell>
        </row>
        <row r="1490">
          <cell r="A1490" t="str">
            <v>ÍNCULO.....:</v>
          </cell>
          <cell r="B1490" t="str">
            <v>NACIONAL CAIXA</v>
          </cell>
        </row>
        <row r="1492">
          <cell r="A1492">
            <v>10300</v>
          </cell>
          <cell r="B1492" t="str">
            <v>TRATAMENTO DE SUP. CONC. APARENTE C/VERNIZ 2 DEM?O</v>
          </cell>
        </row>
        <row r="1493">
          <cell r="A1493" t="str">
            <v>10300/001</v>
          </cell>
          <cell r="B1493" t="str">
            <v>TRATAMENTO DE SUP. CONC. APARENTE C/VERNIZ</v>
          </cell>
          <cell r="C1493" t="str">
            <v>M2</v>
          </cell>
          <cell r="D1493">
            <v>5.73</v>
          </cell>
        </row>
        <row r="1494">
          <cell r="A1494">
            <v>23437</v>
          </cell>
          <cell r="B1494" t="str">
            <v>CONCRETOS-INCLUI FORNECIMENTO, LANCAMENTO NAS FORMAS, ADENSAMENTO,</v>
          </cell>
        </row>
        <row r="1495">
          <cell r="B1495" t="str">
            <v>DESEMPENO E PREPARO DAS JUNTAS DE CONCRETAGEM.</v>
          </cell>
        </row>
        <row r="1496">
          <cell r="A1496" t="str">
            <v>23437/001</v>
          </cell>
          <cell r="B1496" t="str">
            <v>CONCRETO CICLOPICO COM 30% DE PEDRA DE MAO</v>
          </cell>
          <cell r="C1496" t="str">
            <v>M3</v>
          </cell>
          <cell r="D1496">
            <v>188.8</v>
          </cell>
        </row>
        <row r="1497">
          <cell r="A1497" t="str">
            <v>23437/002</v>
          </cell>
          <cell r="B1497" t="str">
            <v>CONC. NAO ESTRUTURAL,CONSUMO MIN.DE 150 KG CIMENTO/M3(1:4:5)</v>
          </cell>
          <cell r="C1497" t="str">
            <v>M3</v>
          </cell>
          <cell r="D1497">
            <v>201.34</v>
          </cell>
        </row>
        <row r="1498">
          <cell r="A1498" t="str">
            <v>23437/003</v>
          </cell>
          <cell r="B1498" t="str">
            <v>CONC. NAO ESTRUTURAL,CONSUMO MIN.DE 210 KG CIMENTO/M3(1:3:5)</v>
          </cell>
          <cell r="C1498" t="str">
            <v>M3</v>
          </cell>
          <cell r="D1498">
            <v>222.76</v>
          </cell>
        </row>
        <row r="1499">
          <cell r="A1499" t="str">
            <v>23437/004</v>
          </cell>
          <cell r="B1499" t="str">
            <v>CONCRETO ESTRUTURAL FCK = 15 MPA (1:2:3) - PREP. C/BETONEIRA</v>
          </cell>
          <cell r="C1499" t="str">
            <v>M3</v>
          </cell>
          <cell r="D1499">
            <v>281.17</v>
          </cell>
        </row>
        <row r="1500">
          <cell r="A1500" t="str">
            <v>23437/005</v>
          </cell>
          <cell r="B1500" t="str">
            <v>CONCRETO ESTRUTURAL FCK = 20 MPA (1:1,5:3)-PREP. C/BETONEIRA</v>
          </cell>
          <cell r="C1500" t="str">
            <v>M3</v>
          </cell>
          <cell r="D1500">
            <v>292.61</v>
          </cell>
        </row>
        <row r="1501">
          <cell r="A1501" t="str">
            <v>23437/008</v>
          </cell>
          <cell r="B1501" t="str">
            <v>CONCRETO USINADO BOMBEADO, FCK = 15 MPA</v>
          </cell>
          <cell r="C1501" t="str">
            <v>M3</v>
          </cell>
          <cell r="D1501">
            <v>273.83999999999997</v>
          </cell>
        </row>
        <row r="1502">
          <cell r="A1502" t="str">
            <v>23437/009</v>
          </cell>
          <cell r="B1502" t="str">
            <v>CONCRETO USINADO BOMBEADO, FCK = 20 MPA</v>
          </cell>
          <cell r="C1502" t="str">
            <v>M3</v>
          </cell>
          <cell r="D1502">
            <v>287.92</v>
          </cell>
        </row>
        <row r="1503">
          <cell r="A1503" t="str">
            <v>23437/010</v>
          </cell>
          <cell r="B1503" t="str">
            <v>CONCRETO FCK=15,0MPA, CONTROLE "C", PREPARO MECANICO NA OBRA,</v>
          </cell>
          <cell r="C1503" t="str">
            <v>M3</v>
          </cell>
          <cell r="D1503">
            <v>274.10000000000002</v>
          </cell>
        </row>
        <row r="1504">
          <cell r="B1504" t="str">
            <v>INCL.  LANCAMENTO (EM FUNDACAO) -NAO INCLUI FORMAS E ACO</v>
          </cell>
        </row>
        <row r="1505">
          <cell r="A1505" t="str">
            <v>23437/011</v>
          </cell>
          <cell r="B1505" t="str">
            <v>CONCRETO GROUT, FCK=14 MPA</v>
          </cell>
          <cell r="C1505" t="str">
            <v>M3</v>
          </cell>
          <cell r="D1505">
            <v>266.24</v>
          </cell>
        </row>
        <row r="1506">
          <cell r="A1506" t="str">
            <v>23437/012</v>
          </cell>
          <cell r="B1506" t="str">
            <v>CONCRETO GROUT, FCK = 8,0 MPA</v>
          </cell>
          <cell r="C1506" t="str">
            <v>M3</v>
          </cell>
          <cell r="D1506">
            <v>256.17</v>
          </cell>
        </row>
        <row r="1507">
          <cell r="A1507" t="str">
            <v>23437/013</v>
          </cell>
          <cell r="B1507" t="str">
            <v>CONCRETO USINADO, ESTRUTURAL, FCK = 16 MPA</v>
          </cell>
          <cell r="C1507" t="str">
            <v>M3</v>
          </cell>
          <cell r="D1507">
            <v>282.89999999999998</v>
          </cell>
        </row>
        <row r="1508">
          <cell r="A1508" t="str">
            <v>23437/014</v>
          </cell>
          <cell r="B1508" t="str">
            <v>CONCRETO ESTRUTURAL FCK=20MPA (INCL.LANC.ESTRUTURAL)-SANEAGO 121100510</v>
          </cell>
          <cell r="C1508" t="str">
            <v>M3</v>
          </cell>
          <cell r="D1508">
            <v>347.73</v>
          </cell>
        </row>
        <row r="1509">
          <cell r="A1509" t="str">
            <v>23437/015</v>
          </cell>
          <cell r="B1509" t="str">
            <v>CONCRETO USINADO(PRE-MISTURADO) FCK=15MPA, SLUMP NORMAL, C/LANCAMENTO</v>
          </cell>
          <cell r="C1509" t="str">
            <v>M3</v>
          </cell>
          <cell r="D1509">
            <v>260.5</v>
          </cell>
        </row>
        <row r="1510">
          <cell r="A1510">
            <v>23769</v>
          </cell>
          <cell r="B1510" t="str">
            <v>CONCRETO ARMADO FCK=15MPA (USINADO C/BOMBEAMENTO)</v>
          </cell>
        </row>
        <row r="1511">
          <cell r="A1511" t="str">
            <v>23769/001</v>
          </cell>
          <cell r="B1511" t="str">
            <v>CONCRETO USINADO FCK=15MPA, INCL. ARMACAO CA-50, FORMAS C/COMPENSADO</v>
          </cell>
          <cell r="C1511" t="str">
            <v>M3</v>
          </cell>
          <cell r="D1511">
            <v>1058.9000000000001</v>
          </cell>
        </row>
        <row r="1512">
          <cell r="B1512" t="str">
            <v>RESINADO 12MM (REAP. 5X), LANCAMENTO/VIBRACAO</v>
          </cell>
        </row>
        <row r="1513">
          <cell r="A1513">
            <v>23770</v>
          </cell>
          <cell r="B1513" t="str">
            <v>CONCRETO ARMADO FCK=15MPA (PREP.NA OBRA C/BETONEIRA), INCLUSIVE</v>
          </cell>
        </row>
        <row r="1514">
          <cell r="B1514" t="str">
            <v>IMPERMEABILIZANTE (ESTRUTURAS)</v>
          </cell>
        </row>
        <row r="1515">
          <cell r="A1515" t="str">
            <v>23770/001</v>
          </cell>
          <cell r="B1515" t="str">
            <v>CONCRETO ARMADO FCK=15MPA (PREP.NA OBRA C/BETONEIRA), INCL. IMPERMEAB,</v>
          </cell>
          <cell r="C1515" t="str">
            <v>M3</v>
          </cell>
          <cell r="D1515">
            <v>1118.47</v>
          </cell>
        </row>
        <row r="1516">
          <cell r="B1516" t="str">
            <v>FORMAS C/COMPENS. RESIN.12MM (REP.5X)/ARMACAO CA-50/LANCAM/VIBRACAO</v>
          </cell>
        </row>
        <row r="1517">
          <cell r="A1517" t="str">
            <v>23770/002</v>
          </cell>
          <cell r="B1517" t="str">
            <v>CONCRETO ARMADO FCK=15MPA (PREP.NA OBRA C/BETONEIRA) INCLUI FORMA COMP</v>
          </cell>
          <cell r="C1517" t="str">
            <v>M3</v>
          </cell>
          <cell r="D1517">
            <v>1094.07</v>
          </cell>
        </row>
        <row r="1518">
          <cell r="B1518" t="str">
            <v>ENS RESINADO 12MM REAPR 5X/ARMAÇÃO CA-50/LANCAM/VIBRAÇÃO</v>
          </cell>
        </row>
        <row r="1519">
          <cell r="A1519" t="str">
            <v>23770/003</v>
          </cell>
          <cell r="B1519" t="str">
            <v>CONCRETO FCK=15MPA C/IMPERMEAB. CONT."C", PREP.C/BETONEIRA</v>
          </cell>
          <cell r="C1519" t="str">
            <v>M3</v>
          </cell>
          <cell r="D1519">
            <v>262.08999999999997</v>
          </cell>
        </row>
        <row r="1520">
          <cell r="A1520" t="str">
            <v>CÓDIGO</v>
          </cell>
          <cell r="B1520" t="str">
            <v>|D E S C R I Ç Ã O                                                   |UN</v>
          </cell>
          <cell r="C1520" t="str">
            <v>IDADE</v>
          </cell>
          <cell r="D1520" t="str">
            <v>|CUSTO TOTAL</v>
          </cell>
        </row>
        <row r="1521">
          <cell r="A1521" t="str">
            <v>ÍNCULO.....:</v>
          </cell>
          <cell r="B1521" t="str">
            <v>NACIONAL CAIXA</v>
          </cell>
        </row>
        <row r="1523">
          <cell r="A1523">
            <v>24127</v>
          </cell>
          <cell r="B1523" t="str">
            <v>ADENSAMENTO, DESEMPENO E PREPARO DE JUNTAS DE CONCRETAGEM</v>
          </cell>
        </row>
        <row r="1524">
          <cell r="A1524" t="str">
            <v>24127/001</v>
          </cell>
          <cell r="B1524" t="str">
            <v>ADENSAMENTO, DESEMPENO E PREPARO JUNTAS CONCRETAGEM /CONCRETO BOMBEADO</v>
          </cell>
          <cell r="C1524" t="str">
            <v>M3</v>
          </cell>
          <cell r="D1524">
            <v>13.34</v>
          </cell>
        </row>
        <row r="1525">
          <cell r="A1525" t="str">
            <v>24127/002</v>
          </cell>
          <cell r="B1525" t="str">
            <v>ADENSAMENTO, DESEMPENO E PREP.JUNTAS CONCRETAGEM/CONCR.BOMBEADO</v>
          </cell>
          <cell r="C1525" t="str">
            <v>M3</v>
          </cell>
          <cell r="D1525">
            <v>13.34</v>
          </cell>
        </row>
        <row r="1526">
          <cell r="A1526">
            <v>24746</v>
          </cell>
          <cell r="B1526" t="str">
            <v>LANCAMENTO MANUAL DE CONCRETO</v>
          </cell>
        </row>
        <row r="1527">
          <cell r="A1527" t="str">
            <v>24746/001</v>
          </cell>
          <cell r="B1527" t="str">
            <v>LANCAMENTO MANUAL DE CONCRETO EM FUNDACOES/LASTROS, INCL.VIBRACAO</v>
          </cell>
          <cell r="C1527" t="str">
            <v>M3</v>
          </cell>
          <cell r="D1527">
            <v>36.67</v>
          </cell>
        </row>
        <row r="1528">
          <cell r="A1528" t="str">
            <v>24746/002</v>
          </cell>
          <cell r="B1528" t="str">
            <v>LANCAMENTO MANUAL DE CONCRETO EM ESTRUTURAS, INCL. VIBRACAO</v>
          </cell>
          <cell r="C1528" t="str">
            <v>M3</v>
          </cell>
          <cell r="D1528">
            <v>71.31</v>
          </cell>
        </row>
        <row r="1529">
          <cell r="A1529" t="str">
            <v>24746/003</v>
          </cell>
          <cell r="B1529" t="str">
            <v>LANCAMENTO/APLICACAO MANUAL DE CONCRETO EM ESTRUTURAS</v>
          </cell>
          <cell r="C1529" t="str">
            <v>M3</v>
          </cell>
          <cell r="D1529">
            <v>71.040000000000006</v>
          </cell>
        </row>
        <row r="1530">
          <cell r="A1530" t="str">
            <v>24746/004</v>
          </cell>
          <cell r="B1530" t="str">
            <v>LANCAMENTO/APLICACAO MANUAL DE CONCRETO EM FUNDACOES</v>
          </cell>
          <cell r="C1530" t="str">
            <v>M3</v>
          </cell>
          <cell r="D1530">
            <v>36.4</v>
          </cell>
        </row>
        <row r="1531">
          <cell r="A1531">
            <v>24749</v>
          </cell>
          <cell r="B1531" t="str">
            <v>CONCRETO C/ PREPARO MECANICO (BETONEIRA) NA OBRA</v>
          </cell>
        </row>
        <row r="1532">
          <cell r="A1532" t="str">
            <v>24749/001</v>
          </cell>
          <cell r="B1532" t="str">
            <v>CONCRETO FCK=15MPA, PREPARO NA OBRA C/ BETONEIRA</v>
          </cell>
          <cell r="C1532" t="str">
            <v>M3</v>
          </cell>
          <cell r="D1532">
            <v>237.69</v>
          </cell>
        </row>
        <row r="1533">
          <cell r="A1533" t="str">
            <v>24749/002</v>
          </cell>
          <cell r="B1533" t="str">
            <v>CONCRETO FCK=25MPA SEM LANCAMENTO, PREPARO COM BETONEIRA</v>
          </cell>
          <cell r="C1533" t="str">
            <v>M3</v>
          </cell>
          <cell r="D1533">
            <v>264.41000000000003</v>
          </cell>
        </row>
        <row r="1534">
          <cell r="A1534" t="str">
            <v>24749/003</v>
          </cell>
          <cell r="B1534" t="str">
            <v>CONCRETO FCK=20MPA C/BETONEIRA - AGETOP 51017 E 60507</v>
          </cell>
          <cell r="C1534" t="str">
            <v>M3</v>
          </cell>
          <cell r="D1534">
            <v>254.64</v>
          </cell>
        </row>
        <row r="1535">
          <cell r="A1535">
            <v>26311</v>
          </cell>
          <cell r="B1535" t="str">
            <v>CONCRETO BOMBEADO</v>
          </cell>
        </row>
        <row r="1536">
          <cell r="A1536" t="str">
            <v>26311/002</v>
          </cell>
          <cell r="B1536" t="str">
            <v>CONCRETO BOMBEADO 15MPA INCL CONCR IMPORT USINA COLOCACAO ESPALHAMENTO</v>
          </cell>
          <cell r="C1536" t="str">
            <v>M3</v>
          </cell>
          <cell r="D1536">
            <v>287.93</v>
          </cell>
        </row>
        <row r="1537">
          <cell r="B1537" t="str">
            <v>ADENSAMENTO MECANICO E ACABAMENTO.</v>
          </cell>
        </row>
        <row r="1538">
          <cell r="A1538" t="str">
            <v>26311/005</v>
          </cell>
          <cell r="B1538" t="str">
            <v>CONCRETO BOMBEADO 20MPA INCL CONCR IMPORT USINA COLOCACAO ESPALHAMENTO</v>
          </cell>
          <cell r="C1538" t="str">
            <v>M3</v>
          </cell>
          <cell r="D1538">
            <v>302.72000000000003</v>
          </cell>
        </row>
        <row r="1539">
          <cell r="B1539" t="str">
            <v>ADENSAMENTO MECANICO E ACABAMENTO.</v>
          </cell>
        </row>
        <row r="1540">
          <cell r="A1540" t="str">
            <v>26311/008</v>
          </cell>
          <cell r="B1540" t="str">
            <v>CONCRETO BOMBEADO 25MPA INCL CONCR IMPORT USINA COLOCACAO ESPALHAMENTO</v>
          </cell>
          <cell r="C1540" t="str">
            <v>M3</v>
          </cell>
          <cell r="D1540">
            <v>324.89999999999998</v>
          </cell>
        </row>
        <row r="1541">
          <cell r="B1541" t="str">
            <v>ADENSAMENTO MECANICO E ACABAMENTO.</v>
          </cell>
        </row>
        <row r="1542">
          <cell r="A1542" t="str">
            <v>26311/011</v>
          </cell>
          <cell r="B1542" t="str">
            <v>CONCRETO BOMBEADO 30MPA INCL CONCR IMPORT USINA COLOCACAO ESPALHAMENTO</v>
          </cell>
          <cell r="C1542" t="str">
            <v>M3</v>
          </cell>
          <cell r="D1542">
            <v>353.14</v>
          </cell>
        </row>
        <row r="1543">
          <cell r="B1543" t="str">
            <v>ADENSAMENTO MECANICO E ACABAMENTO.</v>
          </cell>
        </row>
        <row r="1544">
          <cell r="A1544" t="str">
            <v>26311/012</v>
          </cell>
          <cell r="B1544" t="str">
            <v>CONCRETO BOMBEADO 35MPA INCL CONCR IMPORT USINA COLOCACAO ESPALHAMENTO</v>
          </cell>
          <cell r="C1544" t="str">
            <v>M3</v>
          </cell>
          <cell r="D1544">
            <v>369.22</v>
          </cell>
        </row>
        <row r="1545">
          <cell r="B1545" t="str">
            <v>ADENSAMENTO MECANICO E ACABAMENTO.</v>
          </cell>
        </row>
        <row r="1546">
          <cell r="A1546" t="str">
            <v>26311/013</v>
          </cell>
          <cell r="B1546" t="str">
            <v>CEDAE ENCHIMENTO CONCRETO 15 MPA ENTRE O TUBO E CAMISA DE "TUNEL LINE"</v>
          </cell>
          <cell r="C1546" t="str">
            <v>M3</v>
          </cell>
          <cell r="D1546">
            <v>287.93</v>
          </cell>
        </row>
        <row r="1547">
          <cell r="A1547" t="str">
            <v>26311/014</v>
          </cell>
          <cell r="B1547" t="str">
            <v>CONCRETO BOMBEADO 18MPA IMPORTADO USINA INCL COLOCACAO ESPALHAMENTO</v>
          </cell>
          <cell r="C1547" t="str">
            <v>M3</v>
          </cell>
          <cell r="D1547">
            <v>299.02</v>
          </cell>
        </row>
        <row r="1548">
          <cell r="B1548" t="str">
            <v>ADENSAMENTO MECANICO E ACABAMENTO.</v>
          </cell>
        </row>
        <row r="1549">
          <cell r="A1549" t="str">
            <v>26311/015</v>
          </cell>
          <cell r="B1549" t="str">
            <v>CONCRETO BOMBEADO 24MPA IMPORTADO USINA INCL COLOCACAO ESPALHAMENTO</v>
          </cell>
          <cell r="C1549" t="str">
            <v>M3</v>
          </cell>
          <cell r="D1549">
            <v>324.29000000000002</v>
          </cell>
        </row>
        <row r="1550">
          <cell r="B1550" t="str">
            <v>ADENSAMENTO MECANICO E ACABAMENTO.</v>
          </cell>
        </row>
        <row r="1551">
          <cell r="A1551" t="str">
            <v>CÓDIGO</v>
          </cell>
          <cell r="B1551" t="str">
            <v>|D E S C R I Ç Ã O                                                   |UN</v>
          </cell>
          <cell r="C1551" t="str">
            <v>IDADE</v>
          </cell>
          <cell r="D1551" t="str">
            <v>|CUSTO TOTAL</v>
          </cell>
        </row>
        <row r="1552">
          <cell r="A1552" t="str">
            <v>ÍNCULO.....:</v>
          </cell>
          <cell r="B1552" t="str">
            <v>NACIONAL CAIXA</v>
          </cell>
        </row>
        <row r="1554">
          <cell r="A1554">
            <v>26312</v>
          </cell>
          <cell r="B1554" t="str">
            <v>CONCRETO USINADO C/TRANSPORTE HORIZ NA OBRA</v>
          </cell>
        </row>
        <row r="1555">
          <cell r="A1555" t="str">
            <v>26312/001</v>
          </cell>
          <cell r="B1555" t="str">
            <v>CONCRETO IMPORTADO USINA DOSADO RACIONALMENTE 10MPA INCL TRANSPORTE HO</v>
          </cell>
          <cell r="C1555" t="str">
            <v>M3</v>
          </cell>
          <cell r="D1555">
            <v>268.26</v>
          </cell>
        </row>
        <row r="1556">
          <cell r="B1556" t="str">
            <v>RIZONTAL ATE 20M EM CARRINHOS ADENSAMENTO E ACABAMENTO.</v>
          </cell>
        </row>
        <row r="1557">
          <cell r="A1557" t="str">
            <v>26312/002</v>
          </cell>
          <cell r="B1557" t="str">
            <v>CONCRETO IMPORTADO USINA DOSADO RACIONALMENTE 15MPA INCL TRANSPORTE HO</v>
          </cell>
          <cell r="C1557" t="str">
            <v>M3</v>
          </cell>
          <cell r="D1557">
            <v>327.39999999999998</v>
          </cell>
        </row>
        <row r="1558">
          <cell r="B1558" t="str">
            <v>RIZONTAL EM CARRINHOS ATE 20M ADENSAMENTO E ACABAMENTO.</v>
          </cell>
        </row>
        <row r="1559">
          <cell r="A1559" t="str">
            <v>26312/003</v>
          </cell>
          <cell r="B1559" t="str">
            <v>CONCRETO IMPORTADO USINA DOSADO RACIONALMENTE 20MPA INCL TRANSPORTE HO</v>
          </cell>
          <cell r="C1559" t="str">
            <v>M3</v>
          </cell>
          <cell r="D1559">
            <v>361.19</v>
          </cell>
        </row>
        <row r="1560">
          <cell r="B1560" t="str">
            <v>RIZONTAL EM CARRINHOS ADENSAMENTO E ACABAMENTO.</v>
          </cell>
        </row>
        <row r="1561">
          <cell r="A1561" t="str">
            <v>26312/004</v>
          </cell>
          <cell r="B1561" t="str">
            <v>CONCRETO IMPORTADO USINA DOSADO RACIONALMENTE 25MPA INCL TRANSPORTE HO</v>
          </cell>
          <cell r="C1561" t="str">
            <v>M3</v>
          </cell>
          <cell r="D1561">
            <v>320.36</v>
          </cell>
        </row>
        <row r="1562">
          <cell r="B1562" t="str">
            <v>RIZONTAL ATE 20M EM CARRINHOS ADENSAMENTO E ACABAMENTO.</v>
          </cell>
        </row>
        <row r="1563">
          <cell r="A1563">
            <v>40780</v>
          </cell>
          <cell r="B1563" t="str">
            <v>REGULARIZACAO DE SUPERFICIE DE CONC. APARENTE</v>
          </cell>
          <cell r="C1563" t="str">
            <v>M2</v>
          </cell>
          <cell r="D1563">
            <v>3.31</v>
          </cell>
        </row>
        <row r="1564">
          <cell r="A1564">
            <v>68057</v>
          </cell>
          <cell r="B1564" t="str">
            <v>LAJE DE IMPERMEABILIZACAO</v>
          </cell>
          <cell r="C1564" t="str">
            <v>M3</v>
          </cell>
          <cell r="D1564">
            <v>309.01</v>
          </cell>
        </row>
        <row r="1565">
          <cell r="A1565">
            <v>68445</v>
          </cell>
          <cell r="B1565" t="str">
            <v>CONCRETO PARA LASTRO</v>
          </cell>
        </row>
        <row r="1566">
          <cell r="A1566" t="str">
            <v>68445/001</v>
          </cell>
          <cell r="B1566" t="str">
            <v>CONCRETO PARA LASTRO</v>
          </cell>
          <cell r="C1566" t="str">
            <v>M3</v>
          </cell>
          <cell r="D1566">
            <v>222.07</v>
          </cell>
        </row>
        <row r="1567">
          <cell r="A1567">
            <v>68464</v>
          </cell>
          <cell r="B1567" t="str">
            <v>CONCRETO FCK=7MPA, PREPARO NA OBRA C/BETONEIRA -CONTR."C"</v>
          </cell>
        </row>
        <row r="1568">
          <cell r="A1568" t="str">
            <v>68464/001</v>
          </cell>
          <cell r="B1568" t="str">
            <v>CONCRETO FCK=7MPA, PREPARO NA OBRA C/BETONEIRA -CONTR."C"</v>
          </cell>
          <cell r="C1568" t="str">
            <v>M3</v>
          </cell>
          <cell r="D1568">
            <v>204.16</v>
          </cell>
        </row>
        <row r="1569">
          <cell r="A1569">
            <v>68578</v>
          </cell>
          <cell r="B1569" t="str">
            <v>CONCRETO 1:2,5:3 C/BETONEIRA</v>
          </cell>
        </row>
        <row r="1570">
          <cell r="A1570" t="str">
            <v>68578/001</v>
          </cell>
          <cell r="B1570" t="str">
            <v>CONCRETO 1:2:3 S/BETONEIRA</v>
          </cell>
          <cell r="C1570" t="str">
            <v>M3</v>
          </cell>
          <cell r="D1570">
            <v>254.76</v>
          </cell>
        </row>
        <row r="1571">
          <cell r="A1571" t="str">
            <v>68578/002</v>
          </cell>
          <cell r="B1571" t="str">
            <v>CONCRETO 1:2:3 C/BETONEIRA</v>
          </cell>
          <cell r="C1571" t="str">
            <v>M3</v>
          </cell>
          <cell r="D1571">
            <v>243.87</v>
          </cell>
        </row>
        <row r="1572">
          <cell r="A1572" t="str">
            <v>68578/003</v>
          </cell>
          <cell r="B1572" t="str">
            <v>CONCRETO 1:2:4 S/BETONEIRA</v>
          </cell>
          <cell r="C1572" t="str">
            <v>M3</v>
          </cell>
          <cell r="D1572">
            <v>241.23</v>
          </cell>
        </row>
        <row r="1573">
          <cell r="A1573" t="str">
            <v>68578/004</v>
          </cell>
          <cell r="B1573" t="str">
            <v>CONCRETO 1:2:4 C/BETONEIRA</v>
          </cell>
          <cell r="C1573" t="str">
            <v>M3</v>
          </cell>
          <cell r="D1573">
            <v>230.35</v>
          </cell>
        </row>
        <row r="1574">
          <cell r="A1574" t="str">
            <v>68578/005</v>
          </cell>
          <cell r="B1574" t="str">
            <v>CONCRETO 1:2,5:3 S/BETONEIRA</v>
          </cell>
          <cell r="C1574" t="str">
            <v>M3</v>
          </cell>
          <cell r="D1574">
            <v>245.09</v>
          </cell>
        </row>
        <row r="1575">
          <cell r="A1575" t="str">
            <v>68578/006</v>
          </cell>
          <cell r="B1575" t="str">
            <v>CONCRETO 1:2,5:3 C/BETONEIRA</v>
          </cell>
          <cell r="C1575" t="str">
            <v>M3</v>
          </cell>
          <cell r="D1575">
            <v>234.2</v>
          </cell>
        </row>
        <row r="1576">
          <cell r="A1576" t="str">
            <v>68578/007</v>
          </cell>
          <cell r="B1576" t="str">
            <v>CONCRETO 1:2,5:4 S/BETONEIRA</v>
          </cell>
          <cell r="C1576" t="str">
            <v>M3</v>
          </cell>
          <cell r="D1576">
            <v>232.2</v>
          </cell>
        </row>
        <row r="1577">
          <cell r="A1577" t="str">
            <v>68578/008</v>
          </cell>
          <cell r="B1577" t="str">
            <v>CONCRETO 1:2,5:4 C/BETONEIRA</v>
          </cell>
          <cell r="C1577" t="str">
            <v>M3</v>
          </cell>
          <cell r="D1577">
            <v>221.32</v>
          </cell>
        </row>
        <row r="1578">
          <cell r="A1578" t="str">
            <v>68578/009</v>
          </cell>
          <cell r="B1578" t="str">
            <v>CONCRETO 1:2,5:5 S/BETONEIRA</v>
          </cell>
          <cell r="C1578" t="str">
            <v>M3</v>
          </cell>
          <cell r="D1578">
            <v>224.4</v>
          </cell>
        </row>
        <row r="1579">
          <cell r="A1579" t="str">
            <v>68578/010</v>
          </cell>
          <cell r="B1579" t="str">
            <v>CONCRETO 1:2,5:5 C/BETONEIRA</v>
          </cell>
          <cell r="C1579" t="str">
            <v>M3</v>
          </cell>
          <cell r="D1579">
            <v>213.52</v>
          </cell>
        </row>
        <row r="1580">
          <cell r="A1580" t="str">
            <v>68578/011</v>
          </cell>
          <cell r="B1580" t="str">
            <v>CONCRETO 1:3:5 S/BETONEIRA</v>
          </cell>
          <cell r="C1580" t="str">
            <v>M3</v>
          </cell>
          <cell r="D1580">
            <v>216.12</v>
          </cell>
        </row>
        <row r="1581">
          <cell r="A1581" t="str">
            <v>68578/012</v>
          </cell>
          <cell r="B1581" t="str">
            <v>CONCRETO 1:3:5 C/BETONEIRA</v>
          </cell>
          <cell r="C1581" t="str">
            <v>M3</v>
          </cell>
          <cell r="D1581">
            <v>205.23</v>
          </cell>
        </row>
        <row r="1582">
          <cell r="A1582" t="str">
            <v>CÓDIGO</v>
          </cell>
          <cell r="B1582" t="str">
            <v>|D E S C R I Ç Ã O                                                   |UN</v>
          </cell>
          <cell r="C1582" t="str">
            <v>IDADE</v>
          </cell>
          <cell r="D1582" t="str">
            <v>|CUSTO TOTAL</v>
          </cell>
        </row>
        <row r="1583">
          <cell r="A1583" t="str">
            <v>ÍNCULO.....:</v>
          </cell>
          <cell r="B1583" t="str">
            <v>NACIONAL CAIXA</v>
          </cell>
        </row>
        <row r="1585">
          <cell r="A1585" t="str">
            <v>68578/013</v>
          </cell>
          <cell r="B1585" t="str">
            <v>CONCRETO 1:3:6 S/BETONEIRA</v>
          </cell>
          <cell r="C1585" t="str">
            <v>M3</v>
          </cell>
          <cell r="D1585">
            <v>210.83</v>
          </cell>
        </row>
        <row r="1586">
          <cell r="A1586" t="str">
            <v>68578/014</v>
          </cell>
          <cell r="B1586" t="str">
            <v>CONCRETO 1:3:6 C/BETONEIRA</v>
          </cell>
          <cell r="C1586" t="str">
            <v>M3</v>
          </cell>
          <cell r="D1586">
            <v>199.95</v>
          </cell>
        </row>
        <row r="1587">
          <cell r="A1587" t="str">
            <v>68578/015</v>
          </cell>
          <cell r="B1587" t="str">
            <v>CONCRETO 1:4:6 S/BETONEIRA</v>
          </cell>
          <cell r="C1587" t="str">
            <v>M3</v>
          </cell>
          <cell r="D1587">
            <v>245.21</v>
          </cell>
        </row>
        <row r="1588">
          <cell r="A1588" t="str">
            <v>68578/016</v>
          </cell>
          <cell r="B1588" t="str">
            <v>CONCRETO 1:4:6 C/BETONEIRA</v>
          </cell>
          <cell r="C1588" t="str">
            <v>M3</v>
          </cell>
          <cell r="D1588">
            <v>234.33</v>
          </cell>
        </row>
        <row r="1589">
          <cell r="A1589" t="str">
            <v>68578/017</v>
          </cell>
          <cell r="B1589" t="str">
            <v>CONCRETO 1:4:8 S/BETONEIRA</v>
          </cell>
          <cell r="C1589" t="str">
            <v>M3</v>
          </cell>
          <cell r="D1589">
            <v>195.59</v>
          </cell>
        </row>
        <row r="1590">
          <cell r="A1590" t="str">
            <v>68578/018</v>
          </cell>
          <cell r="B1590" t="str">
            <v>CONCRETO 1:4:8 C/BETONEIRA</v>
          </cell>
          <cell r="C1590" t="str">
            <v>M3</v>
          </cell>
          <cell r="D1590">
            <v>184.7</v>
          </cell>
        </row>
        <row r="1591">
          <cell r="A1591" t="str">
            <v>68578/019</v>
          </cell>
          <cell r="B1591" t="str">
            <v>CONCRETO 1:6:8 S/BETONEIRA</v>
          </cell>
          <cell r="C1591" t="str">
            <v>M3</v>
          </cell>
          <cell r="D1591">
            <v>200.32</v>
          </cell>
        </row>
        <row r="1592">
          <cell r="A1592" t="str">
            <v>68578/020</v>
          </cell>
          <cell r="B1592" t="str">
            <v>CONCRETO 1:6:8 C/BETONEIRA</v>
          </cell>
          <cell r="C1592" t="str">
            <v>M3</v>
          </cell>
          <cell r="D1592">
            <v>189.44</v>
          </cell>
        </row>
        <row r="1593">
          <cell r="A1593">
            <v>68631</v>
          </cell>
          <cell r="B1593" t="str">
            <v>CONCRETO ARMADO</v>
          </cell>
        </row>
        <row r="1594">
          <cell r="A1594" t="str">
            <v>68631/001</v>
          </cell>
          <cell r="B1594" t="str">
            <v>CONCRETO ARMADO PARA FUNDACOES</v>
          </cell>
          <cell r="C1594" t="str">
            <v>M3</v>
          </cell>
          <cell r="D1594">
            <v>1015.65</v>
          </cell>
        </row>
        <row r="1595">
          <cell r="A1595" t="str">
            <v>68631/002</v>
          </cell>
          <cell r="B1595" t="str">
            <v>CONCRETO ARMADO PARA LAJES, VIGAS E PILARES</v>
          </cell>
          <cell r="C1595" t="str">
            <v>M3</v>
          </cell>
          <cell r="D1595">
            <v>1399.27</v>
          </cell>
        </row>
        <row r="1596">
          <cell r="A1596" t="str">
            <v>68631/003</v>
          </cell>
          <cell r="B1596" t="str">
            <v>CONCRETO ARMADO APARENTE</v>
          </cell>
          <cell r="C1596" t="str">
            <v>M3</v>
          </cell>
          <cell r="D1596">
            <v>1488.53</v>
          </cell>
        </row>
        <row r="1597">
          <cell r="A1597">
            <v>68645</v>
          </cell>
          <cell r="B1597" t="str">
            <v>CONCRETO APARENTE ARMADO PRONTO  EM PILARES</v>
          </cell>
        </row>
        <row r="1598">
          <cell r="A1598" t="str">
            <v>68645/001</v>
          </cell>
          <cell r="B1598" t="str">
            <v>CONCRETO APARENTE ARMADO PRONTO EM LAJES</v>
          </cell>
          <cell r="C1598" t="str">
            <v>M3</v>
          </cell>
          <cell r="D1598">
            <v>1161.04</v>
          </cell>
        </row>
        <row r="1599">
          <cell r="A1599" t="str">
            <v>68645/002</v>
          </cell>
          <cell r="B1599" t="str">
            <v>CONCRETO APARENTE ARMADO PRONTO EM VIGAS</v>
          </cell>
          <cell r="C1599" t="str">
            <v>M3</v>
          </cell>
          <cell r="D1599">
            <v>1443.81</v>
          </cell>
        </row>
        <row r="1600">
          <cell r="A1600" t="str">
            <v>68645/003</v>
          </cell>
          <cell r="B1600" t="str">
            <v>CONCRETO APARENTE ARMADO PRONTO  EM PILARES</v>
          </cell>
          <cell r="C1600" t="str">
            <v>M3</v>
          </cell>
          <cell r="D1600">
            <v>1725.54</v>
          </cell>
        </row>
        <row r="1601">
          <cell r="A1601" t="str">
            <v>68645/004</v>
          </cell>
          <cell r="B1601" t="str">
            <v>CONCRETO APARENTE ARMADO PRONTO EM QUALQUER TIPO DE ESTRUTURA</v>
          </cell>
          <cell r="C1601" t="str">
            <v>M3</v>
          </cell>
          <cell r="D1601">
            <v>1468.52</v>
          </cell>
        </row>
        <row r="1602">
          <cell r="A1602">
            <v>44</v>
          </cell>
          <cell r="B1602" t="str">
            <v>LAJE PRE-FABRICADA</v>
          </cell>
        </row>
        <row r="1603">
          <cell r="A1603">
            <v>23705</v>
          </cell>
          <cell r="B1603" t="str">
            <v>LAJE PRE-MOLDADA</v>
          </cell>
        </row>
        <row r="1604">
          <cell r="A1604" t="str">
            <v>23705/001</v>
          </cell>
          <cell r="B1604" t="str">
            <v>LAJE PRE-MOLDADA P/FORRO VAOS ATE 3,50M/E=8CM, C/LAJOTAS E CAP.C/CONC</v>
          </cell>
          <cell r="C1604" t="str">
            <v>M2</v>
          </cell>
          <cell r="D1604">
            <v>43.76</v>
          </cell>
        </row>
        <row r="1605">
          <cell r="B1605" t="str">
            <v>FCK=15MPA 2CM, INTER-EIXO 38CM, C/ESCORAMENTO (REAPR.3X) E FERR NEGAT</v>
          </cell>
        </row>
        <row r="1606">
          <cell r="A1606" t="str">
            <v>23705/002</v>
          </cell>
          <cell r="B1606" t="str">
            <v>LAJE PRE-MOLDADA P/PISO VAOS ATE 3,50M/E=8CM, C/LAJOTAS E CAP C/CONC</v>
          </cell>
          <cell r="C1606" t="str">
            <v>M2</v>
          </cell>
          <cell r="D1606">
            <v>49.17</v>
          </cell>
        </row>
        <row r="1607">
          <cell r="B1607" t="str">
            <v>FCK=15MPA 3CM, INTER-EIXO 38CM, C/ESCORAMENTO (REAP.3X) E FERR NEGAT</v>
          </cell>
        </row>
        <row r="1608">
          <cell r="A1608">
            <v>26284</v>
          </cell>
          <cell r="B1608" t="str">
            <v>LAJE PRE-MOLDADA</v>
          </cell>
        </row>
        <row r="1609">
          <cell r="A1609" t="str">
            <v>26284/001</v>
          </cell>
          <cell r="B1609" t="str">
            <v>LAJE PRE-MOLD BETA 11 P/1KN/M2 VAOS 4,40M/INCL VIGOTAS TIJOLOS ARMADU-</v>
          </cell>
          <cell r="C1609" t="str">
            <v>M2</v>
          </cell>
          <cell r="D1609">
            <v>48.67</v>
          </cell>
        </row>
        <row r="1610">
          <cell r="B1610" t="str">
            <v>RA NEGATIVA CAPEAMENTO 3CM CONCRETO 15MPA ESCORAMENTO MATERIAL E MAO</v>
          </cell>
        </row>
        <row r="1611">
          <cell r="B1611" t="str">
            <v>DE OBRA.</v>
          </cell>
        </row>
        <row r="1612">
          <cell r="A1612" t="str">
            <v>26284/002</v>
          </cell>
          <cell r="B1612" t="str">
            <v>LAJE PRE-MOLD BETA 12 P/3,5KN/M2 VAO 4,1M INCL VIGOTAS TIJOLOS ARMADU-</v>
          </cell>
          <cell r="C1612" t="str">
            <v>M2</v>
          </cell>
          <cell r="D1612">
            <v>55.62</v>
          </cell>
        </row>
        <row r="1613">
          <cell r="A1613" t="str">
            <v>CÓDIGO</v>
          </cell>
          <cell r="B1613" t="str">
            <v>|D E S C R I Ç Ã O                                                   |UN</v>
          </cell>
          <cell r="C1613" t="str">
            <v>IDADE</v>
          </cell>
          <cell r="D1613" t="str">
            <v>|CUSTO TOTAL</v>
          </cell>
        </row>
        <row r="1614">
          <cell r="A1614" t="str">
            <v>ÍNCULO.....:</v>
          </cell>
          <cell r="B1614" t="str">
            <v>NACIONAL CAIXA</v>
          </cell>
        </row>
        <row r="1616">
          <cell r="B1616" t="str">
            <v>RA NEGATIVA CAPEAMENTO 3CM CONCRETO 15MPA ESCORAMENTO MATERIAIS E MAO</v>
          </cell>
        </row>
        <row r="1617">
          <cell r="B1617" t="str">
            <v>DE OBRA.</v>
          </cell>
        </row>
        <row r="1618">
          <cell r="A1618" t="str">
            <v>26284/003</v>
          </cell>
          <cell r="B1618" t="str">
            <v>LAJE PRE-MOLD BETA 16 P/3,5KN/M2 VAO 5,2M INCL VIGOTAS TIJOLOS ARMADU-</v>
          </cell>
          <cell r="C1618" t="str">
            <v>M2</v>
          </cell>
          <cell r="D1618">
            <v>61.82</v>
          </cell>
        </row>
        <row r="1619">
          <cell r="B1619" t="str">
            <v>RA NEGATIVA CAPEAMENTO 3CM CONCRETO 15MPA ESCORAMENTO MATERIAL E MAO</v>
          </cell>
        </row>
        <row r="1620">
          <cell r="B1620" t="str">
            <v>DE OBRA.</v>
          </cell>
        </row>
        <row r="1621">
          <cell r="A1621" t="str">
            <v>26284/004</v>
          </cell>
          <cell r="B1621" t="str">
            <v>LAJE PRE-MOLD BETA 20 P/3,5KN/M2 VAO 6,2M INCL VIGOTAS TIJOLOS ARMADU-</v>
          </cell>
          <cell r="C1621" t="str">
            <v>M2</v>
          </cell>
          <cell r="D1621">
            <v>82.36</v>
          </cell>
        </row>
        <row r="1622">
          <cell r="B1622" t="str">
            <v>RA NEGATIVA CAPEAMENTO 3CM CONCRETO 15MPA ESCORAMENTO MATERIAL E MAO</v>
          </cell>
        </row>
        <row r="1623">
          <cell r="B1623" t="str">
            <v>DE OBRA.</v>
          </cell>
        </row>
        <row r="1624">
          <cell r="A1624">
            <v>247</v>
          </cell>
          <cell r="B1624" t="str">
            <v>EMBASAMENTOS</v>
          </cell>
        </row>
        <row r="1625">
          <cell r="A1625">
            <v>6122</v>
          </cell>
          <cell r="B1625" t="str">
            <v>EMBASAMENTO C/PEDRA ARGAMASSADA UTILIZANDO ARG.CIM/AREIA 1:4</v>
          </cell>
          <cell r="C1625" t="str">
            <v>M3</v>
          </cell>
          <cell r="D1625">
            <v>197.88</v>
          </cell>
        </row>
        <row r="1626">
          <cell r="A1626">
            <v>23709</v>
          </cell>
          <cell r="B1626" t="str">
            <v>ALVENARIA DE EMBASAMENTO DE TIJOLO MACICO</v>
          </cell>
        </row>
        <row r="1627">
          <cell r="A1627" t="str">
            <v>23709/001</v>
          </cell>
          <cell r="B1627" t="str">
            <v>ALVENARIA DE EMBASAMENTO C/TIJOLOS MACICOS E=20CM X H=20CM</v>
          </cell>
          <cell r="C1627" t="str">
            <v>M3</v>
          </cell>
          <cell r="D1627">
            <v>371.69</v>
          </cell>
        </row>
        <row r="1628">
          <cell r="A1628">
            <v>23724</v>
          </cell>
          <cell r="B1628" t="str">
            <v>BALDRAME CONCRETO CICLOPICO</v>
          </cell>
        </row>
        <row r="1629">
          <cell r="A1629" t="str">
            <v>23724/001</v>
          </cell>
          <cell r="B1629" t="str">
            <v>FUNDACAO BALDRAME RESID 1 PAVTO</v>
          </cell>
          <cell r="C1629" t="str">
            <v>M3</v>
          </cell>
          <cell r="D1629">
            <v>191.15</v>
          </cell>
        </row>
        <row r="1630">
          <cell r="A1630">
            <v>23725</v>
          </cell>
          <cell r="B1630" t="str">
            <v>BALDRAME PEDRA ARGAMASSADA</v>
          </cell>
        </row>
        <row r="1631">
          <cell r="A1631" t="str">
            <v>23725/001</v>
          </cell>
          <cell r="B1631" t="str">
            <v>BALDRAME PEDRA ARGAMASSADA C/CIM/AREIA 1:4(PNTP)</v>
          </cell>
          <cell r="C1631" t="str">
            <v>M3</v>
          </cell>
          <cell r="D1631">
            <v>197.88</v>
          </cell>
        </row>
        <row r="1632">
          <cell r="A1632">
            <v>63429</v>
          </cell>
          <cell r="B1632" t="str">
            <v>ALVENARIA DE EMBASAMENTO C/PEDRA ARGAMASSADA</v>
          </cell>
        </row>
        <row r="1633">
          <cell r="A1633" t="str">
            <v>63429/001</v>
          </cell>
          <cell r="B1633" t="str">
            <v>ALVENARIA DE EMBASAMENTO C/PEDRA ARGAMASSADA UTILIZANDO ARGAMASSA CIM/</v>
          </cell>
          <cell r="C1633" t="str">
            <v>M3</v>
          </cell>
          <cell r="D1633">
            <v>197.88</v>
          </cell>
        </row>
        <row r="1634">
          <cell r="B1634" t="str">
            <v>AREIA 1:4 (E=20CM E H=20CM)</v>
          </cell>
        </row>
        <row r="1635">
          <cell r="A1635">
            <v>68572</v>
          </cell>
          <cell r="B1635" t="str">
            <v>AGULHAMENTO DE PEDRA MARROADA NO FUNDO DE VALAS</v>
          </cell>
        </row>
        <row r="1636">
          <cell r="A1636" t="str">
            <v>68572/001</v>
          </cell>
          <cell r="B1636" t="str">
            <v>AGULHAMENTO FUNDO DE VALAS C/MACO 30KG PEDRA-DE-MAO H=10CM</v>
          </cell>
          <cell r="C1636" t="str">
            <v>M2</v>
          </cell>
          <cell r="D1636">
            <v>12.37</v>
          </cell>
        </row>
        <row r="1637">
          <cell r="A1637" t="str">
            <v>68572/002</v>
          </cell>
          <cell r="B1637" t="str">
            <v>AGULHAMENTO FUNDO DE VALAS C/MACO 30KG PEDRA-DE-MAO H=5CM</v>
          </cell>
          <cell r="C1637" t="str">
            <v>M2</v>
          </cell>
          <cell r="D1637">
            <v>6.18</v>
          </cell>
        </row>
        <row r="1638">
          <cell r="A1638">
            <v>296</v>
          </cell>
          <cell r="B1638" t="str">
            <v>CINTAS E VERGAS</v>
          </cell>
        </row>
        <row r="1639">
          <cell r="A1639">
            <v>23733</v>
          </cell>
          <cell r="B1639" t="str">
            <v>CINTAS CONCRETO</v>
          </cell>
        </row>
        <row r="1640">
          <cell r="A1640" t="str">
            <v>23733/001</v>
          </cell>
          <cell r="B1640" t="str">
            <v>CINTA CONCRETO ARMADO FCK=15MPA CONT."C" PREP.MECANICO NA OBRA, INCL</v>
          </cell>
          <cell r="C1640" t="str">
            <v>M3</v>
          </cell>
          <cell r="D1640">
            <v>1064.8900000000001</v>
          </cell>
        </row>
        <row r="1641">
          <cell r="B1641" t="str">
            <v>ACO, FORMAS MADEIRA 3A COM MONT/DESMON E LANCAMENTO/VIBRACAO MANUAL</v>
          </cell>
        </row>
        <row r="1642">
          <cell r="A1642" t="str">
            <v>23733/002</v>
          </cell>
          <cell r="B1642" t="str">
            <v>CINTA CONCRETO ARMADO FCK=15MPA CONT."C" PREP.MECANICO NA OBRA, SEM</v>
          </cell>
          <cell r="C1642" t="str">
            <v>M3</v>
          </cell>
          <cell r="D1642">
            <v>624.12</v>
          </cell>
        </row>
        <row r="1643">
          <cell r="B1643" t="str">
            <v>ACO, FORMAS MADEIRA 3A COM MONT/DESMON E LANCAMENTO/VIBRACAO MANUAL</v>
          </cell>
        </row>
        <row r="1644">
          <cell r="A1644" t="str">
            <v>CÓDIGO</v>
          </cell>
          <cell r="B1644" t="str">
            <v>|D E S C R I Ç Ã O                                                   |UN</v>
          </cell>
          <cell r="C1644" t="str">
            <v>IDADE</v>
          </cell>
          <cell r="D1644" t="str">
            <v>|CUSTO TOTAL</v>
          </cell>
        </row>
        <row r="1645">
          <cell r="A1645" t="str">
            <v>ÍNCULO.....:</v>
          </cell>
          <cell r="B1645" t="str">
            <v>NACIONAL CAIXA</v>
          </cell>
        </row>
        <row r="1647">
          <cell r="A1647">
            <v>23748</v>
          </cell>
          <cell r="B1647" t="str">
            <v>VERGA CONCRETO ARMADO</v>
          </cell>
        </row>
        <row r="1648">
          <cell r="A1648" t="str">
            <v>23748/001</v>
          </cell>
          <cell r="B1648" t="str">
            <v>VERGA 10X10CM PRE-MOLDADO CONCRETO FCK=15 MPA(PREP. C/ BETONEIRA) ACO</v>
          </cell>
          <cell r="C1648" t="str">
            <v>M</v>
          </cell>
          <cell r="D1648">
            <v>10.36</v>
          </cell>
        </row>
        <row r="1649">
          <cell r="B1649" t="str">
            <v>FINO CA-60/FORMAS TABUA PINHO 3A</v>
          </cell>
        </row>
        <row r="1650">
          <cell r="A1650">
            <v>68334</v>
          </cell>
          <cell r="B1650" t="str">
            <v>ARMACAO PARA CINTA CASAS KIT PROJETO ( 2 BARRAS ACO CA-60 5,00MM C/ 5%</v>
          </cell>
          <cell r="C1650" t="str">
            <v>M</v>
          </cell>
          <cell r="D1650">
            <v>1.67</v>
          </cell>
        </row>
        <row r="1651">
          <cell r="B1651" t="str">
            <v>DE PERDA SEM MAO-DE-OBRA )</v>
          </cell>
        </row>
        <row r="1652">
          <cell r="A1652">
            <v>68463</v>
          </cell>
          <cell r="B1652" t="str">
            <v>VERGA PRE-MOLDADA CONCRETO ARMADO FCK=15MPA</v>
          </cell>
        </row>
        <row r="1653">
          <cell r="A1653" t="str">
            <v>68463/001</v>
          </cell>
          <cell r="B1653" t="str">
            <v>VERGA PRE-MOLDADA CONCRETO ARMADO FCK=15MPA (10X10CM)</v>
          </cell>
          <cell r="C1653" t="str">
            <v>M3</v>
          </cell>
          <cell r="D1653">
            <v>1064.8900000000001</v>
          </cell>
        </row>
        <row r="1654">
          <cell r="A1654">
            <v>68466</v>
          </cell>
          <cell r="B1654" t="str">
            <v>VERGA 10X10CM PRE-MOLDADO CONCRETO FCK=15 MPA(PREP. C/ BETONEIRA) ACO</v>
          </cell>
        </row>
        <row r="1655">
          <cell r="B1655" t="str">
            <v>FINO CA-60/FORMAS TABUA PINHO 3A</v>
          </cell>
        </row>
        <row r="1656">
          <cell r="A1656" t="str">
            <v>68466/001</v>
          </cell>
          <cell r="B1656" t="str">
            <v>VERGA 10X10CM PRE-MOLDADO CONCRETO FCK=15 MPA(PREP. C/ BETONEIRA) ACO</v>
          </cell>
          <cell r="C1656" t="str">
            <v>M</v>
          </cell>
          <cell r="D1656">
            <v>11.46</v>
          </cell>
        </row>
        <row r="1657">
          <cell r="B1657" t="str">
            <v>FINO CA-60/FORMAS TABUA PINHO 3A</v>
          </cell>
        </row>
        <row r="1658">
          <cell r="A1658" t="str">
            <v>68466/002</v>
          </cell>
          <cell r="B1658" t="str">
            <v>VERGAS 10X10CM, PRE-MOLDADAS CONCRETO FCK=15MPA (PREPARO C/</v>
          </cell>
          <cell r="C1658" t="str">
            <v>M</v>
          </cell>
          <cell r="D1658">
            <v>10.36</v>
          </cell>
        </row>
        <row r="1659">
          <cell r="B1659" t="str">
            <v>BETONEIRA), ACO FINO CA-60 E FORMAS TABUA PINHO 3A.</v>
          </cell>
        </row>
        <row r="1660">
          <cell r="A1660">
            <v>68502</v>
          </cell>
          <cell r="B1660" t="str">
            <v>CONCRETO ARMADO P/VERGA RETA FCK=15MPA, CTRL B, PREP MAN, CONSUMO/M3:</v>
          </cell>
        </row>
        <row r="1661">
          <cell r="B1661" t="str">
            <v>ACO CA-50 6KG; FORM TAB=6M2</v>
          </cell>
        </row>
        <row r="1662">
          <cell r="A1662" t="str">
            <v>68502/001</v>
          </cell>
          <cell r="B1662" t="str">
            <v>CONCRETO ARMADO P/VERGA RETA FCK=15MPA, CTRL B, PREP MAN, CONSUMO/M3:</v>
          </cell>
          <cell r="C1662" t="str">
            <v>M3</v>
          </cell>
          <cell r="D1662">
            <v>467.78</v>
          </cell>
        </row>
        <row r="1663">
          <cell r="B1663" t="str">
            <v>ACO CA-50 6KG; FORM TAB=6M2</v>
          </cell>
        </row>
        <row r="1664">
          <cell r="A1664">
            <v>68503</v>
          </cell>
          <cell r="B1664" t="str">
            <v>CONCRETO ARMADO FCK=15MPA CONT B PREPARO C/ BETONEIRA - CONSUMO/M3:</v>
          </cell>
        </row>
        <row r="1665">
          <cell r="B1665" t="str">
            <v>FORMA TABUA REG = 6 M2, ACO CA 50 ATE 3/8 = 53,29 KG - CEHAP</v>
          </cell>
        </row>
        <row r="1666">
          <cell r="A1666" t="str">
            <v>68503/001</v>
          </cell>
          <cell r="B1666" t="str">
            <v>CONCRETO ARMADO FCK=15MPA CONT B PREPARO C/ BETONEIRA - CONSUMO/M3:</v>
          </cell>
          <cell r="C1666" t="str">
            <v>M3</v>
          </cell>
          <cell r="D1666">
            <v>803.98</v>
          </cell>
        </row>
        <row r="1667">
          <cell r="B1667" t="str">
            <v>FORMA TABUA REG = 6 M2, ACO CA 50 ATE 3/8 = 53,29 KG - CEHAP</v>
          </cell>
        </row>
        <row r="1668">
          <cell r="A1668">
            <v>68504</v>
          </cell>
          <cell r="B1668" t="str">
            <v>CONCRETO ARMADO FCK=15MPA PREP. MECANICO FORMA CANALETA (15X20X20),ACO</v>
          </cell>
        </row>
        <row r="1669">
          <cell r="B1669" t="str">
            <v>CA 60 ATE 3/16 = 45,13 KG/M3</v>
          </cell>
        </row>
        <row r="1670">
          <cell r="A1670" t="str">
            <v>68504/001</v>
          </cell>
          <cell r="B1670" t="str">
            <v>CONCRETO ARMADO FCK=15MPA PREP. MECANICO FORMA CANALETA (15X20X20),ACO</v>
          </cell>
          <cell r="C1670" t="str">
            <v>M3</v>
          </cell>
          <cell r="D1670">
            <v>766.97</v>
          </cell>
        </row>
        <row r="1671">
          <cell r="B1671" t="str">
            <v>CA 60 ATE 3/16 = 45,13 KG/M3</v>
          </cell>
        </row>
        <row r="1672">
          <cell r="A1672">
            <v>68579</v>
          </cell>
          <cell r="B1672" t="str">
            <v>VERGA CONCRETO C/ARMACAO E FORMA</v>
          </cell>
        </row>
        <row r="1673">
          <cell r="A1673" t="str">
            <v>68579/001</v>
          </cell>
          <cell r="B1673" t="str">
            <v>VERGA RETA CONCRETO ARMADO FCK=13,5MPA C/60KG ACO CA-25 C/FORMA</v>
          </cell>
          <cell r="C1673" t="str">
            <v>M3</v>
          </cell>
          <cell r="D1673">
            <v>906.9</v>
          </cell>
        </row>
        <row r="1674">
          <cell r="A1674" t="str">
            <v>68579/002</v>
          </cell>
          <cell r="B1674" t="str">
            <v>VERGA RETA CONCRETO ARMADO 1:3:5 C/60KG ACO CA-25 C/FORMA</v>
          </cell>
          <cell r="C1674" t="str">
            <v>M3</v>
          </cell>
          <cell r="D1674">
            <v>876.57</v>
          </cell>
        </row>
        <row r="1675">
          <cell r="A1675" t="str">
            <v>CÓDIGO</v>
          </cell>
          <cell r="B1675" t="str">
            <v>|D E S C R I Ç Ã O                                                   |UN</v>
          </cell>
          <cell r="C1675" t="str">
            <v>IDADE</v>
          </cell>
          <cell r="D1675" t="str">
            <v>|CUSTO TOTAL</v>
          </cell>
        </row>
        <row r="1676">
          <cell r="A1676" t="str">
            <v>ÍNCULO.....:</v>
          </cell>
          <cell r="B1676" t="str">
            <v>NACIONAL CAIXA</v>
          </cell>
        </row>
        <row r="1678">
          <cell r="A1678" t="str">
            <v>68579/003</v>
          </cell>
          <cell r="B1678" t="str">
            <v>VERGA RETA CONCRETO ARMADO 1:2,5:3 C/6OKG ACO CA-25 C/FORMA</v>
          </cell>
          <cell r="C1678" t="str">
            <v>M3</v>
          </cell>
          <cell r="D1678">
            <v>906.99</v>
          </cell>
        </row>
        <row r="1679">
          <cell r="A1679" t="str">
            <v>68579/004</v>
          </cell>
          <cell r="B1679" t="str">
            <v>VERGA RETA CONCRETO ARMADO 1:3:6 C/60KG ACO CA-25 C/FORMA</v>
          </cell>
          <cell r="C1679" t="str">
            <v>M3</v>
          </cell>
          <cell r="D1679">
            <v>871.02</v>
          </cell>
        </row>
        <row r="1680">
          <cell r="A1680" t="str">
            <v>68579/005</v>
          </cell>
          <cell r="B1680" t="str">
            <v>VERGA RETA CONCRETO ARMADO 1:2:3 C/70KG ACO CA-60 C/FORMA</v>
          </cell>
          <cell r="C1680" t="str">
            <v>M3</v>
          </cell>
          <cell r="D1680">
            <v>952.7</v>
          </cell>
        </row>
        <row r="1681">
          <cell r="A1681" t="str">
            <v>68579/006</v>
          </cell>
          <cell r="B1681" t="str">
            <v>VERGA RETA CONCRETO ARMADO USINADO FCK=18MPA C/60KG ACO CA-50 C/FORMA</v>
          </cell>
          <cell r="C1681" t="str">
            <v>M3</v>
          </cell>
          <cell r="D1681">
            <v>928.46</v>
          </cell>
        </row>
        <row r="1682">
          <cell r="A1682">
            <v>68580</v>
          </cell>
          <cell r="B1682" t="str">
            <v>CINTA AMARRACAO CONCRETO 1:2,5:4 C/28KG CA-50 1/4" C/FORMA</v>
          </cell>
        </row>
        <row r="1683">
          <cell r="A1683" t="str">
            <v>68580/001</v>
          </cell>
          <cell r="B1683" t="str">
            <v>CINTA AMARRACAO CONCRETO FCK=13,5MPA C/28KG CA-60 4,2MM C/FORMA</v>
          </cell>
          <cell r="C1683" t="str">
            <v>M3</v>
          </cell>
          <cell r="D1683">
            <v>1184.3399999999999</v>
          </cell>
        </row>
        <row r="1684">
          <cell r="A1684" t="str">
            <v>68580/002</v>
          </cell>
          <cell r="B1684" t="str">
            <v>CINTA AMARRACAO CONCRETO 1:2,5:4 C/28KG CA-50 1/4" C/FORMA</v>
          </cell>
          <cell r="C1684" t="str">
            <v>M3</v>
          </cell>
          <cell r="D1684">
            <v>1170.9000000000001</v>
          </cell>
        </row>
        <row r="1685">
          <cell r="A1685" t="str">
            <v>68580/003</v>
          </cell>
          <cell r="B1685" t="str">
            <v>CINTA AMARRACAO CONCRETO 1:2,5:5 C/100KG CA-50 5/16" C/FORMA</v>
          </cell>
          <cell r="C1685" t="str">
            <v>M3</v>
          </cell>
          <cell r="D1685">
            <v>1573.83</v>
          </cell>
        </row>
        <row r="1686">
          <cell r="A1686" t="str">
            <v>68580/004</v>
          </cell>
          <cell r="B1686" t="str">
            <v>CINTA AMARRACAO CONCRETO 1:3:5 C/30KG CA-50 1/4" C/FORMA</v>
          </cell>
          <cell r="C1686" t="str">
            <v>M3</v>
          </cell>
          <cell r="D1686">
            <v>1184.0899999999999</v>
          </cell>
        </row>
        <row r="1687">
          <cell r="A1687">
            <v>68623</v>
          </cell>
          <cell r="B1687" t="str">
            <v>CINTA CONCRETO ARMADO FCK=15MPA CONT."C" PREP.MECANICO NA OBRA, INCL</v>
          </cell>
        </row>
        <row r="1688">
          <cell r="B1688" t="str">
            <v>ACO, FORMAS MADEIRA 3A COM MONT/DESMON E LANCAMENTO/VIBRACAO MANUAL</v>
          </cell>
        </row>
        <row r="1689">
          <cell r="A1689" t="str">
            <v>68623/001</v>
          </cell>
          <cell r="B1689" t="str">
            <v>PLACA IDENTIFICACAO BLOCO 12X18CM</v>
          </cell>
          <cell r="C1689" t="str">
            <v>UN</v>
          </cell>
          <cell r="D1689">
            <v>20.43</v>
          </cell>
        </row>
        <row r="1690">
          <cell r="A1690" t="str">
            <v>68623/003</v>
          </cell>
          <cell r="B1690" t="str">
            <v>PLACA IDENTIFICACAO RUA 45X25CM</v>
          </cell>
          <cell r="C1690" t="str">
            <v>UN</v>
          </cell>
          <cell r="D1690">
            <v>57.28</v>
          </cell>
        </row>
        <row r="1691">
          <cell r="A1691" t="str">
            <v>68623/004</v>
          </cell>
          <cell r="B1691" t="str">
            <v>PLACA IDENTIFICACAO UNIDADE 8X12CM</v>
          </cell>
          <cell r="C1691" t="str">
            <v>UN</v>
          </cell>
          <cell r="D1691">
            <v>10.25</v>
          </cell>
        </row>
        <row r="1692">
          <cell r="A1692" t="str">
            <v>68623/006</v>
          </cell>
          <cell r="B1692" t="str">
            <v>CINTA CONCRETO ARMADO FCK=15MPA CONT."C" PREP.MECANICO NA OBRA, INCL</v>
          </cell>
          <cell r="C1692" t="str">
            <v>M3</v>
          </cell>
          <cell r="D1692">
            <v>1064.8900000000001</v>
          </cell>
        </row>
        <row r="1693">
          <cell r="B1693" t="str">
            <v>ACO, FORMAS MADEIRA 3A COM MONT/DESMON E LANCAMENTO/VIBRACAO MANUAL</v>
          </cell>
        </row>
        <row r="1694">
          <cell r="A1694">
            <v>301</v>
          </cell>
          <cell r="B1694" t="str">
            <v>ESTRUTURAS DIVERSAS</v>
          </cell>
        </row>
        <row r="1695">
          <cell r="A1695">
            <v>25573</v>
          </cell>
          <cell r="B1695" t="str">
            <v>PILAR E SUPORTE CAIXA D AGUA EM MADEIRA 1A CASAS HP</v>
          </cell>
        </row>
        <row r="1696">
          <cell r="A1696" t="str">
            <v>25573/001</v>
          </cell>
          <cell r="B1696" t="str">
            <v>PILAR EM MADEIRA 1A (15X15X2,70CM) INCL 3 DEMAOS VERNIZ SEM COLOCACAO</v>
          </cell>
          <cell r="C1696" t="str">
            <v>UN</v>
          </cell>
          <cell r="D1696">
            <v>100.39</v>
          </cell>
        </row>
        <row r="1697">
          <cell r="A1697" t="str">
            <v>25573/002</v>
          </cell>
          <cell r="B1697" t="str">
            <v>SUPORTE APOIO CAIXA D AGUA BARROTES MADEIRA DE 1</v>
          </cell>
          <cell r="C1697" t="str">
            <v>UN</v>
          </cell>
          <cell r="D1697">
            <v>16.34</v>
          </cell>
        </row>
        <row r="1698">
          <cell r="A1698">
            <v>39634</v>
          </cell>
          <cell r="B1698" t="str">
            <v>CONCRETO USINADO FCK=15MPA INCL.LANCAMENTO (ESTRUTURAS)</v>
          </cell>
          <cell r="C1698" t="str">
            <v>M3</v>
          </cell>
          <cell r="D1698">
            <v>260.5</v>
          </cell>
        </row>
        <row r="1699">
          <cell r="A1699">
            <v>68452</v>
          </cell>
          <cell r="B1699" t="str">
            <v>LAJE MACICA CONCRETO FCK=25MPA E=8CM, INCL. FORMA PLASTIFICADA 18MM /</v>
          </cell>
        </row>
        <row r="1700">
          <cell r="B1700" t="str">
            <v>ESCORAMENTO MAD SERRADA C/REAP. 12X  E 95,0KG ACO CA-50/60 /M3</v>
          </cell>
        </row>
        <row r="1701">
          <cell r="A1701" t="str">
            <v>68452/001</v>
          </cell>
          <cell r="B1701" t="str">
            <v>LAJE MACICA CONCRETO FCK=25MPA E=8CM, INCL. FORMA PLASTIFICADA 18MM /</v>
          </cell>
          <cell r="C1701" t="str">
            <v>M3</v>
          </cell>
          <cell r="D1701">
            <v>1221.43</v>
          </cell>
        </row>
        <row r="1702">
          <cell r="B1702" t="str">
            <v>ESCORAMENTO MAD SERRADA C/REAP. 12X  E 95,0KG ACO CA-50/60 /M3</v>
          </cell>
        </row>
        <row r="1703">
          <cell r="A1703">
            <v>68499</v>
          </cell>
          <cell r="B1703" t="str">
            <v>LAJE MACICA CONCRETO</v>
          </cell>
        </row>
        <row r="1704">
          <cell r="A1704" t="str">
            <v>68499/001</v>
          </cell>
          <cell r="B1704" t="str">
            <v>LAJE MACICA CONCRETO FCK=25MPA E=8CM, INCL. FORMA PLASTIFICADA 18MM /</v>
          </cell>
          <cell r="C1704" t="str">
            <v>M3</v>
          </cell>
          <cell r="D1704">
            <v>1216.78</v>
          </cell>
        </row>
        <row r="1705">
          <cell r="B1705" t="str">
            <v>ESCORAMENTO MAD SERRADA C/REAP. 12X  E 95,0KG ACO CA-60/M3</v>
          </cell>
        </row>
        <row r="1706">
          <cell r="A1706" t="str">
            <v>CÓDIGO</v>
          </cell>
          <cell r="B1706" t="str">
            <v>|D E S C R I Ç Ã O                                                   |UN</v>
          </cell>
          <cell r="C1706" t="str">
            <v>IDADE</v>
          </cell>
          <cell r="D1706" t="str">
            <v>|CUSTO TOTAL</v>
          </cell>
        </row>
        <row r="1707">
          <cell r="A1707" t="str">
            <v>ÍNCULO.....:</v>
          </cell>
          <cell r="B1707" t="str">
            <v>NACIONAL CAIXA</v>
          </cell>
        </row>
        <row r="1709">
          <cell r="A1709">
            <v>68560</v>
          </cell>
          <cell r="B1709" t="str">
            <v>PILAR MADEIRA DE LEI</v>
          </cell>
        </row>
        <row r="1710">
          <cell r="A1710" t="str">
            <v>68560/001</v>
          </cell>
          <cell r="B1710" t="str">
            <v>PILAR MADEIRA DE LEI 15X15X100CM COLOCADO, INCLUSIVE BASE CONCRETO</v>
          </cell>
          <cell r="C1710" t="str">
            <v>M</v>
          </cell>
          <cell r="D1710">
            <v>68.19</v>
          </cell>
        </row>
        <row r="1711">
          <cell r="A1711">
            <v>71623</v>
          </cell>
          <cell r="B1711" t="str">
            <v>CHAPIM DE CONCRETO APARENTE COM ACABAMENTO DESEMPENADO, FORMA DE COMPE</v>
          </cell>
          <cell r="C1711" t="str">
            <v>M</v>
          </cell>
          <cell r="D1711">
            <v>15.55</v>
          </cell>
        </row>
        <row r="1712">
          <cell r="B1712" t="str">
            <v>NSADO PLASTIFICADO (MADEIRIT ) DE 14 X 10 CM, FUNDIDO NO LOCAL.</v>
          </cell>
        </row>
        <row r="1713">
          <cell r="A1713" t="str">
            <v>IMPE</v>
          </cell>
          <cell r="B1713" t="str">
            <v>IMPERMEABILIZACOES E PROTECOES DIVERSAS</v>
          </cell>
        </row>
        <row r="1714">
          <cell r="A1714">
            <v>138</v>
          </cell>
          <cell r="B1714" t="str">
            <v>IMPERMEABILIZACAO COM ARGAMASSA</v>
          </cell>
        </row>
        <row r="1715">
          <cell r="A1715">
            <v>5968</v>
          </cell>
          <cell r="B1715" t="str">
            <v>IMPERMEABILIZACAO BASE ALVENARIA E=2CM C/ARGAMASSA CIMENTO/AREIA 1:3 C</v>
          </cell>
          <cell r="C1715" t="str">
            <v>M2</v>
          </cell>
          <cell r="D1715">
            <v>16.54</v>
          </cell>
        </row>
        <row r="1716">
          <cell r="B1716" t="str">
            <v>/IMPERMEABILIANTE PEGA NORMAL</v>
          </cell>
        </row>
        <row r="1717">
          <cell r="A1717">
            <v>6130</v>
          </cell>
          <cell r="B1717" t="str">
            <v>IMPERMEABILIZACAO PISOS C/ARG CIM/AREIA 1:4 C/IMPERMEABILIZANTE E=2,5C</v>
          </cell>
          <cell r="C1717" t="str">
            <v>M2</v>
          </cell>
          <cell r="D1717">
            <v>10.84</v>
          </cell>
        </row>
        <row r="1718">
          <cell r="B1718" t="str">
            <v>M</v>
          </cell>
        </row>
        <row r="1719">
          <cell r="A1719">
            <v>23711</v>
          </cell>
          <cell r="B1719" t="str">
            <v>IMPERMEABILIZACAO RIGIDA C/ARG. CIM/AREIA + IMPERMEABILIZANTE</v>
          </cell>
        </row>
        <row r="1720">
          <cell r="A1720" t="str">
            <v>23711/001</v>
          </cell>
          <cell r="B1720" t="str">
            <v>IMPERMEABILIZACAO C/ARG. RIGIDA CIM/AREIA 1:3 E=2,0CM + VEDACIT</v>
          </cell>
          <cell r="C1720" t="str">
            <v>M2</v>
          </cell>
          <cell r="D1720">
            <v>16.54</v>
          </cell>
        </row>
        <row r="1721">
          <cell r="A1721" t="str">
            <v>23711/002</v>
          </cell>
          <cell r="B1721" t="str">
            <v>IMPERMEABILIZACAO C/ARG. RIGIDA CIM/AREIA 1:3 E=2,5CM + VEDACIT</v>
          </cell>
          <cell r="C1721" t="str">
            <v>M2</v>
          </cell>
          <cell r="D1721">
            <v>21.36</v>
          </cell>
        </row>
        <row r="1722">
          <cell r="A1722">
            <v>141</v>
          </cell>
          <cell r="B1722" t="str">
            <v>IMPERMEABILIZACAO COM MANTA</v>
          </cell>
        </row>
        <row r="1723">
          <cell r="A1723">
            <v>24758</v>
          </cell>
          <cell r="B1723" t="str">
            <v>IMPERMEABILIZACAO C/MANTA TORODIM 4MM</v>
          </cell>
        </row>
        <row r="1724">
          <cell r="A1724" t="str">
            <v>24758/001</v>
          </cell>
          <cell r="B1724" t="str">
            <v>IMPERMEABILIZACAO C/MANTA TORODIM 4MM-NAO INCLUI REGULARIZACAO DE BASE</v>
          </cell>
          <cell r="C1724" t="str">
            <v>M2</v>
          </cell>
          <cell r="D1724">
            <v>29.45</v>
          </cell>
        </row>
        <row r="1725">
          <cell r="B1725" t="str">
            <v>NAO INCLUI PROTECAO MECANICA</v>
          </cell>
        </row>
        <row r="1726">
          <cell r="A1726">
            <v>68053</v>
          </cell>
          <cell r="B1726" t="str">
            <v>IMPERMEABILIZACAO C/LONA PLASTICA</v>
          </cell>
          <cell r="C1726" t="str">
            <v>M2</v>
          </cell>
          <cell r="D1726">
            <v>1.79</v>
          </cell>
        </row>
        <row r="1727">
          <cell r="A1727">
            <v>71416</v>
          </cell>
          <cell r="B1727" t="str">
            <v>ESTABILIZAÇÃO DE SOLO COM GEOMEMBRANA</v>
          </cell>
        </row>
        <row r="1728">
          <cell r="A1728" t="str">
            <v>71416/001</v>
          </cell>
          <cell r="B1728" t="str">
            <v>GEOMEMBRANA PEAD LISA E=2MM. FORNECIMENTO E COLOCAÇÃO.</v>
          </cell>
          <cell r="C1728" t="str">
            <v>M2</v>
          </cell>
          <cell r="D1728">
            <v>17.600000000000001</v>
          </cell>
        </row>
        <row r="1729">
          <cell r="A1729">
            <v>71418</v>
          </cell>
          <cell r="B1729" t="str">
            <v>MANTA GEOTEXTIL TP BIDIM</v>
          </cell>
        </row>
        <row r="1730">
          <cell r="A1730" t="str">
            <v>71418/001</v>
          </cell>
          <cell r="B1730" t="str">
            <v>MANTA GEOTEXTIL TIPO BIDIM-OP 30</v>
          </cell>
          <cell r="C1730" t="str">
            <v>M2</v>
          </cell>
          <cell r="D1730">
            <v>15.53</v>
          </cell>
        </row>
        <row r="1731">
          <cell r="A1731">
            <v>143</v>
          </cell>
          <cell r="B1731" t="str">
            <v>IMPERMEABILIZACAO COM PAPELAO ALCATROADO</v>
          </cell>
        </row>
        <row r="1732">
          <cell r="A1732">
            <v>24164</v>
          </cell>
          <cell r="B1732" t="str">
            <v>PAPEL BETUMINOSO</v>
          </cell>
        </row>
        <row r="1733">
          <cell r="A1733" t="str">
            <v>24164/001</v>
          </cell>
          <cell r="B1733" t="str">
            <v>PAPEL BETUMINOSO KRAFT</v>
          </cell>
          <cell r="C1733" t="str">
            <v>M2</v>
          </cell>
          <cell r="D1733">
            <v>13</v>
          </cell>
        </row>
        <row r="1734">
          <cell r="A1734">
            <v>144</v>
          </cell>
          <cell r="B1734" t="str">
            <v>IMPERMEABILIZACAO COM CIMENTO CRISTALIZADO</v>
          </cell>
        </row>
        <row r="1735">
          <cell r="A1735">
            <v>68595</v>
          </cell>
          <cell r="B1735" t="str">
            <v>CIMENTO ESPECIAL CRISTALIZANTE DENVERLIT C/EMULSAO ADESIVA DENVERFIX -</v>
          </cell>
        </row>
        <row r="1736">
          <cell r="B1736" t="str">
            <v>DENVER-1 DEMAO P/SUB SOLO/BALDRAMES/GALERIAS/JARDINEIRAS/ETC</v>
          </cell>
        </row>
        <row r="1737">
          <cell r="A1737" t="str">
            <v>CÓDIGO</v>
          </cell>
          <cell r="B1737" t="str">
            <v>|D E S C R I Ç Ã O                                                   |UN</v>
          </cell>
          <cell r="C1737" t="str">
            <v>IDADE</v>
          </cell>
          <cell r="D1737" t="str">
            <v>|CUSTO TOTAL</v>
          </cell>
        </row>
        <row r="1738">
          <cell r="A1738" t="str">
            <v>ÍNCULO.....:</v>
          </cell>
          <cell r="B1738" t="str">
            <v>NACIONAL CAIXA</v>
          </cell>
        </row>
        <row r="1740">
          <cell r="A1740" t="str">
            <v>68595/001</v>
          </cell>
          <cell r="B1740" t="str">
            <v>CIMENTO ESPECIAL CRISTALIZANTE DENVERLIT C/EMULSAO ADESIVA DENVERFIX -</v>
          </cell>
          <cell r="C1740" t="str">
            <v>M2</v>
          </cell>
          <cell r="D1740">
            <v>11.7</v>
          </cell>
        </row>
        <row r="1741">
          <cell r="B1741" t="str">
            <v>DENVER-1 DEMAO P/SUB SOLO/BALDRAMES/GALERIAS/JARDINEIRAS/ETC</v>
          </cell>
        </row>
        <row r="1742">
          <cell r="A1742" t="str">
            <v>68595/002</v>
          </cell>
          <cell r="B1742" t="str">
            <v>CIMENTO ESPECIAL CRISTALIZANTE DENVERLIT C/EMULSAO ADESIVA DENVERFIX -</v>
          </cell>
          <cell r="C1742" t="str">
            <v>M2</v>
          </cell>
          <cell r="D1742">
            <v>35.119999999999997</v>
          </cell>
        </row>
        <row r="1743">
          <cell r="B1743" t="str">
            <v>DENVER-3 DEMAOS P/SUBSOLO/BALDRAMES/GALERIAS/JARDINEIRAS/ETC</v>
          </cell>
        </row>
        <row r="1744">
          <cell r="A1744" t="str">
            <v>68595/003</v>
          </cell>
          <cell r="B1744" t="str">
            <v>PO CRISTALIZANTE P2/ADITIVO PEGA RAPIDA P1/SELADOR - HEYDI P/AREA SUJE</v>
          </cell>
          <cell r="C1744" t="str">
            <v>M2</v>
          </cell>
          <cell r="D1744">
            <v>35.619999999999997</v>
          </cell>
        </row>
        <row r="1745">
          <cell r="B1745" t="str">
            <v>ITA A PRESSAO LENCOL FREATICO - SUBSOLO/CISTERNA/PISCINA/ETC</v>
          </cell>
        </row>
        <row r="1746">
          <cell r="A1746" t="str">
            <v>68595/004</v>
          </cell>
          <cell r="B1746" t="str">
            <v>CIMENTO ESPECIAL CRISTALIZANTE K11/EMULSAO ADESIVA KZ - HEYDI P/ESTRUT</v>
          </cell>
          <cell r="C1746" t="str">
            <v>M2</v>
          </cell>
          <cell r="D1746">
            <v>13.04</v>
          </cell>
        </row>
        <row r="1747">
          <cell r="B1747" t="str">
            <v>URA ENTERRADA - BALDRAME</v>
          </cell>
        </row>
        <row r="1748">
          <cell r="A1748" t="str">
            <v>68595/005</v>
          </cell>
          <cell r="B1748" t="str">
            <v>CIMENTO ESPECIAL CRISTALIZANTE K11/EMULSAO ADESIVA KZ - HEYDI P/ESTRUT</v>
          </cell>
          <cell r="C1748" t="str">
            <v>M2</v>
          </cell>
          <cell r="D1748">
            <v>22.68</v>
          </cell>
        </row>
        <row r="1749">
          <cell r="B1749" t="str">
            <v>URA ENTERRADA - CISTERNA/PISCINA ATE PROFUNDIDADE DE 7,0M</v>
          </cell>
        </row>
        <row r="1750">
          <cell r="A1750">
            <v>145</v>
          </cell>
          <cell r="B1750" t="str">
            <v>IMPERMEABILIZACAO BETUMINOSA C/EMULSAO ASFALTICA E ACRILICA</v>
          </cell>
        </row>
        <row r="1751">
          <cell r="A1751">
            <v>68468</v>
          </cell>
          <cell r="B1751" t="str">
            <v>IMPERMEAB. DE FUNDACOES/BALDRAMES/MUROS DE ARRIMO/ALICERCES E REVEST.</v>
          </cell>
        </row>
        <row r="1752">
          <cell r="B1752" t="str">
            <v>EM CONTATO C/SOLO - UTILIZ. TINTA BETUMINOSA TIPO NEUTROLIN / 2DEMAOS</v>
          </cell>
        </row>
        <row r="1753">
          <cell r="A1753" t="str">
            <v>68468/001</v>
          </cell>
          <cell r="B1753" t="str">
            <v>IMPERMEAB. DE FUNDACOES/BALDRAMES/MUROS DE ARRIMO/ALICERCES E REVEST.</v>
          </cell>
          <cell r="C1753" t="str">
            <v>M2</v>
          </cell>
          <cell r="D1753">
            <v>3.65</v>
          </cell>
        </row>
        <row r="1754">
          <cell r="B1754" t="str">
            <v>EM CONTATO C/SOLO - UTILIZ. TINTA BETUMINOSA TIPO NEUTROLIN / 2DEMAOS</v>
          </cell>
        </row>
        <row r="1755">
          <cell r="A1755">
            <v>68507</v>
          </cell>
          <cell r="B1755" t="str">
            <v>IMPERMEABILIZACAO CALHAS/LAJES DESCOBERTAS</v>
          </cell>
        </row>
        <row r="1756">
          <cell r="A1756" t="str">
            <v>68507/001</v>
          </cell>
          <cell r="B1756" t="str">
            <v>IMPERMEABILIZACAO CALHAS/LAJES DESCOBERTAS C/3 DEMAOS VEDAPREN PRETO</v>
          </cell>
          <cell r="C1756" t="str">
            <v>M2</v>
          </cell>
          <cell r="D1756">
            <v>16.09</v>
          </cell>
        </row>
        <row r="1757">
          <cell r="A1757">
            <v>68508</v>
          </cell>
          <cell r="B1757" t="str">
            <v>IMPERMEABILIZACAO DE AREA MOLHADA</v>
          </cell>
        </row>
        <row r="1758">
          <cell r="A1758" t="str">
            <v>68508/001</v>
          </cell>
          <cell r="B1758" t="str">
            <v>IMPERMEABILIZACAO DE AREA MOLHADA 3 KG/M2, 3 DEMAOS VEDAPREN PRETO</v>
          </cell>
          <cell r="C1758" t="str">
            <v>M2</v>
          </cell>
          <cell r="D1758">
            <v>25.4</v>
          </cell>
        </row>
        <row r="1759">
          <cell r="B1759" t="str">
            <v>ESTRUTURADO C/ VEU DE POLIESTER.</v>
          </cell>
        </row>
        <row r="1760">
          <cell r="A1760">
            <v>68596</v>
          </cell>
          <cell r="B1760" t="str">
            <v>IMPERMEABILIZACAO FLEXIVEL</v>
          </cell>
        </row>
        <row r="1761">
          <cell r="A1761" t="str">
            <v>68596/001</v>
          </cell>
          <cell r="B1761" t="str">
            <v>IMPERMEABILIZANTE FLEXIVEL BASE ELASTOMERO - IGOFLEX PRETO - SIKA - 3</v>
          </cell>
          <cell r="C1761" t="str">
            <v>M2</v>
          </cell>
          <cell r="D1761">
            <v>27.82</v>
          </cell>
        </row>
        <row r="1762">
          <cell r="B1762" t="str">
            <v>DEMAOS S/TELA P/MARQUISE/TERRACO/CALHA/LAJE/JARDINEIRA/AREA FRIA</v>
          </cell>
        </row>
        <row r="1763">
          <cell r="A1763" t="str">
            <v>68596/002</v>
          </cell>
          <cell r="B1763" t="str">
            <v>IMPERMEABILIZANTE FLEXIVEL BASE ACRILICA  - IGOFLEX BRANCO - SIKA - 6</v>
          </cell>
          <cell r="C1763" t="str">
            <v>M2</v>
          </cell>
          <cell r="D1763">
            <v>130.69999999999999</v>
          </cell>
        </row>
        <row r="1764">
          <cell r="B1764" t="str">
            <v>DEMAOS S/TELA P/LAJE/CALHA/JARDINEIRA/MARQUISE</v>
          </cell>
        </row>
        <row r="1765">
          <cell r="A1765" t="str">
            <v>68596/003</v>
          </cell>
          <cell r="B1765" t="str">
            <v>IMPERMEABILIZAÇÃO Á BASE DE PINTURA ASFÁLTICA (HIDRO -ASFALTO) COM CON</v>
          </cell>
          <cell r="C1765" t="str">
            <v>M2</v>
          </cell>
          <cell r="D1765">
            <v>4.4400000000000004</v>
          </cell>
        </row>
        <row r="1766">
          <cell r="B1766" t="str">
            <v>SUMO DE 1,20 KG / M2, EM SUPERFÍCIE LISA DE PEQUENAS DIMENSÕES, COMO M</v>
          </cell>
        </row>
        <row r="1767">
          <cell r="B1767" t="str">
            <v>ARQUISES, BANHEIROS, ETC...</v>
          </cell>
        </row>
        <row r="1768">
          <cell r="A1768" t="str">
            <v>CÓDIGO</v>
          </cell>
          <cell r="B1768" t="str">
            <v>|D E S C R I Ç Ã O                                                   |UN</v>
          </cell>
          <cell r="C1768" t="str">
            <v>IDADE</v>
          </cell>
          <cell r="D1768" t="str">
            <v>|CUSTO TOTAL</v>
          </cell>
        </row>
        <row r="1769">
          <cell r="A1769" t="str">
            <v>ÍNCULO.....:</v>
          </cell>
          <cell r="B1769" t="str">
            <v>NACIONAL CAIXA</v>
          </cell>
        </row>
        <row r="1771">
          <cell r="A1771">
            <v>147</v>
          </cell>
          <cell r="B1771" t="str">
            <v>IMPERMEABILIZACAO COM MASTIQUE</v>
          </cell>
        </row>
        <row r="1772">
          <cell r="A1772">
            <v>24173</v>
          </cell>
          <cell r="B1772" t="str">
            <v>IMPERMEABILIZACAO DE LAJES</v>
          </cell>
        </row>
        <row r="1773">
          <cell r="A1773" t="str">
            <v>24173/001</v>
          </cell>
          <cell r="B1773" t="str">
            <v>IMPERM. LAJES SUPERIOR C/MASTIQUE BETUMINOSO A FRIO</v>
          </cell>
          <cell r="C1773" t="str">
            <v>M2</v>
          </cell>
          <cell r="D1773">
            <v>64.27</v>
          </cell>
        </row>
        <row r="1774">
          <cell r="A1774">
            <v>56949</v>
          </cell>
          <cell r="B1774" t="str">
            <v>JUNTA DE DILATACAO</v>
          </cell>
        </row>
        <row r="1775">
          <cell r="A1775" t="str">
            <v>56949/001</v>
          </cell>
          <cell r="B1775" t="str">
            <v>JUNTA DE DILATACAO COM SIKAFLEX 1A.</v>
          </cell>
          <cell r="C1775" t="str">
            <v>M</v>
          </cell>
          <cell r="D1775">
            <v>17.649999999999999</v>
          </cell>
        </row>
        <row r="1776">
          <cell r="A1776">
            <v>71686</v>
          </cell>
          <cell r="B1776" t="str">
            <v>CONSERVACAO DE CALHAS DE CONCRETO - PAR</v>
          </cell>
        </row>
        <row r="1777">
          <cell r="A1777" t="str">
            <v>71686/001</v>
          </cell>
          <cell r="B1777" t="str">
            <v>IMPERMEABILIZACAO CALHAS DE CONCRETO C/MASTIQUE BETUMINOSO</v>
          </cell>
          <cell r="C1777" t="str">
            <v>M</v>
          </cell>
          <cell r="D1777">
            <v>19.18</v>
          </cell>
        </row>
        <row r="1778">
          <cell r="A1778">
            <v>150</v>
          </cell>
          <cell r="B1778" t="str">
            <v>PROTECAO DE SUPERFICIE COM ARGAMASSA</v>
          </cell>
        </row>
        <row r="1779">
          <cell r="A1779">
            <v>24225</v>
          </cell>
          <cell r="B1779" t="str">
            <v>PROTECAO MECANICA DE SUPERFICIES IMPERMEABILIZADAS</v>
          </cell>
        </row>
        <row r="1780">
          <cell r="A1780" t="str">
            <v>24225/001</v>
          </cell>
          <cell r="B1780" t="str">
            <v>CAMADA DE PROTECAO C/ARG. CIM/AREIA PENEIRADA 1:3 E=1,5CM</v>
          </cell>
          <cell r="C1780" t="str">
            <v>M2</v>
          </cell>
          <cell r="D1780">
            <v>10.5</v>
          </cell>
        </row>
        <row r="1781">
          <cell r="A1781">
            <v>68510</v>
          </cell>
          <cell r="B1781" t="str">
            <v>PROTECAO C/ ARGAMASSA CIM/AREIA GROSSA TRACO 1:4,ESP.=2CM</v>
          </cell>
        </row>
        <row r="1782">
          <cell r="A1782" t="str">
            <v>68510/001</v>
          </cell>
          <cell r="B1782" t="str">
            <v>PROTECAO C/ ARGAMASSA CIM/AREIA GROSSA TRACO 1:4,ESP.=2CM</v>
          </cell>
          <cell r="C1782" t="str">
            <v>M2</v>
          </cell>
          <cell r="D1782">
            <v>7.28</v>
          </cell>
        </row>
        <row r="1783">
          <cell r="A1783" t="str">
            <v>INEL</v>
          </cell>
          <cell r="B1783" t="str">
            <v>INSTALACAO ELETRICA/ELETRIFICACAO E ILUMINACAO EXTERNA</v>
          </cell>
        </row>
        <row r="1784">
          <cell r="A1784">
            <v>165</v>
          </cell>
          <cell r="B1784" t="str">
            <v>ELETRODUTOS/CALHAS PARA LEITO DE CABOS</v>
          </cell>
        </row>
        <row r="1785">
          <cell r="A1785">
            <v>10299</v>
          </cell>
          <cell r="B1785" t="str">
            <v>FORN/ASSENT. ELETRODUTO PVC ROSCA 25 MM (1")</v>
          </cell>
        </row>
        <row r="1786">
          <cell r="A1786" t="str">
            <v>10299/001</v>
          </cell>
          <cell r="B1786" t="str">
            <v>FORN/ASSENT. ELETRODUTO PVC ROSCA 25 MM</v>
          </cell>
          <cell r="C1786" t="str">
            <v>M</v>
          </cell>
          <cell r="D1786">
            <v>6.99</v>
          </cell>
        </row>
        <row r="1787">
          <cell r="A1787">
            <v>40728</v>
          </cell>
          <cell r="B1787" t="str">
            <v>FORN./ASSENTAMENTO TUBO F.G. DN 1/2 POL. COM LUVAS E UNIÃO</v>
          </cell>
          <cell r="C1787" t="str">
            <v>M</v>
          </cell>
          <cell r="D1787">
            <v>38.049999999999997</v>
          </cell>
        </row>
        <row r="1788">
          <cell r="A1788">
            <v>40802</v>
          </cell>
          <cell r="B1788" t="str">
            <v>FORN/ASSENT. ELETRODUTO PVC ROSC. 1 POL</v>
          </cell>
          <cell r="C1788" t="str">
            <v>M</v>
          </cell>
          <cell r="D1788">
            <v>7.46</v>
          </cell>
        </row>
        <row r="1789">
          <cell r="A1789">
            <v>55858</v>
          </cell>
          <cell r="B1789" t="str">
            <v>FORN/ASSENT. ELETRODUTO FERRO LI ESMALT. 3/4 POL</v>
          </cell>
          <cell r="C1789" t="str">
            <v>M</v>
          </cell>
          <cell r="D1789">
            <v>12.2</v>
          </cell>
        </row>
        <row r="1790">
          <cell r="A1790">
            <v>55859</v>
          </cell>
          <cell r="B1790" t="str">
            <v>FORN/ASSENT. ELETRODUTO FERRO LI ESMALT. 1 POL</v>
          </cell>
          <cell r="C1790" t="str">
            <v>M</v>
          </cell>
          <cell r="D1790">
            <v>14.75</v>
          </cell>
        </row>
        <row r="1791">
          <cell r="A1791">
            <v>55860</v>
          </cell>
          <cell r="B1791" t="str">
            <v>FORN/ASSENT. ELETRODUTO FERRO LI ESMALT. 1 1/2 POL</v>
          </cell>
          <cell r="C1791" t="str">
            <v>M</v>
          </cell>
          <cell r="D1791">
            <v>23.07</v>
          </cell>
        </row>
        <row r="1792">
          <cell r="A1792">
            <v>55861</v>
          </cell>
          <cell r="B1792" t="str">
            <v>FORN/ASSENT. ELETRODUTO FERRO LI ESMALT. 2 POL</v>
          </cell>
          <cell r="C1792" t="str">
            <v>M</v>
          </cell>
          <cell r="D1792">
            <v>28.55</v>
          </cell>
        </row>
        <row r="1793">
          <cell r="A1793">
            <v>55862</v>
          </cell>
          <cell r="B1793" t="str">
            <v>FORN/ASSENT. ELETRODUTO FERRO LI ESMALT. 4 POL</v>
          </cell>
          <cell r="C1793" t="str">
            <v>M</v>
          </cell>
          <cell r="D1793">
            <v>74.489999999999995</v>
          </cell>
        </row>
        <row r="1794">
          <cell r="A1794">
            <v>55865</v>
          </cell>
          <cell r="B1794" t="str">
            <v>FORN/ASSENT. ELETRODUTO PVC ROSC, 1 1/2 POL</v>
          </cell>
          <cell r="C1794" t="str">
            <v>M</v>
          </cell>
          <cell r="D1794">
            <v>13.51</v>
          </cell>
        </row>
        <row r="1795">
          <cell r="A1795">
            <v>55866</v>
          </cell>
          <cell r="B1795" t="str">
            <v>FORN/ASSENT. ELETRODUTO PVC ROSC. 2 POL</v>
          </cell>
          <cell r="C1795" t="str">
            <v>M</v>
          </cell>
          <cell r="D1795">
            <v>16.41</v>
          </cell>
        </row>
        <row r="1796">
          <cell r="A1796">
            <v>55867</v>
          </cell>
          <cell r="B1796" t="str">
            <v>FORN/ASSENT. ELETRODUTO PVC ROSC. 3 POL</v>
          </cell>
          <cell r="C1796" t="str">
            <v>M</v>
          </cell>
          <cell r="D1796">
            <v>31.2</v>
          </cell>
        </row>
        <row r="1797">
          <cell r="A1797">
            <v>55868</v>
          </cell>
          <cell r="B1797" t="str">
            <v>FORN/ASSENT. ELETRODUTO PVC ROSC. 4 POL</v>
          </cell>
          <cell r="C1797" t="str">
            <v>M</v>
          </cell>
          <cell r="D1797">
            <v>43.19</v>
          </cell>
        </row>
        <row r="1798">
          <cell r="A1798">
            <v>68637</v>
          </cell>
          <cell r="B1798" t="str">
            <v>ELETRODUTO PVC ROSCAVEL 50 MM (1 1/2") C/2 CABOS CCI 50-10 INCL CONEXO</v>
          </cell>
        </row>
        <row r="1799">
          <cell r="A1799" t="str">
            <v>CÓDIGO</v>
          </cell>
          <cell r="B1799" t="str">
            <v>|D E S C R I Ç Ã O                                                   |UN</v>
          </cell>
          <cell r="C1799" t="str">
            <v>IDADE</v>
          </cell>
          <cell r="D1799" t="str">
            <v>|CUSTO TOTAL</v>
          </cell>
        </row>
        <row r="1800">
          <cell r="A1800" t="str">
            <v>ÍNCULO.....:</v>
          </cell>
          <cell r="B1800" t="str">
            <v>NACIONAL CAIXA</v>
          </cell>
        </row>
        <row r="1802">
          <cell r="A1802" t="str">
            <v>68637/001</v>
          </cell>
          <cell r="B1802" t="str">
            <v>ROSCAVEL D = 3/4"</v>
          </cell>
          <cell r="C1802" t="str">
            <v>M</v>
          </cell>
          <cell r="D1802">
            <v>5.23</v>
          </cell>
        </row>
        <row r="1803">
          <cell r="A1803" t="str">
            <v>68637/002</v>
          </cell>
          <cell r="B1803" t="str">
            <v>PRUMADA ELETRICA C/ELETRODUTO PVC ROSCA 1", C/ 3#6MM2</v>
          </cell>
          <cell r="C1803" t="str">
            <v>M</v>
          </cell>
          <cell r="D1803">
            <v>14.73</v>
          </cell>
        </row>
        <row r="1804">
          <cell r="A1804" t="str">
            <v>68637/003</v>
          </cell>
          <cell r="B1804" t="str">
            <v>ELETRODUTO PVC ROSCAVEL 50 MM (1 1/2") C/2 CABOS CCI 50-10 INCL CONEXO</v>
          </cell>
          <cell r="C1804" t="str">
            <v>M</v>
          </cell>
          <cell r="D1804">
            <v>19.87</v>
          </cell>
        </row>
        <row r="1805">
          <cell r="A1805">
            <v>68688</v>
          </cell>
          <cell r="B1805" t="str">
            <v>ELETRODUTO PVC RIGIDO 1/2" APARENTE</v>
          </cell>
        </row>
        <row r="1806">
          <cell r="A1806" t="str">
            <v>68688/001</v>
          </cell>
          <cell r="B1806" t="str">
            <v>ELETRODUTO PVC RIGIDO 3/4" APARENTE</v>
          </cell>
          <cell r="C1806" t="str">
            <v>M</v>
          </cell>
          <cell r="D1806">
            <v>5.25</v>
          </cell>
        </row>
        <row r="1807">
          <cell r="A1807" t="str">
            <v>68688/002</v>
          </cell>
          <cell r="B1807" t="str">
            <v>ELETRODUTO PVC RIGIDO 1/2" APARENTE</v>
          </cell>
          <cell r="C1807" t="str">
            <v>M</v>
          </cell>
          <cell r="D1807">
            <v>4.7699999999999996</v>
          </cell>
        </row>
        <row r="1808">
          <cell r="A1808">
            <v>167</v>
          </cell>
          <cell r="B1808" t="str">
            <v>FIOS/CABOS</v>
          </cell>
        </row>
        <row r="1809">
          <cell r="A1809">
            <v>8257</v>
          </cell>
          <cell r="B1809" t="str">
            <v>CABO ISOLADO PVC 750V 240 MM2</v>
          </cell>
          <cell r="C1809" t="str">
            <v>M</v>
          </cell>
          <cell r="D1809">
            <v>117.62</v>
          </cell>
        </row>
        <row r="1810">
          <cell r="A1810">
            <v>24209</v>
          </cell>
          <cell r="B1810" t="str">
            <v>FORN/INSTAL FIO ISOLADO PVC 750V 6MM2</v>
          </cell>
        </row>
        <row r="1811">
          <cell r="A1811" t="str">
            <v>24209/001</v>
          </cell>
          <cell r="B1811" t="str">
            <v>FIO ISOLADO PVC 750V 6 MM2</v>
          </cell>
          <cell r="C1811" t="str">
            <v>M</v>
          </cell>
          <cell r="D1811">
            <v>2.94</v>
          </cell>
        </row>
        <row r="1812">
          <cell r="A1812">
            <v>24210</v>
          </cell>
          <cell r="B1812" t="str">
            <v>FORN/INSTAL FIO ISOLADO PVC 750V 10MM2</v>
          </cell>
        </row>
        <row r="1813">
          <cell r="A1813" t="str">
            <v>24210/001</v>
          </cell>
          <cell r="B1813" t="str">
            <v>FIO ISOLADO PVC 750V 10 MM2</v>
          </cell>
          <cell r="C1813" t="str">
            <v>M</v>
          </cell>
          <cell r="D1813">
            <v>3.95</v>
          </cell>
        </row>
        <row r="1814">
          <cell r="A1814">
            <v>55863</v>
          </cell>
          <cell r="B1814" t="str">
            <v>CABO ISOLADO PVC 750V 150 MM2</v>
          </cell>
          <cell r="C1814" t="str">
            <v>M</v>
          </cell>
          <cell r="D1814">
            <v>72.3</v>
          </cell>
        </row>
        <row r="1815">
          <cell r="A1815">
            <v>55869</v>
          </cell>
          <cell r="B1815" t="str">
            <v>FORN/INSTAL. FIO DUPLO FLEXIVEL 2 X 1,5 MM2</v>
          </cell>
          <cell r="C1815" t="str">
            <v>M</v>
          </cell>
          <cell r="D1815">
            <v>4.47</v>
          </cell>
        </row>
        <row r="1816">
          <cell r="A1816">
            <v>55870</v>
          </cell>
          <cell r="B1816" t="str">
            <v>FORN/INSTAL. CABO COBRE ISOLADO 50 MM2</v>
          </cell>
          <cell r="C1816" t="str">
            <v>M</v>
          </cell>
          <cell r="D1816">
            <v>29.17</v>
          </cell>
        </row>
        <row r="1817">
          <cell r="A1817">
            <v>55871</v>
          </cell>
          <cell r="B1817" t="str">
            <v>FORN/INSTAL. CABO COBRE ISOLADO 95 MM2</v>
          </cell>
          <cell r="C1817" t="str">
            <v>M</v>
          </cell>
          <cell r="D1817">
            <v>53.8</v>
          </cell>
        </row>
        <row r="1818">
          <cell r="A1818">
            <v>63485</v>
          </cell>
          <cell r="B1818" t="str">
            <v>FORN/INSTAL FIO ISOLADO PVC 750V 2,5MM2</v>
          </cell>
        </row>
        <row r="1819">
          <cell r="A1819" t="str">
            <v>63485/001</v>
          </cell>
          <cell r="B1819" t="str">
            <v>FIO ISOLADO PVC 750V 2,5 MM2</v>
          </cell>
          <cell r="C1819" t="str">
            <v>M</v>
          </cell>
          <cell r="D1819">
            <v>1.99</v>
          </cell>
        </row>
        <row r="1820">
          <cell r="A1820">
            <v>63486</v>
          </cell>
          <cell r="B1820" t="str">
            <v>FORN/INSTAL FIO ISOLADO PVC 750V 4MM2</v>
          </cell>
        </row>
        <row r="1821">
          <cell r="A1821" t="str">
            <v>63486/001</v>
          </cell>
          <cell r="B1821" t="str">
            <v>FIO ISOLADO PVC 750V 4 MM2</v>
          </cell>
          <cell r="C1821" t="str">
            <v>M</v>
          </cell>
          <cell r="D1821">
            <v>2.44</v>
          </cell>
        </row>
        <row r="1822">
          <cell r="A1822">
            <v>64626</v>
          </cell>
          <cell r="B1822" t="str">
            <v>FIO ISOLADO PVC 750V 1,5 MM2</v>
          </cell>
          <cell r="C1822" t="str">
            <v>M</v>
          </cell>
          <cell r="D1822">
            <v>1.69</v>
          </cell>
        </row>
        <row r="1823">
          <cell r="A1823">
            <v>168</v>
          </cell>
          <cell r="B1823" t="str">
            <v>CAIXAS</v>
          </cell>
        </row>
        <row r="1824">
          <cell r="A1824">
            <v>10404</v>
          </cell>
          <cell r="B1824" t="str">
            <v>CAIXA DE PASSAGEM EM ALVENARIA COM TAMPA DE CONCR</v>
          </cell>
        </row>
        <row r="1825">
          <cell r="A1825" t="str">
            <v>10404/001</v>
          </cell>
          <cell r="B1825" t="str">
            <v>CAIXA DE PASSAGEM EM ALVENARIA COM TAMPA CONCRETO 40X40X40</v>
          </cell>
          <cell r="C1825" t="str">
            <v>UN</v>
          </cell>
          <cell r="D1825">
            <v>43.77</v>
          </cell>
        </row>
        <row r="1826">
          <cell r="A1826">
            <v>68689</v>
          </cell>
          <cell r="B1826" t="str">
            <v>CONDULETE PVC TIPO "LL" 3/4"</v>
          </cell>
        </row>
        <row r="1827">
          <cell r="A1827" t="str">
            <v>68689/001</v>
          </cell>
          <cell r="B1827" t="str">
            <v>CONDULETES PVC TIPO "B" 3/4"</v>
          </cell>
          <cell r="C1827" t="str">
            <v>UN</v>
          </cell>
          <cell r="D1827">
            <v>10.64</v>
          </cell>
        </row>
        <row r="1828">
          <cell r="A1828" t="str">
            <v>68689/002</v>
          </cell>
          <cell r="B1828" t="str">
            <v>CONDULETE PVC TIPO "LL" 3/4"</v>
          </cell>
          <cell r="C1828" t="str">
            <v>UN</v>
          </cell>
          <cell r="D1828">
            <v>8.5399999999999991</v>
          </cell>
        </row>
        <row r="1829">
          <cell r="A1829" t="str">
            <v>68689/003</v>
          </cell>
          <cell r="B1829" t="str">
            <v>CONDULETE PVC TIPO "TB" 3/4"</v>
          </cell>
          <cell r="C1829" t="str">
            <v>UN</v>
          </cell>
          <cell r="D1829">
            <v>14.94</v>
          </cell>
        </row>
        <row r="1830">
          <cell r="A1830" t="str">
            <v>CÓDIGO</v>
          </cell>
          <cell r="B1830" t="str">
            <v>|D E S C R I Ç Ã O                                                   |UN</v>
          </cell>
          <cell r="C1830" t="str">
            <v>IDADE</v>
          </cell>
          <cell r="D1830" t="str">
            <v>|CUSTO TOTAL</v>
          </cell>
        </row>
        <row r="1831">
          <cell r="A1831" t="str">
            <v>ÍNCULO.....:</v>
          </cell>
          <cell r="B1831" t="str">
            <v>NACIONAL CAIXA</v>
          </cell>
        </row>
        <row r="1833">
          <cell r="A1833" t="str">
            <v>68689/004</v>
          </cell>
          <cell r="B1833" t="str">
            <v>CAIXA DE LIGAÇÃO EM ALUMÍNIO SILÍCIO, TIPO CONDULETES FORMATO "C", DIA</v>
          </cell>
          <cell r="C1833" t="str">
            <v>UN</v>
          </cell>
          <cell r="D1833">
            <v>10.24</v>
          </cell>
        </row>
        <row r="1834">
          <cell r="B1834" t="str">
            <v>M= 3/4". FORNECIMENTO E COLOCAÇÃO.</v>
          </cell>
        </row>
        <row r="1835">
          <cell r="A1835">
            <v>169</v>
          </cell>
          <cell r="B1835" t="str">
            <v>QUADROS/DISJUNTORES</v>
          </cell>
        </row>
        <row r="1836">
          <cell r="A1836">
            <v>10405</v>
          </cell>
          <cell r="B1836" t="str">
            <v>INSTALACAO DE QUADRO DE DISTRIBUICAO DE EMBUTIR</v>
          </cell>
        </row>
        <row r="1837">
          <cell r="B1837" t="str">
            <v>(QUADRA DESCOBERTA DO MET)</v>
          </cell>
        </row>
        <row r="1838">
          <cell r="A1838" t="str">
            <v>10405/001</v>
          </cell>
          <cell r="B1838" t="str">
            <v>INSTALACAO DE QUADRO DE DISTRIBUICAO DE EMBUTIR(QUADRA DESC)</v>
          </cell>
          <cell r="C1838" t="str">
            <v>UN</v>
          </cell>
          <cell r="D1838">
            <v>111.87</v>
          </cell>
        </row>
        <row r="1839">
          <cell r="A1839">
            <v>11748</v>
          </cell>
          <cell r="B1839" t="str">
            <v>ENTRADA SERVICO INDIVIDUAIS AEREAS E SUBSTACOES SIMPLIFICADAS PADRAO</v>
          </cell>
        </row>
        <row r="1840">
          <cell r="B1840" t="str">
            <v>CERJ E LIGHT</v>
          </cell>
        </row>
        <row r="1841">
          <cell r="A1841" t="str">
            <v>11748/001</v>
          </cell>
          <cell r="B1841" t="str">
            <v>ENTRADA SERV (PC) PD CERJ TRIF 1 MEDIDOR C/CARGA ATE 30KW C/CONCR COMP</v>
          </cell>
          <cell r="C1841" t="str">
            <v>UN</v>
          </cell>
          <cell r="D1841">
            <v>1564.44</v>
          </cell>
        </row>
        <row r="1842">
          <cell r="B1842" t="str">
            <v>LETO CABINE EM ALV C/PORTA CAIXA P/INSTAL DO MEDIDOR CAIXA CONCR P/ATE</v>
          </cell>
        </row>
        <row r="1843">
          <cell r="B1843" t="str">
            <v>RRAMENTO E DEMAIS MAT NECESSARIOS EXCL DISJUNTOR E FIO OU CABO DE ENTR</v>
          </cell>
        </row>
        <row r="1844">
          <cell r="B1844" t="str">
            <v>ADA OU SAIDA</v>
          </cell>
        </row>
        <row r="1845">
          <cell r="A1845">
            <v>23699</v>
          </cell>
          <cell r="B1845" t="str">
            <v>ENTRADA QUADRO GERAL CASA BOMBAS</v>
          </cell>
        </row>
        <row r="1846">
          <cell r="A1846" t="str">
            <v>23699/001</v>
          </cell>
          <cell r="B1846" t="str">
            <v>ENTRADA QUADRO GERAL CASA BOMBA PR5-2Q-T INCL LIGACAO PREDIAL</v>
          </cell>
          <cell r="C1846" t="str">
            <v>UN</v>
          </cell>
          <cell r="D1846">
            <v>12823.47</v>
          </cell>
        </row>
        <row r="1847">
          <cell r="A1847">
            <v>26323</v>
          </cell>
          <cell r="B1847" t="str">
            <v>QUADROS DE DISTRIBUICAO.</v>
          </cell>
        </row>
        <row r="1848">
          <cell r="A1848" t="str">
            <v>26323/001</v>
          </cell>
          <cell r="B1848" t="str">
            <v>QUADRO DISTR ENERG P/DISJ TERMO-MAGN UNIP P/INSTAL ATE 3DISJ</v>
          </cell>
          <cell r="C1848" t="str">
            <v>UN</v>
          </cell>
          <cell r="D1848">
            <v>36.81</v>
          </cell>
        </row>
        <row r="1849">
          <cell r="B1849" t="str">
            <v>SEM DISPOSITIVO PARA CHAVE GERAL C/PORTA E BARRAMENTO NEUTRO</v>
          </cell>
        </row>
        <row r="1850">
          <cell r="B1850" t="str">
            <v>FORNECIMENTO E COLOCACAO E COLOCACAO</v>
          </cell>
        </row>
        <row r="1851">
          <cell r="A1851" t="str">
            <v>26323/002</v>
          </cell>
          <cell r="B1851" t="str">
            <v>QUADRO DISTR ENERG P/DISJ TERMO-MAGN UNIP P/INSTAL ATE 6DISJ</v>
          </cell>
          <cell r="C1851" t="str">
            <v>UN</v>
          </cell>
          <cell r="D1851">
            <v>41.97</v>
          </cell>
        </row>
        <row r="1852">
          <cell r="B1852" t="str">
            <v>SEM DISPOSITIVO PARA CHAVE GERAL C/PORTA E BARRAMENTO NEUTRO</v>
          </cell>
        </row>
        <row r="1853">
          <cell r="B1853" t="str">
            <v>FORNECIMENTO E COLOCACAO</v>
          </cell>
        </row>
        <row r="1854">
          <cell r="A1854" t="str">
            <v>26323/003</v>
          </cell>
          <cell r="B1854" t="str">
            <v>QUADRO DISTR ENERG P/DISJ TERMO-MAGN UNIP P/INSTAL AT/12DISJ</v>
          </cell>
          <cell r="C1854" t="str">
            <v>UN</v>
          </cell>
          <cell r="D1854">
            <v>61.61</v>
          </cell>
        </row>
        <row r="1855">
          <cell r="B1855" t="str">
            <v>SEM DISPOSITIVO PARA CHAVE GERAL C/PORTA E BARRAMENTO NEUTRO</v>
          </cell>
        </row>
        <row r="1856">
          <cell r="B1856" t="str">
            <v>FORNECIMENTO E COLOCACAO</v>
          </cell>
        </row>
        <row r="1857">
          <cell r="A1857" t="str">
            <v>26323/004</v>
          </cell>
          <cell r="B1857" t="str">
            <v>QUADRO DISTR ENERG P/DISJ TERMO-MAGN UNIP P/INSTAL AT/18DISJ</v>
          </cell>
          <cell r="C1857" t="str">
            <v>UN</v>
          </cell>
          <cell r="D1857">
            <v>200.26</v>
          </cell>
        </row>
        <row r="1858">
          <cell r="B1858" t="str">
            <v>( DE EMBUTIR) C/DISPOSITIVO PARA CHAVE GERAL C/PORTA E BARRAMENTO</v>
          </cell>
        </row>
        <row r="1859">
          <cell r="B1859" t="str">
            <v>NEUTRO-FORNECIMENTO E COLOCACAO</v>
          </cell>
        </row>
        <row r="1860">
          <cell r="A1860" t="str">
            <v>26323/005</v>
          </cell>
          <cell r="B1860" t="str">
            <v>QUADRO DISTR ENERG P/DISJ TERMO-MAGN UNIP P/INSTAL AT/24DISJ</v>
          </cell>
          <cell r="C1860" t="str">
            <v>UN</v>
          </cell>
          <cell r="D1860">
            <v>234.65</v>
          </cell>
        </row>
        <row r="1861">
          <cell r="A1861" t="str">
            <v>CÓDIGO</v>
          </cell>
          <cell r="B1861" t="str">
            <v>|D E S C R I Ç Ã O                                                   |UN</v>
          </cell>
          <cell r="C1861" t="str">
            <v>IDADE</v>
          </cell>
          <cell r="D1861" t="str">
            <v>|CUSTO TOTAL</v>
          </cell>
        </row>
        <row r="1862">
          <cell r="A1862" t="str">
            <v>ÍNCULO.....:</v>
          </cell>
          <cell r="B1862" t="str">
            <v>NACIONAL CAIXA</v>
          </cell>
        </row>
        <row r="1864">
          <cell r="B1864" t="str">
            <v>(DE EMBUTIR) C/DISPOSITIVO PARA CHAVE GERAL C/PORTA E BARRAMENTO</v>
          </cell>
        </row>
        <row r="1865">
          <cell r="B1865" t="str">
            <v>NEUTRO E TRIFASICO -FORNECIMENTO E COLOCACAO</v>
          </cell>
        </row>
        <row r="1866">
          <cell r="A1866" t="str">
            <v>26323/006</v>
          </cell>
          <cell r="B1866" t="str">
            <v>QUADRO DISTR ENERG P/DISJ TERMO-MAGN UNIP P/INSTAL AT/32DISJ</v>
          </cell>
          <cell r="C1866" t="str">
            <v>UN</v>
          </cell>
          <cell r="D1866">
            <v>337.79</v>
          </cell>
        </row>
        <row r="1867">
          <cell r="B1867" t="str">
            <v>DE EMBUTIR C/DISPOSITIVO P/CHAVE GERAL C/PORTA E BARRAMENTO</v>
          </cell>
        </row>
        <row r="1868">
          <cell r="B1868" t="str">
            <v>NEUTRO E TRIFASICO -FORNECIMENTO E COLOCACAO</v>
          </cell>
        </row>
        <row r="1869">
          <cell r="A1869" t="str">
            <v>26323/007</v>
          </cell>
          <cell r="B1869" t="str">
            <v>QUADRO DISTR ENERG P/DISJ TERMO-MAGN UNIP P/INSTAL AT/40DISJ</v>
          </cell>
          <cell r="C1869" t="str">
            <v>UN</v>
          </cell>
          <cell r="D1869">
            <v>385.2</v>
          </cell>
        </row>
        <row r="1870">
          <cell r="B1870" t="str">
            <v>DE EMBUTIR C/DISPOSITIVO PARA CHAVE GERAL C/PORTA E BARRAMENTO</v>
          </cell>
        </row>
        <row r="1871">
          <cell r="B1871" t="str">
            <v>NEUTRO E TRIFASICO -FORNECIMENTO E COLOCACAO</v>
          </cell>
        </row>
        <row r="1872">
          <cell r="A1872" t="str">
            <v>26323/008</v>
          </cell>
          <cell r="B1872" t="str">
            <v>QUADRO DISTR ENERG P/DISJ TERMO-MAGN UNIP P/INSTAL AT/50DISJ</v>
          </cell>
          <cell r="C1872" t="str">
            <v>UN</v>
          </cell>
          <cell r="D1872">
            <v>513.05999999999995</v>
          </cell>
        </row>
        <row r="1873">
          <cell r="B1873" t="str">
            <v>DE EMBUTIR C/DISPOSITIVO P/CHAVE GERAL C/PORTA E BARRAMENTO</v>
          </cell>
        </row>
        <row r="1874">
          <cell r="B1874" t="str">
            <v>NEUTRO E TRIFASICO -FORNECIMENTO E COLOCACAO</v>
          </cell>
        </row>
        <row r="1875">
          <cell r="A1875">
            <v>26324</v>
          </cell>
          <cell r="B1875" t="str">
            <v>DISJUNTORES</v>
          </cell>
        </row>
        <row r="1876">
          <cell r="A1876" t="str">
            <v>26324/001</v>
          </cell>
          <cell r="B1876" t="str">
            <v>DISJUNTOR TERMOMAGNETICO UNIPOLAR 10 A 30A X 240V-FORN/COLOC</v>
          </cell>
          <cell r="C1876" t="str">
            <v>UN</v>
          </cell>
          <cell r="D1876">
            <v>8.0299999999999994</v>
          </cell>
        </row>
        <row r="1877">
          <cell r="A1877" t="str">
            <v>26324/002</v>
          </cell>
          <cell r="B1877" t="str">
            <v>DISJUNTOR TERMOMAGNETICO UNIPOLAR 35 A 50A X 240V-FORN/COLOC</v>
          </cell>
          <cell r="C1877" t="str">
            <v>UN</v>
          </cell>
          <cell r="D1877">
            <v>11.18</v>
          </cell>
        </row>
        <row r="1878">
          <cell r="A1878" t="str">
            <v>26324/003</v>
          </cell>
          <cell r="B1878" t="str">
            <v>DISJUNTOR TERMOMAGNETICO BIPOLAR 10 A 50A  X 240V-FORN/COLOC</v>
          </cell>
          <cell r="C1878" t="str">
            <v>UN</v>
          </cell>
          <cell r="D1878">
            <v>43.21</v>
          </cell>
        </row>
        <row r="1879">
          <cell r="A1879" t="str">
            <v>26324/004</v>
          </cell>
          <cell r="B1879" t="str">
            <v>DISJUNTOR TERMOMAGNETICO TRIPOLAR 10 A 50A X 240V-FORN/COLOC</v>
          </cell>
          <cell r="C1879" t="str">
            <v>UN</v>
          </cell>
          <cell r="D1879">
            <v>50.87</v>
          </cell>
        </row>
        <row r="1880">
          <cell r="A1880" t="str">
            <v>26324/005</v>
          </cell>
          <cell r="B1880" t="str">
            <v>DISJUNTOR TERMOMAGNETICO TRIPOLAR 60 A 100A X240V-FORN/COLOC</v>
          </cell>
          <cell r="C1880" t="str">
            <v>UN</v>
          </cell>
          <cell r="D1880">
            <v>71.94</v>
          </cell>
        </row>
        <row r="1881">
          <cell r="A1881" t="str">
            <v>26324/006</v>
          </cell>
          <cell r="B1881" t="str">
            <v>DISJUNTOR TERMOMAGNETICO TRIPOLAR 125 A 150AX240V-FORN/COLOC</v>
          </cell>
          <cell r="C1881" t="str">
            <v>UN</v>
          </cell>
          <cell r="D1881">
            <v>185.41</v>
          </cell>
        </row>
        <row r="1882">
          <cell r="A1882" t="str">
            <v>26324/007</v>
          </cell>
          <cell r="B1882" t="str">
            <v>DISJUNTOR TERMOMAGNETICO TRIPOLAR 250A X  240V-FORNEC/COLOC</v>
          </cell>
          <cell r="C1882" t="str">
            <v>UN</v>
          </cell>
          <cell r="D1882">
            <v>785.44</v>
          </cell>
        </row>
        <row r="1883">
          <cell r="A1883" t="str">
            <v>26324/008</v>
          </cell>
          <cell r="B1883" t="str">
            <v>DISJUNTOR TERMOMAGNETICO TRIPOLAR 300 A 400AX240V-FORN/COLOC</v>
          </cell>
          <cell r="C1883" t="str">
            <v>UN</v>
          </cell>
          <cell r="D1883">
            <v>1006.49</v>
          </cell>
        </row>
        <row r="1884">
          <cell r="A1884" t="str">
            <v>26324/009</v>
          </cell>
          <cell r="B1884" t="str">
            <v>DISJUNTOR TERMOMAGNETICO TRIPOLAR 500 A 600AX240V-FORN/COLOC</v>
          </cell>
          <cell r="C1884" t="str">
            <v>UN</v>
          </cell>
          <cell r="D1884">
            <v>2267.87</v>
          </cell>
        </row>
        <row r="1885">
          <cell r="A1885" t="str">
            <v>26324/010</v>
          </cell>
          <cell r="B1885" t="str">
            <v>DISJUNTOR TERMOMAGNETICO TRIPOLAR 175 A 225AX240V-FORN/COLOC</v>
          </cell>
          <cell r="C1885" t="str">
            <v>UN</v>
          </cell>
          <cell r="D1885">
            <v>602.51</v>
          </cell>
        </row>
        <row r="1886">
          <cell r="A1886">
            <v>57023</v>
          </cell>
          <cell r="B1886" t="str">
            <v>INSTALACAO DE DISJUNTOR TRIFASICO ATE 20 A (QUADRA</v>
          </cell>
        </row>
        <row r="1887">
          <cell r="B1887" t="str">
            <v>DESCOBERTA DO MET)</v>
          </cell>
        </row>
        <row r="1888">
          <cell r="A1888" t="str">
            <v>57023/001</v>
          </cell>
          <cell r="B1888" t="str">
            <v>INSTALACAO DE DISJUNTOR TRIFASICO ATE 20 A (QUADRA DESCOBER)</v>
          </cell>
          <cell r="C1888" t="str">
            <v>UN</v>
          </cell>
          <cell r="D1888">
            <v>49.99</v>
          </cell>
        </row>
        <row r="1889">
          <cell r="B1889" t="str">
            <v>DESCOBERTA DO MET)</v>
          </cell>
        </row>
        <row r="1890">
          <cell r="A1890">
            <v>68066</v>
          </cell>
          <cell r="B1890" t="str">
            <v>CAIXA DE PROTECAO PARA MEDIDOR MONOFASICO</v>
          </cell>
          <cell r="C1890" t="str">
            <v>UN</v>
          </cell>
          <cell r="D1890">
            <v>58.12</v>
          </cell>
        </row>
        <row r="1891">
          <cell r="A1891">
            <v>68444</v>
          </cell>
          <cell r="B1891" t="str">
            <v>ENTRADA SERV (PC) PD LIGHT/MONOF ATE 4,4KVA LIGACAO AEREA C/POSTE DE</v>
          </cell>
        </row>
        <row r="1892">
          <cell r="A1892" t="str">
            <v>CÓDIGO</v>
          </cell>
          <cell r="B1892" t="str">
            <v>|D E S C R I Ç Ã O                                                   |UN</v>
          </cell>
          <cell r="C1892" t="str">
            <v>IDADE</v>
          </cell>
          <cell r="D1892" t="str">
            <v>|CUSTO TOTAL</v>
          </cell>
        </row>
        <row r="1893">
          <cell r="A1893" t="str">
            <v>ÍNCULO.....:</v>
          </cell>
          <cell r="B1893" t="str">
            <v>NACIONAL CAIXA</v>
          </cell>
        </row>
        <row r="1895">
          <cell r="B1895" t="str">
            <v>CONCR COMPLETO QUADRO P/INSTAL DE MEDIDOR TP A-2 C/DISJUNTOR 1X40A</v>
          </cell>
        </row>
        <row r="1896">
          <cell r="B1896" t="str">
            <v>HASTE DE ATERRAMENTO E DEMAIS MAT NECESSARIOS EXCL FIO DE ENTRADA E</v>
          </cell>
        </row>
        <row r="1897">
          <cell r="B1897" t="str">
            <v>SAIDA</v>
          </cell>
        </row>
        <row r="1898">
          <cell r="A1898" t="str">
            <v>68444/001</v>
          </cell>
          <cell r="B1898" t="str">
            <v>ENTRADA SERV (PC) PD LIGHT/MONOF ATE 4,4KVA LIGACAO AEREA C/POSTE DE</v>
          </cell>
          <cell r="C1898" t="str">
            <v>UN</v>
          </cell>
          <cell r="D1898">
            <v>1008.03</v>
          </cell>
        </row>
        <row r="1899">
          <cell r="B1899" t="str">
            <v>CONCR COMPLETO QUADRO P/INSTAL DE MEDIDOR TP A-2 C/DISJUNTOR 1X40A</v>
          </cell>
        </row>
        <row r="1900">
          <cell r="B1900" t="str">
            <v>HASTE DE ATERRAMENTO E DEMAIS MAT NECESSARIOS EXCL FIO DE ENTRADA E</v>
          </cell>
        </row>
        <row r="1901">
          <cell r="B1901" t="str">
            <v>SAIDA</v>
          </cell>
        </row>
        <row r="1902">
          <cell r="A1902">
            <v>68479</v>
          </cell>
          <cell r="B1902" t="str">
            <v>PE-A.43 - QUADRO DE COMANDO E QUADRO DE MEDICAO</v>
          </cell>
        </row>
        <row r="1903">
          <cell r="A1903" t="str">
            <v>68479/001</v>
          </cell>
          <cell r="B1903" t="str">
            <v>QUADRO DE COMANDO E QUADRO DE MEDICAO</v>
          </cell>
          <cell r="C1903" t="str">
            <v>UN</v>
          </cell>
          <cell r="D1903">
            <v>208.31</v>
          </cell>
        </row>
        <row r="1904">
          <cell r="A1904">
            <v>68611</v>
          </cell>
          <cell r="B1904" t="str">
            <v>CAIXA PASSAGEM P/TELEFONE</v>
          </cell>
        </row>
        <row r="1905">
          <cell r="A1905" t="str">
            <v>68611/001</v>
          </cell>
          <cell r="B1905" t="str">
            <v>CAIXA PASSAGEM P/TELEFONE  10X 10X 5CM</v>
          </cell>
          <cell r="C1905" t="str">
            <v>UN</v>
          </cell>
          <cell r="D1905">
            <v>23.75</v>
          </cell>
        </row>
        <row r="1906">
          <cell r="A1906" t="str">
            <v>68611/002</v>
          </cell>
          <cell r="B1906" t="str">
            <v>CAIXA PASSAGEM P/TELEFONE  20X 20X12CM</v>
          </cell>
          <cell r="C1906" t="str">
            <v>UN</v>
          </cell>
          <cell r="D1906">
            <v>51.32</v>
          </cell>
        </row>
        <row r="1907">
          <cell r="A1907" t="str">
            <v>68611/003</v>
          </cell>
          <cell r="B1907" t="str">
            <v>CAIXA PASSAGEM P/TELEFONE  40X 40X12CM</v>
          </cell>
          <cell r="C1907" t="str">
            <v>UN</v>
          </cell>
          <cell r="D1907">
            <v>84.12</v>
          </cell>
        </row>
        <row r="1908">
          <cell r="A1908" t="str">
            <v>68611/004</v>
          </cell>
          <cell r="B1908" t="str">
            <v>CAIXA PASSAGEM P/TELEFONE  60X 60X12CM</v>
          </cell>
          <cell r="C1908" t="str">
            <v>UN</v>
          </cell>
          <cell r="D1908">
            <v>127.55</v>
          </cell>
        </row>
        <row r="1909">
          <cell r="A1909" t="str">
            <v>68611/005</v>
          </cell>
          <cell r="B1909" t="str">
            <v>CAIXA PASSAGEM P/TELEFONE  80X 80X15CM</v>
          </cell>
          <cell r="C1909" t="str">
            <v>UN</v>
          </cell>
          <cell r="D1909">
            <v>201.61</v>
          </cell>
        </row>
        <row r="1910">
          <cell r="A1910" t="str">
            <v>68611/006</v>
          </cell>
          <cell r="B1910" t="str">
            <v>CAIXA PASSAGEM P/TELEFONE 150X150X15CM</v>
          </cell>
          <cell r="C1910" t="str">
            <v>UN</v>
          </cell>
          <cell r="D1910">
            <v>732.86</v>
          </cell>
        </row>
        <row r="1911">
          <cell r="A1911">
            <v>68636</v>
          </cell>
          <cell r="B1911" t="str">
            <v>P/DISTRIBUICAO 4 CIRCUITOS INCLUSIVE ACESSORIOS</v>
          </cell>
        </row>
        <row r="1912">
          <cell r="A1912" t="str">
            <v>68636/001</v>
          </cell>
          <cell r="B1912" t="str">
            <v>QUADRO DE DISTRIBUICAO P/TELEFONE N.4 0,6X0,6X0,12M SEM ACESSORIOS EM</v>
          </cell>
          <cell r="C1912" t="str">
            <v>UN</v>
          </cell>
          <cell r="D1912">
            <v>131.01</v>
          </cell>
        </row>
        <row r="1913">
          <cell r="B1913" t="str">
            <v>CHAPA METALICA, PADRAO TELEBRAS</v>
          </cell>
        </row>
        <row r="1914">
          <cell r="A1914" t="str">
            <v>68636/002</v>
          </cell>
          <cell r="B1914" t="str">
            <v>QUADRO DE DISTRIBUICAO P/TELEFONE N.3 0,4X0,4X0,12M SEM ACESSORIOS EM</v>
          </cell>
          <cell r="C1914" t="str">
            <v>UN</v>
          </cell>
          <cell r="D1914">
            <v>90.33</v>
          </cell>
        </row>
        <row r="1915">
          <cell r="B1915" t="str">
            <v>CHAPA METALICA, PADRAO TELEBRAS</v>
          </cell>
        </row>
        <row r="1916">
          <cell r="A1916" t="str">
            <v>68636/003</v>
          </cell>
          <cell r="B1916" t="str">
            <v>QUADRO DE DISTRIBUICAO P/TELEFONE N.2 0,2X0,2X0,12M SEM ACESSORIOS EM</v>
          </cell>
          <cell r="C1916" t="str">
            <v>UN</v>
          </cell>
          <cell r="D1916">
            <v>55.88</v>
          </cell>
        </row>
        <row r="1917">
          <cell r="B1917" t="str">
            <v>CHAPA METALICA, PADRAO TELEBRAS</v>
          </cell>
        </row>
        <row r="1918">
          <cell r="A1918" t="str">
            <v>68636/004</v>
          </cell>
          <cell r="B1918" t="str">
            <v>P/DISTRIBUICAO 4 CIRCUITOS INCLUSIVE ACESSORIOS</v>
          </cell>
          <cell r="C1918" t="str">
            <v>UN</v>
          </cell>
          <cell r="D1918">
            <v>74.67</v>
          </cell>
        </row>
        <row r="1919">
          <cell r="A1919" t="str">
            <v>68636/005</v>
          </cell>
          <cell r="B1919" t="str">
            <v>QUADRO DE MEDICAO GERAL P/EDIFICIOS C/16 APTO EM CHAPA METALICA INCL</v>
          </cell>
          <cell r="C1919" t="str">
            <v>UN</v>
          </cell>
          <cell r="D1919">
            <v>675.21</v>
          </cell>
        </row>
        <row r="1920">
          <cell r="B1920" t="str">
            <v>DISJUNTORES E ATERRAMENTO</v>
          </cell>
        </row>
        <row r="1921">
          <cell r="A1921">
            <v>171</v>
          </cell>
          <cell r="B1921" t="str">
            <v>LUMINARIA INTERNA/BOCAL/LAMPADAS</v>
          </cell>
        </row>
        <row r="1922">
          <cell r="A1922">
            <v>26322</v>
          </cell>
          <cell r="B1922" t="str">
            <v>LUMINARIA INTERNA TP CALHA SOBREPOR</v>
          </cell>
        </row>
        <row r="1923">
          <cell r="A1923" t="str">
            <v>CÓDIGO</v>
          </cell>
          <cell r="B1923" t="str">
            <v>|D E S C R I Ç Ã O                                                   |UN</v>
          </cell>
          <cell r="C1923" t="str">
            <v>IDADE</v>
          </cell>
          <cell r="D1923" t="str">
            <v>|CUSTO TOTAL</v>
          </cell>
        </row>
        <row r="1924">
          <cell r="A1924" t="str">
            <v>ÍNCULO.....:</v>
          </cell>
          <cell r="B1924" t="str">
            <v>NACIONAL CAIXA</v>
          </cell>
        </row>
        <row r="1926">
          <cell r="A1926" t="str">
            <v>26322/001</v>
          </cell>
          <cell r="B1926" t="str">
            <v>LUMINARIA SOBREPOR TP CALHA C/REATOR PART RAPIDA LAMP 1X20W FLUORESCEN</v>
          </cell>
          <cell r="C1926" t="str">
            <v>UN</v>
          </cell>
          <cell r="D1926">
            <v>39.99</v>
          </cell>
        </row>
        <row r="1927">
          <cell r="B1927" t="str">
            <v>TE FIX EM LAJE OU FORRO - FORNECIMENTO E COLOCACAO</v>
          </cell>
        </row>
        <row r="1928">
          <cell r="A1928" t="str">
            <v>26322/002</v>
          </cell>
          <cell r="B1928" t="str">
            <v>LUMINARIA SOBREPOR TP CALHA C/REATOR PART RAPIDA LAMP 2X20W FLUORESCEN</v>
          </cell>
          <cell r="C1928" t="str">
            <v>UN</v>
          </cell>
          <cell r="D1928">
            <v>60.74</v>
          </cell>
        </row>
        <row r="1929">
          <cell r="B1929" t="str">
            <v>TE FIX EM LAJE OU FORRO - FORNECIMENTO E COLOCACAO</v>
          </cell>
        </row>
        <row r="1930">
          <cell r="A1930" t="str">
            <v>26322/003</v>
          </cell>
          <cell r="B1930" t="str">
            <v>LUMINARIA SOBREPOR TP CALHA C/REATOR PART RAPIDA LAMP 3X20W FLUORESCEN</v>
          </cell>
          <cell r="C1930" t="str">
            <v>UN</v>
          </cell>
          <cell r="D1930">
            <v>92.18</v>
          </cell>
        </row>
        <row r="1931">
          <cell r="B1931" t="str">
            <v>TE FIX EM LAJE OU FORRO - FORNECIMENTO E COLOCACAO</v>
          </cell>
        </row>
        <row r="1932">
          <cell r="A1932" t="str">
            <v>26322/004</v>
          </cell>
          <cell r="B1932" t="str">
            <v>LUMINARIA SOBREPOR TP CALHA C/REATOR PART RAPIDA LAMP 4X20W FLUORESCEN</v>
          </cell>
          <cell r="C1932" t="str">
            <v>UN</v>
          </cell>
          <cell r="D1932">
            <v>98.43</v>
          </cell>
        </row>
        <row r="1933">
          <cell r="B1933" t="str">
            <v>TE FIX EM LAJE OU FORRO - FORNECIMENTO E COLOCACAO</v>
          </cell>
        </row>
        <row r="1934">
          <cell r="A1934" t="str">
            <v>26322/005</v>
          </cell>
          <cell r="B1934" t="str">
            <v>LUMINARIA SOBREPOR TP CALHA C/REATOR PART RAPIDA LAMP 1X40W FLUORESCEN</v>
          </cell>
          <cell r="C1934" t="str">
            <v>UN</v>
          </cell>
          <cell r="D1934">
            <v>46.39</v>
          </cell>
        </row>
        <row r="1935">
          <cell r="B1935" t="str">
            <v>TE FIX EM LAJE OU FORRO - FORNECIMENTO E COLOCACAO</v>
          </cell>
        </row>
        <row r="1936">
          <cell r="A1936" t="str">
            <v>26322/006</v>
          </cell>
          <cell r="B1936" t="str">
            <v>LUMINARIA SOBREPOR TP CALHA C/REATOR PARTIDA RAPIDA E 2 LAMPADAS 40W</v>
          </cell>
          <cell r="C1936" t="str">
            <v>UN</v>
          </cell>
          <cell r="D1936">
            <v>65.319999999999993</v>
          </cell>
        </row>
        <row r="1937">
          <cell r="B1937" t="str">
            <v>FLUORESCENTE, FIXADA EM LAJE OU FORRO - FORNECIMENTO E COLOCACAO</v>
          </cell>
        </row>
        <row r="1938">
          <cell r="A1938" t="str">
            <v>26322/007</v>
          </cell>
          <cell r="B1938" t="str">
            <v>LUMINARIA SOBREPOR TP CALHA C/REATOR PART RAPIDA LAMP 3X40W FLUORESCEN</v>
          </cell>
          <cell r="C1938" t="str">
            <v>UN</v>
          </cell>
          <cell r="D1938">
            <v>90.88</v>
          </cell>
        </row>
        <row r="1939">
          <cell r="B1939" t="str">
            <v>TE FIX EM LAJE OU FORRO - FORNECIMENTO E COLOCACAO</v>
          </cell>
        </row>
        <row r="1940">
          <cell r="A1940" t="str">
            <v>26322/008</v>
          </cell>
          <cell r="B1940" t="str">
            <v>LUMINARIA SOBREPOR TP CALHA C/REATOR PART RAPIDA LAMP 4X40W FLUORESCEN</v>
          </cell>
          <cell r="C1940" t="str">
            <v>UN</v>
          </cell>
          <cell r="D1940">
            <v>113.97</v>
          </cell>
        </row>
        <row r="1941">
          <cell r="B1941" t="str">
            <v>TE FIX EM LAJE OU FORRO - FORNECIMENTO E COLOCACAO</v>
          </cell>
        </row>
        <row r="1942">
          <cell r="A1942" t="str">
            <v>26322/009</v>
          </cell>
          <cell r="B1942" t="str">
            <v>LUMINARIA SOBREPOR TP CALHA C/REATOR PART CONVENC LAMP 1X20W E STARTER</v>
          </cell>
          <cell r="C1942" t="str">
            <v>UN</v>
          </cell>
          <cell r="D1942">
            <v>37.31</v>
          </cell>
        </row>
        <row r="1943">
          <cell r="B1943" t="str">
            <v>FIX EM LAJE OU FORRO - FORNECIMENTO E COLOCACAO</v>
          </cell>
        </row>
        <row r="1944">
          <cell r="A1944" t="str">
            <v>26322/010</v>
          </cell>
          <cell r="B1944" t="str">
            <v>LUMINARIA SOBREPOR TP CALHA C/REATOR PART CONVENC LAMP 2X20W (FLUORES</v>
          </cell>
          <cell r="C1944" t="str">
            <v>UN</v>
          </cell>
          <cell r="D1944">
            <v>58.73</v>
          </cell>
        </row>
        <row r="1945">
          <cell r="B1945" t="str">
            <v>CENTE) E STARTER FIX EM LAJE OU FORRO - FORNECIMENTO E COLOCACAO</v>
          </cell>
        </row>
        <row r="1946">
          <cell r="A1946" t="str">
            <v>26322/011</v>
          </cell>
          <cell r="B1946" t="str">
            <v>LUMINARIA SOBREPOR TP CALHA C/REATOR PART CONVENC LAMP 3X20W (FLUORES</v>
          </cell>
          <cell r="C1946" t="str">
            <v>UN</v>
          </cell>
          <cell r="D1946">
            <v>90.17</v>
          </cell>
        </row>
        <row r="1947">
          <cell r="B1947" t="str">
            <v>CENTE) E STARTER FIXADA EM LAJE OU FORRO - FORNECIMENTO OU COLOCACAO</v>
          </cell>
        </row>
        <row r="1948">
          <cell r="A1948" t="str">
            <v>26322/012</v>
          </cell>
          <cell r="B1948" t="str">
            <v>LUMINARIA SOBREPOR TP CALHA C/REATOR PART CONVENC LAMP 4X20W (FLUORES</v>
          </cell>
          <cell r="C1948" t="str">
            <v>UN</v>
          </cell>
          <cell r="D1948">
            <v>95.75</v>
          </cell>
        </row>
        <row r="1949">
          <cell r="B1949" t="str">
            <v>CENTE) E STARTER FIXADA EM LAJE OU FORRO - FORNECIMENTO E COLOCACAO</v>
          </cell>
        </row>
        <row r="1950">
          <cell r="A1950" t="str">
            <v>26322/013</v>
          </cell>
          <cell r="B1950" t="str">
            <v>LUMINARIA SOBREPOR TP CALHA C/REATOR PART CONVENC LAMP 1X40W (FLUORES</v>
          </cell>
          <cell r="C1950" t="str">
            <v>UN</v>
          </cell>
          <cell r="D1950">
            <v>44.38</v>
          </cell>
        </row>
        <row r="1951">
          <cell r="B1951" t="str">
            <v>CENTE) E STARTER FIXADA EM LAJE OU FORRO - FORNECIMENTO E COLOCACAO</v>
          </cell>
        </row>
        <row r="1952">
          <cell r="A1952" t="str">
            <v>26322/014</v>
          </cell>
          <cell r="B1952" t="str">
            <v>LUMINARIA SOBREPOR TP CALHA C/REATOR PART CONVENC LAMP 2X40W (FLUORES</v>
          </cell>
          <cell r="C1952" t="str">
            <v>UN</v>
          </cell>
          <cell r="D1952">
            <v>63.31</v>
          </cell>
        </row>
        <row r="1953">
          <cell r="B1953" t="str">
            <v>CENTE) E STARTER FIXADA EM LAJE OU FORRO - FORNECIMENTO E COLOCACAO</v>
          </cell>
        </row>
        <row r="1954">
          <cell r="A1954" t="str">
            <v>CÓDIGO</v>
          </cell>
          <cell r="B1954" t="str">
            <v>|D E S C R I Ç Ã O                                                   |UN</v>
          </cell>
          <cell r="C1954" t="str">
            <v>IDADE</v>
          </cell>
          <cell r="D1954" t="str">
            <v>|CUSTO TOTAL</v>
          </cell>
        </row>
        <row r="1955">
          <cell r="A1955" t="str">
            <v>ÍNCULO.....:</v>
          </cell>
          <cell r="B1955" t="str">
            <v>NACIONAL CAIXA</v>
          </cell>
        </row>
        <row r="1957">
          <cell r="A1957" t="str">
            <v>26322/015</v>
          </cell>
          <cell r="B1957" t="str">
            <v>LUMINARIA SOBREPOR TP CALHA C/REATOR PART CONVENC LAMP 3X40W (FLUORES</v>
          </cell>
          <cell r="C1957" t="str">
            <v>UN</v>
          </cell>
          <cell r="D1957">
            <v>88.2</v>
          </cell>
        </row>
        <row r="1958">
          <cell r="B1958" t="str">
            <v>CENTE) E STARTER FIXADA EM LAJE OU FORRO - FORNECIMENTO E COLOCACAO</v>
          </cell>
        </row>
        <row r="1959">
          <cell r="A1959" t="str">
            <v>26322/016</v>
          </cell>
          <cell r="B1959" t="str">
            <v>LUMINARIA SOBREPOR TP CALHA C/REATOR PART CONVENC LAMP 4X40W (FLUORES</v>
          </cell>
          <cell r="C1959" t="str">
            <v>UN</v>
          </cell>
          <cell r="D1959">
            <v>111.96</v>
          </cell>
        </row>
        <row r="1960">
          <cell r="B1960" t="str">
            <v>CENTE) E STARTER FIXADO EM LAJE OU FORRO - FORNECIMENTO E COLOCACAO</v>
          </cell>
        </row>
        <row r="1961">
          <cell r="A1961">
            <v>68513</v>
          </cell>
          <cell r="B1961" t="str">
            <v>LUMINARIA INTERNA</v>
          </cell>
        </row>
        <row r="1962">
          <cell r="A1962" t="str">
            <v>68513/001</v>
          </cell>
          <cell r="B1962" t="str">
            <v>LUMINARIA TIPO SPOT PLASTICO PARA 1 LAMP. INCAND/MINI-FLUOR.</v>
          </cell>
          <cell r="C1962" t="str">
            <v>UN</v>
          </cell>
          <cell r="D1962">
            <v>15.71</v>
          </cell>
        </row>
        <row r="1963">
          <cell r="A1963">
            <v>68550</v>
          </cell>
          <cell r="B1963" t="str">
            <v>REFLETOR</v>
          </cell>
        </row>
        <row r="1964">
          <cell r="A1964" t="str">
            <v>68550/001</v>
          </cell>
          <cell r="B1964" t="str">
            <v>REFLETOR REDONDO EM ALUMINIO COM SUPORTE E ALCA REGULAVEL PARA FIXACAO</v>
          </cell>
          <cell r="C1964" t="str">
            <v>UN</v>
          </cell>
          <cell r="D1964">
            <v>141.13</v>
          </cell>
        </row>
        <row r="1965">
          <cell r="B1965" t="str">
            <v>COM LAMPADA VAPOR MERCURIO 250W</v>
          </cell>
        </row>
        <row r="1966">
          <cell r="A1966">
            <v>68705</v>
          </cell>
          <cell r="B1966" t="str">
            <v>LUMINARIA GLOBO</v>
          </cell>
        </row>
        <row r="1967">
          <cell r="A1967" t="str">
            <v>68705/001</v>
          </cell>
          <cell r="B1967" t="str">
            <v>LUMINARIA GLOBO VIDRO LEITOSO/PLAFONIER/BOCAL/LAMPADA 60W</v>
          </cell>
          <cell r="C1967" t="str">
            <v>UN</v>
          </cell>
          <cell r="D1967">
            <v>30.03</v>
          </cell>
        </row>
        <row r="1968">
          <cell r="A1968" t="str">
            <v>68705/002</v>
          </cell>
          <cell r="B1968" t="str">
            <v>LUMINARIA GLOBO VIDRO LEITOSO/PLAFONIER/BOCAL/LAMPADA 100W</v>
          </cell>
          <cell r="C1968" t="str">
            <v>UN</v>
          </cell>
          <cell r="D1968">
            <v>30.28</v>
          </cell>
        </row>
        <row r="1969">
          <cell r="A1969">
            <v>173</v>
          </cell>
          <cell r="B1969" t="str">
            <v>POSTE DE CONCRETO</v>
          </cell>
        </row>
        <row r="1970">
          <cell r="A1970">
            <v>10406</v>
          </cell>
          <cell r="B1970" t="str">
            <v>ENTRADA DE ENERGIA EM BT TRIFASICA 70 A (QUAD DES)</v>
          </cell>
        </row>
        <row r="1971">
          <cell r="A1971" t="str">
            <v>10406/001</v>
          </cell>
          <cell r="B1971" t="str">
            <v>ENTRADA DE ENERGIA EM BT TRIFASICA 70 A (QUADRA DESCOBERTA)</v>
          </cell>
          <cell r="C1971" t="str">
            <v>UN</v>
          </cell>
          <cell r="D1971">
            <v>1744.93</v>
          </cell>
        </row>
        <row r="1972">
          <cell r="A1972">
            <v>174</v>
          </cell>
          <cell r="B1972" t="str">
            <v>POSTE METALICO</v>
          </cell>
        </row>
        <row r="1973">
          <cell r="A1973">
            <v>55933</v>
          </cell>
          <cell r="B1973" t="str">
            <v>POSTE METALICO (PARA ILUMINACAO DE QUADRA DESCOB)</v>
          </cell>
          <cell r="C1973" t="str">
            <v>UN</v>
          </cell>
          <cell r="D1973">
            <v>929.05</v>
          </cell>
        </row>
        <row r="1974">
          <cell r="A1974">
            <v>175</v>
          </cell>
          <cell r="B1974" t="str">
            <v>LUMINARIA EXTERNA</v>
          </cell>
        </row>
        <row r="1975">
          <cell r="A1975">
            <v>10407</v>
          </cell>
          <cell r="B1975" t="str">
            <v>REFLETOR VAPOR METALICO C/ LAMPADAS 400 W</v>
          </cell>
        </row>
        <row r="1976">
          <cell r="A1976" t="str">
            <v>10407/001</v>
          </cell>
          <cell r="B1976" t="str">
            <v>REFLETOR VAPOR METALICO C/ LAMPADAS 400 W</v>
          </cell>
          <cell r="C1976" t="str">
            <v>UN</v>
          </cell>
          <cell r="D1976">
            <v>202.38</v>
          </cell>
        </row>
        <row r="1977">
          <cell r="A1977">
            <v>11543</v>
          </cell>
          <cell r="B1977" t="str">
            <v>LUMINARIA EXTERNA ABERTA</v>
          </cell>
        </row>
        <row r="1978">
          <cell r="A1978" t="str">
            <v>11543/001</v>
          </cell>
          <cell r="B1978" t="str">
            <v>LUMINARIA ABERTA P/LAMP A VAPOR DE MERCURIO ATE 400W E MISTA ATE 500W</v>
          </cell>
          <cell r="C1978" t="str">
            <v>UN</v>
          </cell>
          <cell r="D1978">
            <v>75.010000000000005</v>
          </cell>
        </row>
        <row r="1979">
          <cell r="B1979" t="str">
            <v>500W E BRACO EM TUBO DE ACO GALV D=50MM PROJ HOR=2.500MM E PROJ VERT=</v>
          </cell>
        </row>
        <row r="1980">
          <cell r="B1980" t="str">
            <v>2.200MM P/ILUMINACAO DE RUAS - FORNECIMENTO E COLOCACAO</v>
          </cell>
        </row>
        <row r="1981">
          <cell r="A1981">
            <v>177</v>
          </cell>
          <cell r="B1981" t="str">
            <v>PONTOS DE LUZ/TOMADAS ANTENA TV/CAMPAINHAS/INTERRUPTORES</v>
          </cell>
        </row>
        <row r="1982">
          <cell r="A1982">
            <v>23700</v>
          </cell>
          <cell r="B1982" t="str">
            <v>INSTALACAO ELETRICA</v>
          </cell>
        </row>
        <row r="1983">
          <cell r="A1983" t="str">
            <v>23700/001</v>
          </cell>
          <cell r="B1983" t="str">
            <v>TUBULACAO EMBUTIDA ESTRUTURA PR5-2Q-T</v>
          </cell>
          <cell r="C1983" t="str">
            <v>UN</v>
          </cell>
          <cell r="D1983">
            <v>6298.46</v>
          </cell>
        </row>
        <row r="1984">
          <cell r="A1984" t="str">
            <v>23700/002</v>
          </cell>
          <cell r="B1984" t="str">
            <v>TUBULACAO EMBUTIDA ALVENARIA PR5-2Q-T</v>
          </cell>
          <cell r="C1984" t="str">
            <v>UN</v>
          </cell>
          <cell r="D1984">
            <v>3297.54</v>
          </cell>
        </row>
        <row r="1985">
          <cell r="A1985" t="str">
            <v>CÓDIGO</v>
          </cell>
          <cell r="B1985" t="str">
            <v>|D E S C R I Ç Ã O                                                   |UN</v>
          </cell>
          <cell r="C1985" t="str">
            <v>IDADE</v>
          </cell>
          <cell r="D1985" t="str">
            <v>|CUSTO TOTAL</v>
          </cell>
        </row>
        <row r="1986">
          <cell r="A1986" t="str">
            <v>ÍNCULO.....:</v>
          </cell>
          <cell r="B1986" t="str">
            <v>NACIONAL CAIXA</v>
          </cell>
        </row>
        <row r="1988">
          <cell r="A1988" t="str">
            <v>23700/003</v>
          </cell>
          <cell r="B1988" t="str">
            <v>INTERRUPTORES TOMADAS PLAFONIERS PR5-2Q-T</v>
          </cell>
          <cell r="C1988" t="str">
            <v>UN</v>
          </cell>
          <cell r="D1988">
            <v>11866.72</v>
          </cell>
        </row>
        <row r="1989">
          <cell r="A1989" t="str">
            <v>23700/004</v>
          </cell>
          <cell r="B1989" t="str">
            <v>FIACAO PR5-2Q-T</v>
          </cell>
          <cell r="C1989" t="str">
            <v>UN</v>
          </cell>
          <cell r="D1989">
            <v>4097.3500000000004</v>
          </cell>
        </row>
        <row r="1990">
          <cell r="A1990">
            <v>26321</v>
          </cell>
          <cell r="B1990" t="str">
            <v>PONTOS DE LUZ - ELETRODUTO DE PVC</v>
          </cell>
        </row>
        <row r="1991">
          <cell r="A1991" t="str">
            <v>26321/003</v>
          </cell>
          <cell r="B1991" t="str">
            <v>INSTALACAO PONTO LUZ EQUIV A 2 VARAS ELETRODUTO PVC RIG 3/4"</v>
          </cell>
          <cell r="C1991" t="str">
            <v>UN</v>
          </cell>
          <cell r="D1991">
            <v>88.45</v>
          </cell>
        </row>
        <row r="1992">
          <cell r="B1992" t="str">
            <v>12M DE FIO 2,5MM2 CAIXAS CONEXOES LUVAS CURVA E INTERRUPTOR</v>
          </cell>
        </row>
        <row r="1993">
          <cell r="B1993" t="str">
            <v>EMBUTIR C/PLACA FOSFORESCENTE INCL ABERT E RASGO ALVENARIA</v>
          </cell>
        </row>
        <row r="1994">
          <cell r="A1994" t="str">
            <v>26321/004</v>
          </cell>
          <cell r="B1994" t="str">
            <v>INSTALACAO PONTO LUZ EQUIV A 2 VARAS ELETRODUTO PVC RIG 1/2"</v>
          </cell>
          <cell r="C1994" t="str">
            <v>UN</v>
          </cell>
          <cell r="D1994">
            <v>77.22</v>
          </cell>
        </row>
        <row r="1995">
          <cell r="B1995" t="str">
            <v>12MFIO 2,5MM2 CAIXAS CONEXOES LUVAS CURVA E INTERRUPTOR C/PLACA</v>
          </cell>
        </row>
        <row r="1996">
          <cell r="B1996" t="str">
            <v>FOSFORESCENTE-INCL ABERTURA E FECHAMENTO DE RASGO EM ALVENARIA</v>
          </cell>
        </row>
        <row r="1997">
          <cell r="A1997" t="str">
            <v>26321/006</v>
          </cell>
          <cell r="B1997" t="str">
            <v>INSTALACAO CONJ 2 PTS LUZ EQUIV 5 VARAS ELETROD PVC RIG 3/4"</v>
          </cell>
          <cell r="C1997" t="str">
            <v>UN</v>
          </cell>
          <cell r="D1997">
            <v>157.94</v>
          </cell>
        </row>
        <row r="1998">
          <cell r="B1998" t="str">
            <v>33M FIO 2,5MM2 CAIXAS CONEXOES LUVAS CURVA E INTERRUPTOR EMBUTIR</v>
          </cell>
        </row>
        <row r="1999">
          <cell r="B1999" t="str">
            <v>C/PLACA FOSFORESCENTE-INCL ABERTURA E FECHAMENTO DE RASGO EM</v>
          </cell>
        </row>
        <row r="2000">
          <cell r="B2000" t="str">
            <v>ALVENARIA</v>
          </cell>
        </row>
        <row r="2001">
          <cell r="A2001" t="str">
            <v>26321/007</v>
          </cell>
          <cell r="B2001" t="str">
            <v>INSTALACAO CONJ 2 PTS LUZ EQUIV 5 VARAS ELETROD PVC RIG 1/2"</v>
          </cell>
          <cell r="C2001" t="str">
            <v>UN</v>
          </cell>
          <cell r="D2001">
            <v>138.31</v>
          </cell>
        </row>
        <row r="2002">
          <cell r="A2002" t="str">
            <v>26321/009</v>
          </cell>
          <cell r="B2002" t="str">
            <v>INSTALACAO CONJ 3 PTS LUZ EQUIV 6 VARAS ELETROD PVC RIG 3/4"</v>
          </cell>
          <cell r="C2002" t="str">
            <v>UN</v>
          </cell>
          <cell r="D2002">
            <v>212.67</v>
          </cell>
        </row>
        <row r="2003">
          <cell r="B2003" t="str">
            <v>50MFIO 2,5MM2 CAIXAS CONEXOES LUVAS CURVA E INTERRUPTOR EMBUTIR</v>
          </cell>
        </row>
        <row r="2004">
          <cell r="B2004" t="str">
            <v>C/PLACA FOSFORESCENTE-INCL ABERTURA E FECHAMENTO RASGO DE ALVENARIA</v>
          </cell>
        </row>
        <row r="2005">
          <cell r="A2005" t="str">
            <v>26321/010</v>
          </cell>
          <cell r="B2005" t="str">
            <v>INSTALACAO CONJ 3 PTS LUZ EQUIV 6 VARAS ELETROD PVC RIG 1/2"</v>
          </cell>
          <cell r="C2005" t="str">
            <v>UN</v>
          </cell>
          <cell r="D2005">
            <v>187.54</v>
          </cell>
        </row>
        <row r="2006">
          <cell r="B2006" t="str">
            <v>50M FIO 2,5MM2 CAIXAS CONEXOES LUVAS CURVA E INTERRUPTOR EMBUTIR</v>
          </cell>
        </row>
        <row r="2007">
          <cell r="B2007" t="str">
            <v>C/PLCA FOSFORESCENTE-INCL ABERTURA E FECHAMENTO RASGO EM ALVENARIA</v>
          </cell>
        </row>
        <row r="2008">
          <cell r="A2008" t="str">
            <v>26321/012</v>
          </cell>
          <cell r="B2008" t="str">
            <v>INSTALACAO CONJ 4 PTS LUZ EQUIV 7 VARAS ELETROD PVC RIG 3/4"</v>
          </cell>
          <cell r="C2008" t="str">
            <v>UN</v>
          </cell>
          <cell r="D2008">
            <v>221.9</v>
          </cell>
        </row>
        <row r="2009">
          <cell r="B2009" t="str">
            <v>50M FIO 2,5MM2 CAIXAS CONEXOES LUVAS CURVA E INTERRUPTOR EMBUTIR</v>
          </cell>
        </row>
        <row r="2010">
          <cell r="B2010" t="str">
            <v>C/PLCA FOSFORESCENTE-INCL ABERTURA E FECHAMENTO RASGO EM ALVENARIA</v>
          </cell>
        </row>
        <row r="2011">
          <cell r="A2011" t="str">
            <v>26321/013</v>
          </cell>
          <cell r="B2011" t="str">
            <v>INSTALACAO CONJ 4 PTS LUZ EQUIV 7 VARAS ELETROD PVC RIG 1/2"</v>
          </cell>
          <cell r="C2011" t="str">
            <v>UN</v>
          </cell>
          <cell r="D2011">
            <v>200.24</v>
          </cell>
        </row>
        <row r="2012">
          <cell r="B2012" t="str">
            <v>50M FIO 2,5MM2 CAIXAS CONEXOES LUVAS CURVA E INTERRUPTOR EMBUTIR</v>
          </cell>
        </row>
        <row r="2013">
          <cell r="B2013" t="str">
            <v>C/PLACA FOSFORESCENTE-INCL ABERTURA E FECHAMENTO RASGO ALVENARIA</v>
          </cell>
        </row>
        <row r="2014">
          <cell r="A2014" t="str">
            <v>26321/015</v>
          </cell>
          <cell r="B2014" t="str">
            <v>INSTALACAO CONJ 5 PTS LUZ EQUIV 8 VARAS ELETROD PVC RIG 3/4"</v>
          </cell>
          <cell r="C2014" t="str">
            <v>UN</v>
          </cell>
          <cell r="D2014">
            <v>252.81</v>
          </cell>
        </row>
        <row r="2015">
          <cell r="B2015" t="str">
            <v>57M FIO 2,5MM2 CAIXAS CONEXOES LUVAS CURVA E INTERRUPTOR EMBUTIR</v>
          </cell>
        </row>
        <row r="2016">
          <cell r="A2016" t="str">
            <v>CÓDIGO</v>
          </cell>
          <cell r="B2016" t="str">
            <v>|D E S C R I Ç Ã O                                                   |UN</v>
          </cell>
          <cell r="C2016" t="str">
            <v>IDADE</v>
          </cell>
          <cell r="D2016" t="str">
            <v>|CUSTO TOTAL</v>
          </cell>
        </row>
        <row r="2017">
          <cell r="A2017" t="str">
            <v>ÍNCULO.....:</v>
          </cell>
          <cell r="B2017" t="str">
            <v>NACIONAL CAIXA</v>
          </cell>
        </row>
        <row r="2019">
          <cell r="B2019" t="str">
            <v>C/PLACA FOSFORESCENTE-INCL ABERTURA E FECHAMENTO RASGO ALVENARIA</v>
          </cell>
        </row>
        <row r="2020">
          <cell r="A2020" t="str">
            <v>26321/016</v>
          </cell>
          <cell r="B2020" t="str">
            <v>INSTALACAO CONJ 5 PTS LUZ EQUIV 8 VARAS ELETROD PVC RIG 1/2"</v>
          </cell>
          <cell r="C2020" t="str">
            <v>UN</v>
          </cell>
          <cell r="D2020">
            <v>229.96</v>
          </cell>
        </row>
        <row r="2021">
          <cell r="B2021" t="str">
            <v>57M FIO 2,5MM2 CAIXAS CONEXOES LUVAS CURVA E INTERRUPTOR EMBUTIR</v>
          </cell>
        </row>
        <row r="2022">
          <cell r="B2022" t="str">
            <v>C/PLACA FOSFORESCENTE-INCL ABERTURA E FECHAMENTO RASGO ALVENARIA</v>
          </cell>
        </row>
        <row r="2023">
          <cell r="A2023" t="str">
            <v>26321/018</v>
          </cell>
          <cell r="B2023" t="str">
            <v>INSTALACAO CONJ 6 PTS LUZ EQUIV 9 VARAS ELETROD PVC RIG 3/4"</v>
          </cell>
          <cell r="C2023" t="str">
            <v>UN</v>
          </cell>
          <cell r="D2023">
            <v>293.47000000000003</v>
          </cell>
        </row>
        <row r="2024">
          <cell r="B2024" t="str">
            <v>66M FIO 2,5MM2 CAIXAS CONEXOES LUVAS CURVA E INTERRUPTOR EMBUTIR</v>
          </cell>
        </row>
        <row r="2025">
          <cell r="B2025" t="str">
            <v>C/PLACA FOSFORESCENTE-INCL ABERTURA E FECHAMENTO RASGO ALVENARIA</v>
          </cell>
        </row>
        <row r="2026">
          <cell r="A2026" t="str">
            <v>26321/019</v>
          </cell>
          <cell r="B2026" t="str">
            <v>INSTALACAO CONJ 6 PTS LUZ EQUIV 9 VARAS ELETROD PVC RIG 1/2"</v>
          </cell>
          <cell r="C2026" t="str">
            <v>UN</v>
          </cell>
          <cell r="D2026">
            <v>263.56</v>
          </cell>
        </row>
        <row r="2027">
          <cell r="B2027" t="str">
            <v>66M FIO 2,5MM2 CAIXAS CONEXOES LUVAS CURVA E INTERRUPTOR EMBUTIR</v>
          </cell>
        </row>
        <row r="2028">
          <cell r="B2028" t="str">
            <v>C/PLACA FOSFORESCENTE-INCL ABERTURA E FECHAMENTO RASGO ALVENARIA</v>
          </cell>
        </row>
        <row r="2029">
          <cell r="A2029" t="str">
            <v>26321/021</v>
          </cell>
          <cell r="B2029" t="str">
            <v>INSTALACAO CONJ 8 PTS LUZ EQUIV 10 VARAS ELETROD PVC RIG 3/4"</v>
          </cell>
          <cell r="C2029" t="str">
            <v>UN</v>
          </cell>
          <cell r="D2029">
            <v>345.58</v>
          </cell>
        </row>
        <row r="2030">
          <cell r="B2030" t="str">
            <v>80M FIO 2,5MM2 CAIXAS CONEXOES LUVAS CURVA E INTERRUPTOR EMBUTIR</v>
          </cell>
        </row>
        <row r="2031">
          <cell r="B2031" t="str">
            <v>C/PLCA FOSFORESCENTE-INCL ABERTURA E FECHAMENTO RASGO ALVENARIA</v>
          </cell>
        </row>
        <row r="2032">
          <cell r="A2032" t="str">
            <v>26321/023</v>
          </cell>
          <cell r="B2032" t="str">
            <v>INSTALACAO CONJ 2 PTS LUZ EQUIV 3 VARAS ELETROD PVC RIG 3/4"</v>
          </cell>
          <cell r="C2032" t="str">
            <v>UN</v>
          </cell>
          <cell r="D2032">
            <v>133.57</v>
          </cell>
        </row>
        <row r="2033">
          <cell r="B2033" t="str">
            <v>20M FIO 2,5MM2 CAIXAS CONEXOES LUVAS E CONSIDERANDO O CONTROLE</v>
          </cell>
        </row>
        <row r="2034">
          <cell r="B2034" t="str">
            <v>DOS PONTOS DIRETOS NO QDL</v>
          </cell>
        </row>
        <row r="2035">
          <cell r="A2035" t="str">
            <v>26321/024</v>
          </cell>
          <cell r="B2035" t="str">
            <v>INSTALACAO CONJ 2 PTS LUZ EQUIV 3 VARAS ELETROD PVC RIG 1/2"</v>
          </cell>
          <cell r="C2035" t="str">
            <v>UN</v>
          </cell>
          <cell r="D2035">
            <v>128.07</v>
          </cell>
        </row>
        <row r="2036">
          <cell r="B2036" t="str">
            <v>20M FIO 2,5MM2 CAIXAS CONEXOES LUVAS E CONSIDERANDO O CONTROLE</v>
          </cell>
        </row>
        <row r="2037">
          <cell r="B2037" t="str">
            <v>DOS PONTOS DIRETOS NO QDL</v>
          </cell>
        </row>
        <row r="2038">
          <cell r="A2038" t="str">
            <v>26321/026</v>
          </cell>
          <cell r="B2038" t="str">
            <v>INSTALACAO CONJ 3 PTS LUZ EQUIV 5 VARAS ELETROD PVC RIG 3/4"</v>
          </cell>
          <cell r="C2038" t="str">
            <v>UN</v>
          </cell>
          <cell r="D2038">
            <v>171.98</v>
          </cell>
        </row>
        <row r="2039">
          <cell r="B2039" t="str">
            <v>30M FIO 2,5MM2 CAIXAS CONEXOES LUVAS E CONSIDERANDO O CONTROLE</v>
          </cell>
        </row>
        <row r="2040">
          <cell r="B2040" t="str">
            <v>DOS PONTOS DIRETOS NO QDL</v>
          </cell>
        </row>
        <row r="2041">
          <cell r="A2041" t="str">
            <v>26321/027</v>
          </cell>
          <cell r="B2041" t="str">
            <v>INSTALACAO CONJ 3 PTS LUZ EQUIV 5 VARAS ELETROD PVC RIG 1/2"</v>
          </cell>
          <cell r="C2041" t="str">
            <v>UN</v>
          </cell>
          <cell r="D2041">
            <v>158.32</v>
          </cell>
        </row>
        <row r="2042">
          <cell r="B2042" t="str">
            <v>30M FIO 2,5MM2 CAIXAS CONEXOES LUVAS E CONSIDERANDO O CONTROLE</v>
          </cell>
        </row>
        <row r="2043">
          <cell r="B2043" t="str">
            <v>DOS PONTOS DIRETOS NO QDL</v>
          </cell>
        </row>
        <row r="2044">
          <cell r="A2044" t="str">
            <v>26321/029</v>
          </cell>
          <cell r="B2044" t="str">
            <v>INSTALACAO CONJ 4 PTS LUZ EQUIV 6 VARAS ELETROD PVC RIG 3/4"</v>
          </cell>
          <cell r="C2044" t="str">
            <v>UN</v>
          </cell>
          <cell r="D2044">
            <v>167.94</v>
          </cell>
        </row>
        <row r="2045">
          <cell r="B2045" t="str">
            <v>40M FIO 2,5MM2 CAIXAS CONEXOES LUVAS CONSIDERANDO O CONTROLE</v>
          </cell>
        </row>
        <row r="2046">
          <cell r="B2046" t="str">
            <v>DOS PONTOS DIRETOS NO QDL</v>
          </cell>
        </row>
        <row r="2047">
          <cell r="A2047" t="str">
            <v>CÓDIGO</v>
          </cell>
          <cell r="B2047" t="str">
            <v>|D E S C R I Ç Ã O                                                   |UN</v>
          </cell>
          <cell r="C2047" t="str">
            <v>IDADE</v>
          </cell>
          <cell r="D2047" t="str">
            <v>|CUSTO TOTAL</v>
          </cell>
        </row>
        <row r="2048">
          <cell r="A2048" t="str">
            <v>ÍNCULO.....:</v>
          </cell>
          <cell r="B2048" t="str">
            <v>NACIONAL CAIXA</v>
          </cell>
        </row>
        <row r="2050">
          <cell r="A2050" t="str">
            <v>26321/030</v>
          </cell>
          <cell r="B2050" t="str">
            <v>INSTALACAO CONJ 4 PTS LUZ EQUIV 6 VARAS ELETROD PVC RIG 1/2"</v>
          </cell>
          <cell r="C2050" t="str">
            <v>UN</v>
          </cell>
          <cell r="D2050">
            <v>146.30000000000001</v>
          </cell>
        </row>
        <row r="2051">
          <cell r="B2051" t="str">
            <v>40M FIO 2,5MM2 CAIXAS CONEXOES LUVAS E CONSIDERANDO O CONTROLE</v>
          </cell>
        </row>
        <row r="2052">
          <cell r="B2052" t="str">
            <v>DOS PONTOS DIRETOS NO QDL</v>
          </cell>
        </row>
        <row r="2053">
          <cell r="A2053" t="str">
            <v>26321/032</v>
          </cell>
          <cell r="B2053" t="str">
            <v>INSTALACAO CONJ 5 PTS LUZ EQUIV 7 VARAS ELETROD PVC RIG 3/4"</v>
          </cell>
          <cell r="C2053" t="str">
            <v>UN</v>
          </cell>
          <cell r="D2053">
            <v>193.83</v>
          </cell>
        </row>
        <row r="2054">
          <cell r="B2054" t="str">
            <v>45M FIO 2,5MM2 CAIXAS CONEXOES LUVAS E CONSIDERANDO O CONTROLE</v>
          </cell>
        </row>
        <row r="2055">
          <cell r="B2055" t="str">
            <v>DOS PONTOS DIRETOS NO QDL</v>
          </cell>
        </row>
        <row r="2056">
          <cell r="A2056" t="str">
            <v>26321/033</v>
          </cell>
          <cell r="B2056" t="str">
            <v>INSTALACAO CONJ 5 PTS LUZ EQUIV 7 VARAS ELETROD PVC RIG 1/2"</v>
          </cell>
          <cell r="C2056" t="str">
            <v>UN</v>
          </cell>
          <cell r="D2056">
            <v>170.97</v>
          </cell>
        </row>
        <row r="2057">
          <cell r="B2057" t="str">
            <v>45M FIO 2,5MM2 CAIXAS CONEXOES LUVAS E CONSIDERANDO O CONTROLE</v>
          </cell>
        </row>
        <row r="2058">
          <cell r="B2058" t="str">
            <v>DOS PONTOS DIRETOS NO QDL</v>
          </cell>
        </row>
        <row r="2059">
          <cell r="A2059" t="str">
            <v>26321/035</v>
          </cell>
          <cell r="B2059" t="str">
            <v>INSTALACAO 1 CONJ 6 PTS LUZ EQUIV 8 VARAS ELETROD  PVC 3/4"  RIGIDO</v>
          </cell>
          <cell r="C2059" t="str">
            <v>UN</v>
          </cell>
          <cell r="D2059">
            <v>226.79</v>
          </cell>
        </row>
        <row r="2060">
          <cell r="B2060" t="str">
            <v>53M DE FIO 2,5MM2 CAIXAS CONEXOES LUVAS E CONSIDERANDO O CONTROLE DOS</v>
          </cell>
        </row>
        <row r="2061">
          <cell r="B2061" t="str">
            <v>PONTOS DIRETOS NO QDL</v>
          </cell>
        </row>
        <row r="2062">
          <cell r="A2062" t="str">
            <v>26321/036</v>
          </cell>
          <cell r="B2062" t="str">
            <v>INSTALACAO 1 CONJ 6 PTS LUZ EQUIV 8 VARAS ELETROD  PVC 1/2"</v>
          </cell>
          <cell r="C2062" t="str">
            <v>UN</v>
          </cell>
          <cell r="D2062">
            <v>198.24</v>
          </cell>
        </row>
        <row r="2063">
          <cell r="B2063" t="str">
            <v>53M FIO 2,5MM2 CAIXAS CONEXOES LUVAS E CONSIDERANDO O CONTROLE NO QDL</v>
          </cell>
        </row>
        <row r="2064">
          <cell r="A2064" t="str">
            <v>26321/037</v>
          </cell>
          <cell r="B2064" t="str">
            <v>INSTALACAO 1 CONJ 8 PTS LUZ EQUIV 9 VARAS ELETROD  PVC 3/4" 57M DE FIO</v>
          </cell>
          <cell r="C2064" t="str">
            <v>UN</v>
          </cell>
          <cell r="D2064">
            <v>256.86</v>
          </cell>
        </row>
        <row r="2065">
          <cell r="B2065" t="str">
            <v>2,5MM2 CAIXAS CONEXOES LUVAS E CONSIDERANDO O CONTROLE DOS POMTOS DIRE</v>
          </cell>
        </row>
        <row r="2066">
          <cell r="B2066" t="str">
            <v>TOS NO QDL</v>
          </cell>
        </row>
        <row r="2067">
          <cell r="A2067">
            <v>26325</v>
          </cell>
          <cell r="B2067" t="str">
            <v>PONTOS DE TOMADA</v>
          </cell>
        </row>
        <row r="2068">
          <cell r="A2068" t="str">
            <v>26325/003</v>
          </cell>
          <cell r="B2068" t="str">
            <v>INSTALACAO PT TOMADA EQUIV 2 VARAS ELET RIGIDO ESMALTADO 3/4",12M FIO</v>
          </cell>
          <cell r="C2068" t="str">
            <v>UN</v>
          </cell>
          <cell r="D2068">
            <v>113.48</v>
          </cell>
        </row>
        <row r="2069">
          <cell r="B2069" t="str">
            <v>2,5MM2, CAIXAS CONEXOES E TOMADA DE EMBUTIR C/PLACAS, INCLUSIVE RASGOS</v>
          </cell>
        </row>
        <row r="2070">
          <cell r="B2070" t="str">
            <v>EM ALVENARIA ABERTURA E FECHAMENTO</v>
          </cell>
        </row>
        <row r="2071">
          <cell r="A2071" t="str">
            <v>26325/004</v>
          </cell>
          <cell r="B2071" t="str">
            <v>INSTALACAO 1 CONJ 2 PTS TOMADA C/3 VARAS ELET RIG ESMALT 3/4", 18M DE</v>
          </cell>
          <cell r="C2071" t="str">
            <v>UN</v>
          </cell>
          <cell r="D2071">
            <v>149.31</v>
          </cell>
        </row>
        <row r="2072">
          <cell r="B2072" t="str">
            <v>FIO 2,5MM2 CAIXAS CONEXOES E TOMADAS DE EMBUTIR C/PLACAS INCLUSIVE</v>
          </cell>
        </row>
        <row r="2073">
          <cell r="B2073" t="str">
            <v>ABERTURA E FECHAMENTO DE RASGO EM ALVENARIA</v>
          </cell>
        </row>
        <row r="2074">
          <cell r="A2074" t="str">
            <v>26325/005</v>
          </cell>
          <cell r="B2074" t="str">
            <v>INSTALACAO 1 CONJ 3 PTS TOMADA C/4 VARAS ELET RIG ESMALT 3/4", 25M DE</v>
          </cell>
          <cell r="C2074" t="str">
            <v>UN</v>
          </cell>
          <cell r="D2074">
            <v>179.63</v>
          </cell>
        </row>
        <row r="2075">
          <cell r="B2075" t="str">
            <v>DE FIO 2,5MM2 CAIXAS CONEXOES E TOMADAS DE EMBUTIR C/PLACAS INCLUSIVE</v>
          </cell>
        </row>
        <row r="2076">
          <cell r="B2076" t="str">
            <v>ABERTURA E FECHAMENTO DE RASGO EM ALVENARIA</v>
          </cell>
        </row>
        <row r="2077">
          <cell r="A2077" t="str">
            <v>26325/006</v>
          </cell>
          <cell r="B2077" t="str">
            <v>INSTALACAO 1 CONJ 4 PTS TOMADA C/5 VARAS ELET RIG ESMALT 3/4", 30M DE</v>
          </cell>
          <cell r="C2077" t="str">
            <v>UN</v>
          </cell>
          <cell r="D2077">
            <v>235.35</v>
          </cell>
        </row>
        <row r="2078">
          <cell r="A2078" t="str">
            <v>CÓDIGO</v>
          </cell>
          <cell r="B2078" t="str">
            <v>|D E S C R I Ç Ã O                                                   |UN</v>
          </cell>
          <cell r="C2078" t="str">
            <v>IDADE</v>
          </cell>
          <cell r="D2078" t="str">
            <v>|CUSTO TOTAL</v>
          </cell>
        </row>
        <row r="2079">
          <cell r="A2079" t="str">
            <v>ÍNCULO.....:</v>
          </cell>
          <cell r="B2079" t="str">
            <v>NACIONAL CAIXA</v>
          </cell>
        </row>
        <row r="2081">
          <cell r="B2081" t="str">
            <v>FIO 2,5MM2 CAIXAS CONEXOES E TOMADAS DE EMBUTIR C/PLACAS INCLUSIVE</v>
          </cell>
        </row>
        <row r="2082">
          <cell r="B2082" t="str">
            <v>ABERTURA E FECHAMENTO DE RASGOS EM ALVENARIA</v>
          </cell>
        </row>
        <row r="2083">
          <cell r="A2083" t="str">
            <v>26325/007</v>
          </cell>
          <cell r="B2083" t="str">
            <v>INSTALACAO PT TOMADA DE SOBREPOR COM 12M FIO PARALELO 2,5MM2 ROSETA DE</v>
          </cell>
          <cell r="C2083" t="str">
            <v>UN</v>
          </cell>
          <cell r="D2083">
            <v>77.62</v>
          </cell>
        </row>
        <row r="2084">
          <cell r="B2084" t="str">
            <v>MADEIRA CLAETS DE LOUCA FITA ISOLANTE GRAMPO MIGUELON BUCHA DE NYLON</v>
          </cell>
        </row>
        <row r="2085">
          <cell r="B2085" t="str">
            <v>PARAFUSOS E TOMADA DE SOBREPOR</v>
          </cell>
        </row>
        <row r="2086">
          <cell r="A2086" t="str">
            <v>26325/008</v>
          </cell>
          <cell r="B2086" t="str">
            <v>INSTALACAO PT TOMADA EQUIV 2 VARAS ELETR PVC RIGIDO DE 3/4" 12M DE FIO</v>
          </cell>
          <cell r="C2086" t="str">
            <v>UN</v>
          </cell>
          <cell r="D2086">
            <v>73.48</v>
          </cell>
        </row>
        <row r="2087">
          <cell r="B2087" t="str">
            <v>2,5MM2 CAIXAS CONEXOES E TOMADA DE EMBUTIR C/PLACA FOSFORESCENTE INCL</v>
          </cell>
        </row>
        <row r="2088">
          <cell r="B2088" t="str">
            <v>ABERTURA E FECHAMENTO DE RASGO EM ALVENARIA</v>
          </cell>
        </row>
        <row r="2089">
          <cell r="A2089" t="str">
            <v>26325/009</v>
          </cell>
          <cell r="B2089" t="str">
            <v>INSTALACAO PT TOMADA EQUIV 2 VARAS ELETR PVC RIGIDO DE 1/2" 12M DE FIO</v>
          </cell>
          <cell r="C2089" t="str">
            <v>UN</v>
          </cell>
          <cell r="D2089">
            <v>63.77</v>
          </cell>
        </row>
        <row r="2090">
          <cell r="B2090" t="str">
            <v>2,5MM2 CAIXAS CONEXOES TOMADA DE EMBUTIR C/PLACA FOSFORESCENTE INCL</v>
          </cell>
        </row>
        <row r="2091">
          <cell r="B2091" t="str">
            <v>ABERTURA E FECHAMENTO DE RASGO EM ALVENARIA</v>
          </cell>
        </row>
        <row r="2092">
          <cell r="A2092" t="str">
            <v>26325/010</v>
          </cell>
          <cell r="B2092" t="str">
            <v>INSTALACAO 1 CONJ 2 TOMADAS EQUIV 3 VARAS ELETR PVC DE 3/4" (RIGIDO)</v>
          </cell>
          <cell r="C2092" t="str">
            <v>UN</v>
          </cell>
          <cell r="D2092">
            <v>95.64</v>
          </cell>
        </row>
        <row r="2093">
          <cell r="B2093" t="str">
            <v>18M DE FIO 2,5MM2 CAIXAS CONEXOES E TOMADAS DE EMBUTIR C/PLACA FOSFO</v>
          </cell>
        </row>
        <row r="2094">
          <cell r="B2094" t="str">
            <v>RESCENTE INCL ABERTURA E FECHAMENTO DE RASGO EM ALVENARIA</v>
          </cell>
        </row>
        <row r="2095">
          <cell r="A2095" t="str">
            <v>26325/011</v>
          </cell>
          <cell r="B2095" t="str">
            <v>INSTALACAO 1 CONJ 2 TOMADAS EQUIV 3 VARAS ELETR PVC DE 1/2" (RIGIDO)</v>
          </cell>
          <cell r="C2095" t="str">
            <v>UN</v>
          </cell>
          <cell r="D2095">
            <v>90.09</v>
          </cell>
        </row>
        <row r="2096">
          <cell r="B2096" t="str">
            <v>18M DE FIO 2,5MM2 CIXAS CONEXOES E TOMADAS DE EMBUTIR C/PLACA FOSFORES</v>
          </cell>
        </row>
        <row r="2097">
          <cell r="B2097" t="str">
            <v>CENTE INCL ABERTURA E FECHAMENTO DE RASGO EM ALVENARIA</v>
          </cell>
        </row>
        <row r="2098">
          <cell r="A2098" t="str">
            <v>26325/012</v>
          </cell>
          <cell r="B2098" t="str">
            <v>INSTALACAO 1 CONJ 3 TOMADAS EQUIV 4 VARAS ELETR PVC DE 3/4" (RIGIDO)</v>
          </cell>
          <cell r="C2098" t="str">
            <v>UN</v>
          </cell>
          <cell r="D2098">
            <v>126.72</v>
          </cell>
        </row>
        <row r="2099">
          <cell r="B2099" t="str">
            <v>25MDE FIO 2,5MM2 CAIXAS CONEXOES E TOMADAS DE EMBUTIR C/PLACA FOSFORES</v>
          </cell>
        </row>
        <row r="2100">
          <cell r="B2100" t="str">
            <v>CENTE INCL ABERTURA E FECHAMENTO DE RASGO EM ALVENARIA</v>
          </cell>
        </row>
        <row r="2101">
          <cell r="A2101" t="str">
            <v>26325/013</v>
          </cell>
          <cell r="B2101" t="str">
            <v>INSTALACAO 1 CONJ 3 TOMADAS EQUIV 4 VARAS ELETR PVC DE 1/2" (RIGIDO)</v>
          </cell>
          <cell r="C2101" t="str">
            <v>UN</v>
          </cell>
          <cell r="D2101">
            <v>115.48</v>
          </cell>
        </row>
        <row r="2102">
          <cell r="B2102" t="str">
            <v>25M DE FIO 2,5MM2 CAIXAS CONEXOES E TOMADAS DE EMBUTIR C/PLACA FOSFO</v>
          </cell>
        </row>
        <row r="2103">
          <cell r="B2103" t="str">
            <v>RESCENTE INCL CONEXOES E FECHAMENTO DE RASGO EM ALVENARIA</v>
          </cell>
        </row>
        <row r="2104">
          <cell r="A2104" t="str">
            <v>26325/014</v>
          </cell>
          <cell r="B2104" t="str">
            <v>INSTALACAO 1 CONJ 4 TOMADAS EQUIV 5 VARAS ELETR PVC DE 3/4" (RIGIDO)</v>
          </cell>
          <cell r="C2104" t="str">
            <v>UN</v>
          </cell>
          <cell r="D2104">
            <v>153.01</v>
          </cell>
        </row>
        <row r="2105">
          <cell r="B2105" t="str">
            <v>30M DE FIO 2,5MM2 CAIXAS CONEXOES E TOMADAS DE EMBUTIR C/PLACA FOSFO</v>
          </cell>
        </row>
        <row r="2106">
          <cell r="B2106" t="str">
            <v>RESCENTE INCL ABERTURA E FECHAMENTO DE RASGO EM ALVENARIA</v>
          </cell>
        </row>
        <row r="2107">
          <cell r="A2107" t="str">
            <v>26325/015</v>
          </cell>
          <cell r="B2107" t="str">
            <v>INSTALACAO 1 CONJ 4 TOMADAS EQUIV 5 VARAS ELETR PVC DE 1/2" (RIGIDO)</v>
          </cell>
          <cell r="C2107" t="str">
            <v>UN</v>
          </cell>
          <cell r="D2107">
            <v>137.77000000000001</v>
          </cell>
        </row>
        <row r="2108">
          <cell r="B2108" t="str">
            <v>30M DE FIO 2,5MM2 CAIXAS CONEXOES E TOMADAS DE EMBUTIR C/PLACA FOSFO</v>
          </cell>
        </row>
        <row r="2109">
          <cell r="A2109" t="str">
            <v>CÓDIGO</v>
          </cell>
          <cell r="B2109" t="str">
            <v>|D E S C R I Ç Ã O                                                   |UN</v>
          </cell>
          <cell r="C2109" t="str">
            <v>IDADE</v>
          </cell>
          <cell r="D2109" t="str">
            <v>|CUSTO TOTAL</v>
          </cell>
        </row>
        <row r="2110">
          <cell r="A2110" t="str">
            <v>ÍNCULO.....:</v>
          </cell>
          <cell r="B2110" t="str">
            <v>NACIONAL CAIXA</v>
          </cell>
        </row>
        <row r="2112">
          <cell r="B2112" t="str">
            <v>RESCENTE INCL ABERTURA E FECHAMENTO DE RASGO EM ALVENARIA</v>
          </cell>
        </row>
        <row r="2113">
          <cell r="A2113" t="str">
            <v>26325/029</v>
          </cell>
          <cell r="B2113" t="str">
            <v>PONTO TOMADA 3P 20A/250V EMBUTIDO PAREDE, EM PVC</v>
          </cell>
          <cell r="C2113" t="str">
            <v>UN</v>
          </cell>
          <cell r="D2113">
            <v>136.36000000000001</v>
          </cell>
        </row>
        <row r="2114">
          <cell r="A2114">
            <v>68449</v>
          </cell>
          <cell r="B2114" t="str">
            <v>PONTO DE TOMADA P/CHUVEIRO ELETRICO</v>
          </cell>
        </row>
        <row r="2115">
          <cell r="A2115" t="str">
            <v>68449/001</v>
          </cell>
          <cell r="B2115" t="str">
            <v>PONTO TOMADA ALTO 1200W/ELETR PVC 1/2"/CX 4X2"-P/CHUVEIRO ELETRICO</v>
          </cell>
          <cell r="C2115" t="str">
            <v>PT</v>
          </cell>
          <cell r="D2115">
            <v>45.35</v>
          </cell>
        </row>
        <row r="2116">
          <cell r="A2116">
            <v>68512</v>
          </cell>
          <cell r="B2116" t="str">
            <v>PONTO LUZ/TOMADA P/EDIFICIOS PADRAO NORMAL-A PARTIR DO QD</v>
          </cell>
        </row>
        <row r="2117">
          <cell r="A2117" t="str">
            <v>68512/001</v>
          </cell>
          <cell r="B2117" t="str">
            <v>PONTO LUZ/TOMADA P/EDIFICIOS PADRAO NORMAL-A PARTIR DO QD</v>
          </cell>
          <cell r="C2117" t="str">
            <v>UN</v>
          </cell>
          <cell r="D2117">
            <v>48.22</v>
          </cell>
        </row>
        <row r="2118">
          <cell r="A2118">
            <v>68549</v>
          </cell>
          <cell r="B2118" t="str">
            <v>INSTALACAO PONTO LUZ APARENTE SOBRE MADEIRAMENTO, FIO 2,5MM, FITA ISO-</v>
          </cell>
        </row>
        <row r="2119">
          <cell r="B2119" t="str">
            <v>LANTE, BUCHAS DE NYLON E PARAFUSOS, CLEATS E BOCAL DE PORCELANA</v>
          </cell>
        </row>
        <row r="2120">
          <cell r="A2120" t="str">
            <v>68549/001</v>
          </cell>
          <cell r="B2120" t="str">
            <v>INSTALACAO PONTO LUZ APARENTE SOBRE MADEIRAMENTO, FIO 2,5MM, FITA ISOL</v>
          </cell>
          <cell r="C2120" t="str">
            <v>UN</v>
          </cell>
          <cell r="D2120">
            <v>76.05</v>
          </cell>
        </row>
        <row r="2121">
          <cell r="B2121" t="str">
            <v>ANTE, BUCHAS DE NYLON E PARAFUSOS, CLEATS E BOCAL DE PORCELANA</v>
          </cell>
        </row>
        <row r="2122">
          <cell r="A2122">
            <v>68561</v>
          </cell>
          <cell r="B2122" t="str">
            <v>PONTO INTERRUPTOR SOBREPOR APARENTE</v>
          </cell>
        </row>
        <row r="2123">
          <cell r="A2123" t="str">
            <v>68561/001</v>
          </cell>
          <cell r="B2123" t="str">
            <v>PONTO INTERRUPTOR SOBREPOR APARENTE 1 SECAO C/12,00M FIO 2,5MM2</v>
          </cell>
          <cell r="C2123" t="str">
            <v>UN</v>
          </cell>
          <cell r="D2123">
            <v>73.47</v>
          </cell>
        </row>
        <row r="2124">
          <cell r="A2124">
            <v>68612</v>
          </cell>
          <cell r="B2124" t="str">
            <v>PONTO LUZ PAREDE</v>
          </cell>
        </row>
        <row r="2125">
          <cell r="A2125" t="str">
            <v>68612/001</v>
          </cell>
          <cell r="B2125" t="str">
            <v>PONTO LUZ PAREDE (ARANDELA) ELETRODUTO PVC 3/4"</v>
          </cell>
          <cell r="C2125" t="str">
            <v>PT</v>
          </cell>
          <cell r="D2125">
            <v>49.85</v>
          </cell>
        </row>
        <row r="2126">
          <cell r="A2126" t="str">
            <v>68612/002</v>
          </cell>
          <cell r="B2126" t="str">
            <v>PONTO LUZ PAREDE (ARANDELA) ELETRODUTO FERRO ESMALTADO 3/4"</v>
          </cell>
          <cell r="C2126" t="str">
            <v>PT</v>
          </cell>
          <cell r="D2126">
            <v>63.9</v>
          </cell>
        </row>
        <row r="2127">
          <cell r="A2127">
            <v>68613</v>
          </cell>
          <cell r="B2127" t="str">
            <v>PONTO INTERRUPTOR DUPLO SIMPLES/TOMADA ELETR PVC 3/4" - 4X2"</v>
          </cell>
        </row>
        <row r="2128">
          <cell r="A2128" t="str">
            <v>68613/001</v>
          </cell>
          <cell r="B2128" t="str">
            <v>PONTO INTERRUPTOR SIMPLES/TOMADA ELETR PVC 1/2" -4X2"</v>
          </cell>
          <cell r="C2128" t="str">
            <v>PT</v>
          </cell>
          <cell r="D2128">
            <v>61.37</v>
          </cell>
        </row>
        <row r="2129">
          <cell r="A2129" t="str">
            <v>68613/002</v>
          </cell>
          <cell r="B2129" t="str">
            <v>PONTO INTERRUPTOR DUPLO SIMPLES/TOMADA ELETR PVC 3/4" - 4X2"</v>
          </cell>
          <cell r="C2129" t="str">
            <v>PT</v>
          </cell>
          <cell r="D2129">
            <v>68.349999999999994</v>
          </cell>
        </row>
        <row r="2130">
          <cell r="A2130" t="str">
            <v>68613/003</v>
          </cell>
          <cell r="B2130" t="str">
            <v>PONTO INTERRUPTOR SIMPLES/TOMADA ELET FERRO GALV 3/4" -4X2"</v>
          </cell>
          <cell r="C2130" t="str">
            <v>PT</v>
          </cell>
          <cell r="D2130">
            <v>74.64</v>
          </cell>
        </row>
        <row r="2131">
          <cell r="A2131">
            <v>68614</v>
          </cell>
          <cell r="B2131" t="str">
            <v>PONTO TOMADA</v>
          </cell>
        </row>
        <row r="2132">
          <cell r="A2132" t="str">
            <v>68614/001</v>
          </cell>
          <cell r="B2132" t="str">
            <v>PONTO TOMADA 2P UNIV 10A/250V PISO/ELETR PVC 1/2" - 4X2"S/PLACA</v>
          </cell>
          <cell r="C2132" t="str">
            <v>PT</v>
          </cell>
          <cell r="D2132">
            <v>40.5</v>
          </cell>
        </row>
        <row r="2133">
          <cell r="A2133" t="str">
            <v>68614/004</v>
          </cell>
          <cell r="B2133" t="str">
            <v>PONTO TOMADA 2P UNIV 10A/250V PISO/ELETR FERRO GALV 3/4"-4X4"S/PLACA</v>
          </cell>
          <cell r="C2133" t="str">
            <v>PT</v>
          </cell>
          <cell r="D2133">
            <v>72.47</v>
          </cell>
        </row>
        <row r="2134">
          <cell r="A2134" t="str">
            <v>68614/005</v>
          </cell>
          <cell r="B2134" t="str">
            <v>PONTO TOMADA 2P UNIV 10A/250V BAIXA/ELETRODUTO PVC 1/2" - 4X2"C/PLACA</v>
          </cell>
          <cell r="C2134" t="str">
            <v>PT</v>
          </cell>
          <cell r="D2134">
            <v>34.19</v>
          </cell>
        </row>
        <row r="2135">
          <cell r="A2135" t="str">
            <v>68614/006</v>
          </cell>
          <cell r="B2135" t="str">
            <v>PONTO TOMADA 2P UNIV 10A/250V MEIA ALT 100W/ELETRODUTO PVC 1/2" -4X2"C</v>
          </cell>
          <cell r="C2135" t="str">
            <v>PT</v>
          </cell>
          <cell r="D2135">
            <v>39.31</v>
          </cell>
        </row>
        <row r="2136">
          <cell r="B2136" t="str">
            <v>/PLACA</v>
          </cell>
        </row>
        <row r="2137">
          <cell r="A2137" t="str">
            <v>68614/007</v>
          </cell>
          <cell r="B2137" t="str">
            <v>PONTO TOMADA 2P UNIV 10A/250V MEIA ALT APARENTE 100W/ELETR PVC 1/2"-4X</v>
          </cell>
          <cell r="C2137" t="str">
            <v>PT</v>
          </cell>
          <cell r="D2137">
            <v>36.340000000000003</v>
          </cell>
        </row>
        <row r="2138">
          <cell r="B2138" t="str">
            <v>2" C/PLACA</v>
          </cell>
        </row>
        <row r="2139">
          <cell r="A2139" t="str">
            <v>68614/008</v>
          </cell>
          <cell r="B2139" t="str">
            <v>PONTO TOMADA 2P UNIV 10A/250V MEIA ALT 100W/ELETR FERRO ESMALT 3/4"-4X</v>
          </cell>
          <cell r="C2139" t="str">
            <v>PT</v>
          </cell>
          <cell r="D2139">
            <v>57.85</v>
          </cell>
        </row>
        <row r="2140">
          <cell r="A2140" t="str">
            <v>CÓDIGO</v>
          </cell>
          <cell r="B2140" t="str">
            <v>|D E S C R I Ç Ã O                                                   |UN</v>
          </cell>
          <cell r="C2140" t="str">
            <v>IDADE</v>
          </cell>
          <cell r="D2140" t="str">
            <v>|CUSTO TOTAL</v>
          </cell>
        </row>
        <row r="2141">
          <cell r="A2141" t="str">
            <v>ÍNCULO.....:</v>
          </cell>
          <cell r="B2141" t="str">
            <v>NACIONAL CAIXA</v>
          </cell>
        </row>
        <row r="2143">
          <cell r="B2143" t="str">
            <v>2"C/PLACA</v>
          </cell>
        </row>
        <row r="2144">
          <cell r="A2144" t="str">
            <v>68614/009</v>
          </cell>
          <cell r="B2144" t="str">
            <v>PONTO TOMADA 2P UNIV 10A/250V MEIA ALT ATE 600W/ELETR PVC 1/2"- 4X2"C/</v>
          </cell>
          <cell r="C2144" t="str">
            <v>PT</v>
          </cell>
          <cell r="D2144">
            <v>40.659999999999997</v>
          </cell>
        </row>
        <row r="2145">
          <cell r="B2145" t="str">
            <v>PLACA</v>
          </cell>
        </row>
        <row r="2146">
          <cell r="A2146" t="str">
            <v>68614/010</v>
          </cell>
          <cell r="B2146" t="str">
            <v>PONTO TOMADA 2P UNIV 10A/250V ALTA 100W/ELETRODUTO PVC 1/2" - 4X2"C/PL</v>
          </cell>
          <cell r="C2146" t="str">
            <v>PT</v>
          </cell>
          <cell r="D2146">
            <v>43.98</v>
          </cell>
        </row>
        <row r="2147">
          <cell r="B2147" t="str">
            <v>ACA</v>
          </cell>
        </row>
        <row r="2148">
          <cell r="A2148" t="str">
            <v>68614/011</v>
          </cell>
          <cell r="B2148" t="str">
            <v>PONTO TOMADA 2P UNIV 10A/250V ALTA 100W/ELETR FERRO ESMALT 3/4" - 4X2"</v>
          </cell>
          <cell r="C2148" t="str">
            <v>PT</v>
          </cell>
          <cell r="D2148">
            <v>66.42</v>
          </cell>
        </row>
        <row r="2149">
          <cell r="B2149" t="str">
            <v>C/PLACA</v>
          </cell>
        </row>
        <row r="2150">
          <cell r="A2150" t="str">
            <v>68614/012</v>
          </cell>
          <cell r="B2150" t="str">
            <v>PONTO TOMADA 2P UNIV 10A/250V ALTA 100W/ELETR FERRO GALVANIZADO 3/4"-4</v>
          </cell>
          <cell r="C2150" t="str">
            <v>PT</v>
          </cell>
          <cell r="D2150">
            <v>60.69</v>
          </cell>
        </row>
        <row r="2151">
          <cell r="B2151" t="str">
            <v>X2"C/PLACA</v>
          </cell>
        </row>
        <row r="2152">
          <cell r="A2152" t="str">
            <v>68614/013</v>
          </cell>
          <cell r="B2152" t="str">
            <v>PONTO TOMADA 2P UNIV 10A/250V ALTA ATE 600W/ELETR FERRO GALV 3/4"-4X2"</v>
          </cell>
          <cell r="C2152" t="str">
            <v>PT</v>
          </cell>
          <cell r="D2152">
            <v>62.37</v>
          </cell>
        </row>
        <row r="2153">
          <cell r="B2153" t="str">
            <v>C/PLACA</v>
          </cell>
        </row>
        <row r="2154">
          <cell r="A2154" t="str">
            <v>68614/014</v>
          </cell>
          <cell r="B2154" t="str">
            <v>PONTO TOMADA 2P UNIV 10A/250V ALTA ATE 1200W/ELETR FERRO GALV 3/4" -4X</v>
          </cell>
          <cell r="C2154" t="str">
            <v>PT</v>
          </cell>
          <cell r="D2154">
            <v>45.14</v>
          </cell>
        </row>
        <row r="2155">
          <cell r="B2155" t="str">
            <v>2" C/PLACA</v>
          </cell>
        </row>
        <row r="2156">
          <cell r="A2156" t="str">
            <v>68614/015</v>
          </cell>
          <cell r="B2156" t="str">
            <v>PONTO TOMADA 2P UNIV 10A/250V ALTA 1500W/ELETR FERRO GALV 3/4"-4X2"C/P</v>
          </cell>
          <cell r="C2156" t="str">
            <v>PT</v>
          </cell>
          <cell r="D2156">
            <v>68.959999999999994</v>
          </cell>
        </row>
        <row r="2157">
          <cell r="B2157" t="str">
            <v>LACA</v>
          </cell>
        </row>
        <row r="2158">
          <cell r="A2158" t="str">
            <v>68614/016</v>
          </cell>
          <cell r="B2158" t="str">
            <v>PONTO TOMADA 2P UNIV 10A/250V ALTA 4000W/ELETR FERRO GALV 3/4"-4X2"C/P</v>
          </cell>
          <cell r="C2158" t="str">
            <v>PT</v>
          </cell>
          <cell r="D2158">
            <v>176.15</v>
          </cell>
        </row>
        <row r="2159">
          <cell r="B2159" t="str">
            <v>LACA</v>
          </cell>
        </row>
        <row r="2160">
          <cell r="A2160" t="str">
            <v>68614/017</v>
          </cell>
          <cell r="B2160" t="str">
            <v>PONTO TOMADA 3P 20A/250V BAIXA / ELETRODUTO PVC 3/4"/CAIXA 4X2"/PLACA</v>
          </cell>
          <cell r="C2160" t="str">
            <v>PT</v>
          </cell>
          <cell r="D2160">
            <v>108.55</v>
          </cell>
        </row>
        <row r="2161">
          <cell r="A2161">
            <v>68615</v>
          </cell>
          <cell r="B2161" t="str">
            <v>PONTO CAMPAINHA</v>
          </cell>
        </row>
        <row r="2162">
          <cell r="A2162" t="str">
            <v>68615/001</v>
          </cell>
          <cell r="B2162" t="str">
            <v>PONTO PULSADOR CAMPAINHA/ELETRODUTO PVC 1/2" - 4X2"</v>
          </cell>
          <cell r="C2162" t="str">
            <v>PT</v>
          </cell>
          <cell r="D2162">
            <v>57.24</v>
          </cell>
        </row>
        <row r="2163">
          <cell r="A2163" t="str">
            <v>68615/002</v>
          </cell>
          <cell r="B2163" t="str">
            <v>PONTO CIGARRA 50/60HZ /ELETRODUTO PVC 1/2" - 4X2"</v>
          </cell>
          <cell r="C2163" t="str">
            <v>PT</v>
          </cell>
          <cell r="D2163">
            <v>49.74</v>
          </cell>
        </row>
        <row r="2164">
          <cell r="A2164">
            <v>68633</v>
          </cell>
          <cell r="B2164" t="str">
            <v>PONTO DE LUZ (CAIXA, ELETRODUTO, FIOS E INTERRUPTOR)</v>
          </cell>
        </row>
        <row r="2165">
          <cell r="A2165" t="str">
            <v>68633/001</v>
          </cell>
          <cell r="B2165" t="str">
            <v>PONTO DE LUZ (CAIXA, ELETRODUTO, FIOS E INTERRUPTOR)</v>
          </cell>
          <cell r="C2165" t="str">
            <v>UN</v>
          </cell>
          <cell r="D2165">
            <v>66.88</v>
          </cell>
        </row>
        <row r="2166">
          <cell r="A2166" t="str">
            <v>68633/002</v>
          </cell>
          <cell r="B2166" t="str">
            <v>PONTO DE TOMADA (CAIXA, ELETRODUTO, FIOS E TOMADA)</v>
          </cell>
          <cell r="C2166" t="str">
            <v>UN</v>
          </cell>
          <cell r="D2166">
            <v>56.67</v>
          </cell>
        </row>
        <row r="2167">
          <cell r="A2167" t="str">
            <v>68633/003</v>
          </cell>
          <cell r="B2167" t="str">
            <v>PONTO DE TOMADA PARA AR CONDICIONADO (CAIXA, ELETRODUTO, FIOS E TOMADA</v>
          </cell>
          <cell r="C2167" t="str">
            <v>UN</v>
          </cell>
          <cell r="D2167">
            <v>88.74</v>
          </cell>
        </row>
        <row r="2168">
          <cell r="B2168" t="str">
            <v>)</v>
          </cell>
        </row>
        <row r="2169">
          <cell r="A2169">
            <v>68635</v>
          </cell>
          <cell r="B2169" t="str">
            <v>PONTO DE CAMPAINHA EXTERNA (MUSICAL) P/PADRAO NORMAL/ALTO</v>
          </cell>
        </row>
        <row r="2170">
          <cell r="A2170" t="str">
            <v>68635/001</v>
          </cell>
          <cell r="B2170" t="str">
            <v>PONTO TELEFONICO C/FIO P/EDIFICIO PADRAO BAIXO</v>
          </cell>
          <cell r="C2170" t="str">
            <v>UN</v>
          </cell>
          <cell r="D2170">
            <v>21.94</v>
          </cell>
        </row>
        <row r="2171">
          <cell r="A2171" t="str">
            <v>CÓDIGO</v>
          </cell>
          <cell r="B2171" t="str">
            <v>|D E S C R I Ç Ã O                                                   |UN</v>
          </cell>
          <cell r="C2171" t="str">
            <v>IDADE</v>
          </cell>
          <cell r="D2171" t="str">
            <v>|CUSTO TOTAL</v>
          </cell>
        </row>
        <row r="2172">
          <cell r="A2172" t="str">
            <v>ÍNCULO.....:</v>
          </cell>
          <cell r="B2172" t="str">
            <v>NACIONAL CAIXA</v>
          </cell>
        </row>
        <row r="2174">
          <cell r="A2174" t="str">
            <v>68635/002</v>
          </cell>
          <cell r="B2174" t="str">
            <v>PONTO DE CAMPAINHA EXTERNA (MUSICAL) P/PADRAO NORMAL/ALTO</v>
          </cell>
          <cell r="C2174" t="str">
            <v>UN</v>
          </cell>
          <cell r="D2174">
            <v>34.31</v>
          </cell>
        </row>
        <row r="2175">
          <cell r="A2175" t="str">
            <v>68635/003</v>
          </cell>
          <cell r="B2175" t="str">
            <v>PONTO DE TV SECO PARA EDIFICIOS</v>
          </cell>
          <cell r="C2175" t="str">
            <v>UN</v>
          </cell>
          <cell r="D2175">
            <v>18.23</v>
          </cell>
        </row>
        <row r="2176">
          <cell r="A2176" t="str">
            <v>68635/004</v>
          </cell>
          <cell r="B2176" t="str">
            <v>PONTO DE TOMADA P/ CHUVEIRO ELETRICO</v>
          </cell>
          <cell r="C2176" t="str">
            <v>UN</v>
          </cell>
          <cell r="D2176">
            <v>45.61</v>
          </cell>
        </row>
        <row r="2177">
          <cell r="A2177">
            <v>68690</v>
          </cell>
          <cell r="B2177" t="str">
            <v>PONTO INTERRUPTOR</v>
          </cell>
        </row>
        <row r="2178">
          <cell r="A2178" t="str">
            <v>68690/001</v>
          </cell>
          <cell r="B2178" t="str">
            <v>PONTO INTERRUPTOR SIMPLES ELETRODUTO PVC 1/2"- 4X2"</v>
          </cell>
          <cell r="C2178" t="str">
            <v>PT</v>
          </cell>
          <cell r="D2178">
            <v>42.62</v>
          </cell>
        </row>
        <row r="2179">
          <cell r="A2179" t="str">
            <v>68690/002</v>
          </cell>
          <cell r="B2179" t="str">
            <v>PONTO INTERRUPTOR DUPLO SIMPLES ELETR PVC 1/2" - 4X2"</v>
          </cell>
          <cell r="C2179" t="str">
            <v>PT</v>
          </cell>
          <cell r="D2179">
            <v>62.29</v>
          </cell>
        </row>
        <row r="2180">
          <cell r="A2180" t="str">
            <v>68690/003</v>
          </cell>
          <cell r="B2180" t="str">
            <v>PONTO INTERRUPTOR TRIPLO SIMPLES ELETRODUTO PVC 3/4" - 4X2"</v>
          </cell>
          <cell r="C2180" t="str">
            <v>PT</v>
          </cell>
          <cell r="D2180">
            <v>69.86</v>
          </cell>
        </row>
        <row r="2181">
          <cell r="A2181" t="str">
            <v>68690/004</v>
          </cell>
          <cell r="B2181" t="str">
            <v>PONTO INTERRUPTOR SIMPLES ELET FERRO ESMALTADO 3/4" -4X2"</v>
          </cell>
          <cell r="C2181" t="str">
            <v>PT</v>
          </cell>
          <cell r="D2181">
            <v>59.81</v>
          </cell>
        </row>
        <row r="2182">
          <cell r="A2182" t="str">
            <v>68690/005</v>
          </cell>
          <cell r="B2182" t="str">
            <v>PONTO INTERRUPTOR TRIPLO SIMP ELET FERRO ESMALTADO 3/4"-4X2"</v>
          </cell>
          <cell r="C2182" t="str">
            <v>PT</v>
          </cell>
          <cell r="D2182">
            <v>87.6</v>
          </cell>
        </row>
        <row r="2183">
          <cell r="A2183" t="str">
            <v>68690/006</v>
          </cell>
          <cell r="B2183" t="str">
            <v>PONTO INTERRUPTOR SIMPLES ELET FERRO GALV 3/4" - 4X2"</v>
          </cell>
          <cell r="C2183" t="str">
            <v>PT</v>
          </cell>
          <cell r="D2183">
            <v>55.25</v>
          </cell>
        </row>
        <row r="2184">
          <cell r="A2184" t="str">
            <v>68690/007</v>
          </cell>
          <cell r="B2184" t="str">
            <v>PONTO INTERRUPTOR THREE-WAY/ELETRODUTO PVC 3/4" - 4X2"</v>
          </cell>
          <cell r="C2184" t="str">
            <v>PT</v>
          </cell>
          <cell r="D2184">
            <v>152.86000000000001</v>
          </cell>
        </row>
        <row r="2185">
          <cell r="A2185">
            <v>178</v>
          </cell>
          <cell r="B2185" t="str">
            <v>GERADORES</v>
          </cell>
        </row>
        <row r="2186">
          <cell r="A2186">
            <v>71614</v>
          </cell>
          <cell r="B2186" t="str">
            <v>GRUPO GERADOR 40 KVA - MOTOR DIESEL</v>
          </cell>
        </row>
        <row r="2187">
          <cell r="A2187" t="str">
            <v>71614/001</v>
          </cell>
          <cell r="B2187" t="str">
            <v>GRUPO GERADOR 40 KVA MOTOR DIESEL - DEPRECIAÇÃO E JUROS</v>
          </cell>
          <cell r="C2187" t="str">
            <v>H</v>
          </cell>
          <cell r="D2187">
            <v>2.29</v>
          </cell>
        </row>
        <row r="2188">
          <cell r="A2188" t="str">
            <v>71614/002</v>
          </cell>
          <cell r="B2188" t="str">
            <v>GRUPO GERADOR 40 KVA MOTOR DIESEL - MANUTENÇÃO</v>
          </cell>
          <cell r="C2188" t="str">
            <v>H</v>
          </cell>
          <cell r="D2188">
            <v>0.8</v>
          </cell>
        </row>
        <row r="2189">
          <cell r="A2189" t="str">
            <v>71614/003</v>
          </cell>
          <cell r="B2189" t="str">
            <v>GRUPO GERADOR 40 KVA MOTOR DIESEL - MATERIAL NA OPERAÇÃO</v>
          </cell>
          <cell r="C2189" t="str">
            <v>H</v>
          </cell>
          <cell r="D2189">
            <v>20.79</v>
          </cell>
        </row>
        <row r="2190">
          <cell r="A2190" t="str">
            <v>71614/004</v>
          </cell>
          <cell r="B2190" t="str">
            <v>GRUPO GERADOR 40 KVA MOTOR DIESEL - UTILIZAÇÃO OPERATIVA</v>
          </cell>
          <cell r="C2190" t="str">
            <v>CHP</v>
          </cell>
          <cell r="D2190">
            <v>23.89</v>
          </cell>
        </row>
        <row r="2191">
          <cell r="A2191">
            <v>71615</v>
          </cell>
          <cell r="B2191" t="str">
            <v>GRUPO GERADOR 150/170 KVA - MOTOR DIESEL</v>
          </cell>
        </row>
        <row r="2192">
          <cell r="A2192" t="str">
            <v>71615/001</v>
          </cell>
          <cell r="B2192" t="str">
            <v>GRUPO GERADOR 150/170 KVA MOTOR DIESEL - DEPRECIAÇÃO</v>
          </cell>
          <cell r="C2192" t="str">
            <v>H</v>
          </cell>
          <cell r="D2192">
            <v>5.03</v>
          </cell>
        </row>
        <row r="2193">
          <cell r="A2193" t="str">
            <v>71615/002</v>
          </cell>
          <cell r="B2193" t="str">
            <v>GRUPO GERADOR 150/170 KVA MOTOR DIESEL - JUROS</v>
          </cell>
          <cell r="C2193" t="str">
            <v>H</v>
          </cell>
          <cell r="D2193">
            <v>1.89</v>
          </cell>
        </row>
        <row r="2194">
          <cell r="A2194" t="str">
            <v>71615/003</v>
          </cell>
          <cell r="B2194" t="str">
            <v>GRUPO GERADOR 150/170 KVA MOTOR DIESEL - MANUTENÇÃO</v>
          </cell>
          <cell r="C2194" t="str">
            <v>H</v>
          </cell>
          <cell r="D2194">
            <v>2.5099999999999998</v>
          </cell>
        </row>
        <row r="2195">
          <cell r="A2195" t="str">
            <v>71615/004</v>
          </cell>
          <cell r="B2195" t="str">
            <v>GRUPO GERADOR 150/170 KVA MOTOR DIESEL - MATERIAL NA OPERAÇÃO</v>
          </cell>
          <cell r="C2195" t="str">
            <v>H</v>
          </cell>
          <cell r="D2195">
            <v>63.5</v>
          </cell>
        </row>
        <row r="2196">
          <cell r="A2196" t="str">
            <v>71615/005</v>
          </cell>
          <cell r="B2196" t="str">
            <v>GRUPO GERADOR 150/170 KVA MOTOR DIESEL - UTILIZAÇÃO OPERATIVA</v>
          </cell>
          <cell r="C2196" t="str">
            <v>CHP</v>
          </cell>
          <cell r="D2196">
            <v>72.94</v>
          </cell>
        </row>
        <row r="2197">
          <cell r="A2197">
            <v>243</v>
          </cell>
          <cell r="B2197" t="str">
            <v>SISTEMAS DE PROTECAO/ATERRAMENTO</v>
          </cell>
        </row>
        <row r="2198">
          <cell r="A2198">
            <v>68069</v>
          </cell>
          <cell r="B2198" t="str">
            <v>HASTE COPPERWELD 5/8" X 3,0M C/CONECTOR</v>
          </cell>
          <cell r="C2198" t="str">
            <v>UN</v>
          </cell>
          <cell r="D2198">
            <v>32.25</v>
          </cell>
        </row>
        <row r="2199">
          <cell r="A2199">
            <v>68070</v>
          </cell>
          <cell r="B2199" t="str">
            <v>FIO TERRA E ISOLADOR P/PARA-RAIOS TIPO FRANKLIN</v>
          </cell>
          <cell r="C2199" t="str">
            <v>M</v>
          </cell>
          <cell r="D2199">
            <v>23.17</v>
          </cell>
        </row>
        <row r="2200">
          <cell r="A2200">
            <v>244</v>
          </cell>
          <cell r="B2200" t="str">
            <v>SERVICOS DIVERSOS</v>
          </cell>
        </row>
        <row r="2201">
          <cell r="A2201">
            <v>6006</v>
          </cell>
          <cell r="B2201" t="str">
            <v>INSTAL.ELETRICAS/TELEFONICAS - 2Q.37 TIPO "A"/MINIMO, EXCETO PADRAO</v>
          </cell>
          <cell r="C2201" t="str">
            <v>UN</v>
          </cell>
          <cell r="D2201">
            <v>619.16999999999996</v>
          </cell>
        </row>
        <row r="2202">
          <cell r="A2202" t="str">
            <v>CÓDIGO</v>
          </cell>
          <cell r="B2202" t="str">
            <v>|D E S C R I Ç Ã O                                                   |UN</v>
          </cell>
          <cell r="C2202" t="str">
            <v>IDADE</v>
          </cell>
          <cell r="D2202" t="str">
            <v>|CUSTO TOTAL</v>
          </cell>
        </row>
        <row r="2203">
          <cell r="A2203" t="str">
            <v>ÍNCULO.....:</v>
          </cell>
          <cell r="B2203" t="str">
            <v>NACIONAL CAIXA</v>
          </cell>
        </row>
        <row r="2205">
          <cell r="A2205">
            <v>6010</v>
          </cell>
          <cell r="B2205" t="str">
            <v>INSTAL.ELETRICAS/TELEFONICAS - 2Q.37 TIPO "A"/BAIXO, EXCETO PADRAO</v>
          </cell>
          <cell r="C2205" t="str">
            <v>UN</v>
          </cell>
          <cell r="D2205">
            <v>635.79</v>
          </cell>
        </row>
        <row r="2206">
          <cell r="A2206">
            <v>6012</v>
          </cell>
          <cell r="B2206" t="str">
            <v>INSTALACOES ELETRICAS/TELEFONICAS, EXCETO PADRAO - 2Q.39 TIPO "B"</v>
          </cell>
          <cell r="C2206" t="str">
            <v>UN</v>
          </cell>
          <cell r="D2206">
            <v>490.03</v>
          </cell>
        </row>
        <row r="2207">
          <cell r="B2207" t="str">
            <v>PADRAO MINIMO</v>
          </cell>
        </row>
        <row r="2208">
          <cell r="A2208">
            <v>6017</v>
          </cell>
          <cell r="B2208" t="str">
            <v>INSTALACOES ELETRICAS/TELEFONICAS, EXCETO PADRAO - 2Q-39 TIPO "B" PADR</v>
          </cell>
          <cell r="C2208" t="str">
            <v>UN</v>
          </cell>
          <cell r="D2208">
            <v>551.19000000000005</v>
          </cell>
        </row>
        <row r="2209">
          <cell r="B2209" t="str">
            <v>AO BAIXO</v>
          </cell>
        </row>
        <row r="2210">
          <cell r="A2210">
            <v>9535</v>
          </cell>
          <cell r="B2210" t="str">
            <v>INSTALACAO DE CHUVEIRO ELETRICO</v>
          </cell>
          <cell r="C2210" t="str">
            <v>UN</v>
          </cell>
          <cell r="D2210">
            <v>29.38</v>
          </cell>
        </row>
        <row r="2211">
          <cell r="A2211">
            <v>9539</v>
          </cell>
          <cell r="B2211" t="str">
            <v>EXTENSAO DE REDE PUBLICA DE BAIXA TENSAO - MMA</v>
          </cell>
          <cell r="C2211" t="str">
            <v>KM</v>
          </cell>
          <cell r="D2211">
            <v>10965.33</v>
          </cell>
        </row>
        <row r="2212">
          <cell r="A2212">
            <v>9540</v>
          </cell>
          <cell r="B2212" t="str">
            <v>ENTRADA DE ENERGIA - MONOFASICA - 50A</v>
          </cell>
          <cell r="C2212" t="str">
            <v>UN</v>
          </cell>
          <cell r="D2212">
            <v>674.34</v>
          </cell>
        </row>
        <row r="2213">
          <cell r="A2213">
            <v>11503</v>
          </cell>
          <cell r="B2213" t="str">
            <v>INSTALACOES ELETRICAS EQUIPAMENTO COMUNITARIO</v>
          </cell>
        </row>
        <row r="2214">
          <cell r="A2214" t="str">
            <v>11503/001</v>
          </cell>
          <cell r="B2214" t="str">
            <v>INSTALACOES ELETRICAS EQUIPAM. COMUNITARIO EQ-1-60</v>
          </cell>
          <cell r="C2214" t="str">
            <v>UN</v>
          </cell>
          <cell r="D2214">
            <v>623.69000000000005</v>
          </cell>
        </row>
        <row r="2215">
          <cell r="A2215">
            <v>23715</v>
          </cell>
          <cell r="B2215" t="str">
            <v>INSTALACOES ELETRICAS P/RESID EA.1.2Q.38/P. BAIXO</v>
          </cell>
        </row>
        <row r="2216">
          <cell r="A2216" t="str">
            <v>23715/001</v>
          </cell>
          <cell r="B2216" t="str">
            <v>INSTAL.ELETR.P/RESID.1-2Q.38 TIPO "A" PADRAO BAIXO</v>
          </cell>
          <cell r="C2216" t="str">
            <v>UN</v>
          </cell>
          <cell r="D2216">
            <v>718.07</v>
          </cell>
        </row>
        <row r="2217">
          <cell r="A2217">
            <v>23723</v>
          </cell>
          <cell r="B2217" t="str">
            <v>INSTALACOES ELETRICAS P/RESID EB.1.2Q.39/P. MINIMO</v>
          </cell>
        </row>
        <row r="2218">
          <cell r="A2218" t="str">
            <v>23723/001</v>
          </cell>
          <cell r="B2218" t="str">
            <v>INSTALACOES ELETRICAS P/RESIDENCIA EB.1.2Q.39, PADRAO MINIMO</v>
          </cell>
          <cell r="C2218" t="str">
            <v>UN</v>
          </cell>
          <cell r="D2218">
            <v>584.01</v>
          </cell>
        </row>
        <row r="2219">
          <cell r="A2219">
            <v>24272</v>
          </cell>
          <cell r="B2219" t="str">
            <v>INSTALACOES ELETRICAS P/UNIDADE SANITARIA</v>
          </cell>
        </row>
        <row r="2220">
          <cell r="A2220" t="str">
            <v>24272/001</v>
          </cell>
          <cell r="B2220" t="str">
            <v>INSTAL ELETRICA P/US-04, PADRAO MINIMO</v>
          </cell>
          <cell r="C2220" t="str">
            <v>UN</v>
          </cell>
          <cell r="D2220">
            <v>264.17</v>
          </cell>
        </row>
        <row r="2221">
          <cell r="A2221">
            <v>39629</v>
          </cell>
          <cell r="B2221" t="str">
            <v>INSTALACOES ELETRICAS P/RESID EB.1.1Q.32/P. BAIXO</v>
          </cell>
          <cell r="C2221" t="str">
            <v>UN</v>
          </cell>
          <cell r="D2221">
            <v>702.35</v>
          </cell>
        </row>
        <row r="2222">
          <cell r="A2222">
            <v>41598</v>
          </cell>
          <cell r="B2222" t="str">
            <v>ENTRADA PROVISORIA AEREA ENERGIA ELETRICA TRIFASICA 40A POSTE MADEIRA</v>
          </cell>
          <cell r="C2222" t="str">
            <v>UN</v>
          </cell>
          <cell r="D2222">
            <v>578.25</v>
          </cell>
        </row>
        <row r="2223">
          <cell r="A2223">
            <v>41606</v>
          </cell>
          <cell r="B2223" t="str">
            <v>INSTALACOES ELETRICAS GINASIO POLIESPORTIVO (QUADRA DA CIDADANIA)</v>
          </cell>
          <cell r="C2223" t="str">
            <v>UN</v>
          </cell>
          <cell r="D2223">
            <v>14268.53</v>
          </cell>
        </row>
        <row r="2224">
          <cell r="A2224">
            <v>68455</v>
          </cell>
          <cell r="B2224" t="str">
            <v>INSTALACAO ELETRICA P/ EDIFICIO RESIDENCIAL</v>
          </cell>
        </row>
        <row r="2225">
          <cell r="A2225" t="str">
            <v>68455/001</v>
          </cell>
          <cell r="B2225" t="str">
            <v>INSTALACAO ELETRICA P/ EDIFICIO RESIDENCIAL C/ 4 PAVTOS 16 UNID.</v>
          </cell>
          <cell r="C2225" t="str">
            <v>UN</v>
          </cell>
          <cell r="D2225">
            <v>16708.71</v>
          </cell>
        </row>
        <row r="2226">
          <cell r="B2226" t="str">
            <v>H4T-2Q-51,34A AUTOP</v>
          </cell>
        </row>
        <row r="2227">
          <cell r="A2227">
            <v>68458</v>
          </cell>
          <cell r="B2227" t="str">
            <v>INSTALACAO ELETRICA CASA POPULAR COM 31,24M2</v>
          </cell>
        </row>
        <row r="2228">
          <cell r="A2228" t="str">
            <v>68458/001</v>
          </cell>
          <cell r="B2228" t="str">
            <v>INSTALACAO ELETRICA CASA POPULAR COM 31,24M2</v>
          </cell>
          <cell r="C2228" t="str">
            <v>UN</v>
          </cell>
          <cell r="D2228">
            <v>585.65</v>
          </cell>
        </row>
        <row r="2229">
          <cell r="A2229" t="str">
            <v>68458/002</v>
          </cell>
          <cell r="B2229" t="str">
            <v>INSTAL.ELETRICAS/TELEFONICAS - 1Q.32 TIPO "B"/BAIXO, EXCETO PADRAO</v>
          </cell>
          <cell r="C2229" t="str">
            <v>UN</v>
          </cell>
          <cell r="D2229">
            <v>442.73</v>
          </cell>
        </row>
        <row r="2230">
          <cell r="A2230">
            <v>68470</v>
          </cell>
          <cell r="B2230" t="str">
            <v>INSTALACAO ELETRICA CASA TERREA 47,36M2</v>
          </cell>
        </row>
        <row r="2231">
          <cell r="A2231" t="str">
            <v>68470/001</v>
          </cell>
          <cell r="B2231" t="str">
            <v>INSTALACAO ELETRICA CASA TERREA 47,36M2</v>
          </cell>
          <cell r="C2231" t="str">
            <v>UN</v>
          </cell>
          <cell r="D2231">
            <v>1074.93</v>
          </cell>
        </row>
        <row r="2232">
          <cell r="A2232">
            <v>68474</v>
          </cell>
          <cell r="B2232" t="str">
            <v>INSTALACAO ELETRICA CASA TERREA POPULAR - 41,67M2</v>
          </cell>
        </row>
        <row r="2233">
          <cell r="A2233" t="str">
            <v>CÓDIGO</v>
          </cell>
          <cell r="B2233" t="str">
            <v>|D E S C R I Ç Ã O                                                   |UN</v>
          </cell>
          <cell r="C2233" t="str">
            <v>IDADE</v>
          </cell>
          <cell r="D2233" t="str">
            <v>|CUSTO TOTAL</v>
          </cell>
        </row>
        <row r="2234">
          <cell r="A2234" t="str">
            <v>ÍNCULO.....:</v>
          </cell>
          <cell r="B2234" t="str">
            <v>NACIONAL CAIXA</v>
          </cell>
        </row>
        <row r="2236">
          <cell r="A2236" t="str">
            <v>68474/001</v>
          </cell>
          <cell r="B2236" t="str">
            <v>INSTALACAO ELETRICA CASA TERREA POPULAR - 41,67M2</v>
          </cell>
          <cell r="C2236" t="str">
            <v>UN</v>
          </cell>
          <cell r="D2236">
            <v>599.59</v>
          </cell>
        </row>
        <row r="2237">
          <cell r="A2237">
            <v>68478</v>
          </cell>
          <cell r="B2237" t="str">
            <v>INSTALACAO/FORNEC PADRAO DE ENTRADA ENERGIA ELETRICA</v>
          </cell>
        </row>
        <row r="2238">
          <cell r="A2238" t="str">
            <v>68478/001</v>
          </cell>
          <cell r="B2238" t="str">
            <v>MONOFASICO, POSTE DE CONCRETO CIRCULAR, 200KG, H = 7M</v>
          </cell>
          <cell r="C2238" t="str">
            <v>UN</v>
          </cell>
          <cell r="D2238">
            <v>618.32000000000005</v>
          </cell>
        </row>
        <row r="2239">
          <cell r="A2239">
            <v>68495</v>
          </cell>
          <cell r="B2239" t="str">
            <v>EQUIPAMENTO DE RECALQUE (2 ELETROBOMBAS) INCLUSIVE CASA DE BOMBAS</v>
          </cell>
        </row>
        <row r="2240">
          <cell r="A2240" t="str">
            <v>68495/001</v>
          </cell>
          <cell r="B2240" t="str">
            <v>EQUIPAMENTO DE RECALQUE (2 ELETROBOMBAS) INCLUSIVE CASA DE BOMBAS</v>
          </cell>
          <cell r="C2240" t="str">
            <v>UN</v>
          </cell>
          <cell r="D2240">
            <v>1537.46</v>
          </cell>
        </row>
        <row r="2241">
          <cell r="A2241">
            <v>68496</v>
          </cell>
          <cell r="B2241" t="str">
            <v>FIACAO E TUBO DE PVC PARA EQUIPAMENTO DE RECALQUE</v>
          </cell>
        </row>
        <row r="2242">
          <cell r="A2242" t="str">
            <v>68496/001</v>
          </cell>
          <cell r="B2242" t="str">
            <v>FIACAO E TUBO DE PVC PARA EQUIPAMENTO DE RECALQUE</v>
          </cell>
          <cell r="C2242" t="str">
            <v>UN</v>
          </cell>
          <cell r="D2242">
            <v>354.71</v>
          </cell>
        </row>
        <row r="2243">
          <cell r="A2243">
            <v>68542</v>
          </cell>
          <cell r="B2243" t="str">
            <v>INSTALACAO/FORNEC PADRAO DE ENTRADA ENERGIA ELETRICA</v>
          </cell>
        </row>
        <row r="2244">
          <cell r="A2244" t="str">
            <v>68542/001</v>
          </cell>
          <cell r="B2244" t="str">
            <v>INSTALACAO/FORNEC PADRAO DE ENTRADA ENERGIA ELETRICA POLIFASICO, POSTE</v>
          </cell>
          <cell r="C2244" t="str">
            <v>UN</v>
          </cell>
          <cell r="D2244">
            <v>504.68</v>
          </cell>
        </row>
        <row r="2245">
          <cell r="B2245" t="str">
            <v>METALICO GALV 3"X5,0M COMPLETO</v>
          </cell>
        </row>
        <row r="2246">
          <cell r="A2246">
            <v>68627</v>
          </cell>
          <cell r="B2246" t="str">
            <v>INSTALACOES ELETRICAS DO PAVIMENTO TERREO</v>
          </cell>
        </row>
        <row r="2247">
          <cell r="A2247" t="str">
            <v>68627/001</v>
          </cell>
          <cell r="B2247" t="str">
            <v>INSTALACOES ELETRICAS DO PAVIMENTO TERREO</v>
          </cell>
          <cell r="C2247" t="str">
            <v>UN</v>
          </cell>
          <cell r="D2247">
            <v>5069.42</v>
          </cell>
        </row>
        <row r="2248">
          <cell r="A2248" t="str">
            <v>68627/002</v>
          </cell>
          <cell r="B2248" t="str">
            <v>INSTALACOES ELETRICAS DO PRIMEIRO PAVIMENTO</v>
          </cell>
          <cell r="C2248" t="str">
            <v>UN</v>
          </cell>
          <cell r="D2248">
            <v>4841.68</v>
          </cell>
        </row>
        <row r="2249">
          <cell r="A2249" t="str">
            <v>68627/003</v>
          </cell>
          <cell r="B2249" t="str">
            <v>INSTALACOES ELETRICAS DO SEGUNDO PAVIMENTO</v>
          </cell>
          <cell r="C2249" t="str">
            <v>UN</v>
          </cell>
          <cell r="D2249">
            <v>4841.32</v>
          </cell>
        </row>
        <row r="2250">
          <cell r="A2250" t="str">
            <v>68627/004</v>
          </cell>
          <cell r="B2250" t="str">
            <v>INSTALACOES ELETRICAS DO TERCEIRO PAVIMENTO</v>
          </cell>
          <cell r="C2250" t="str">
            <v>UN</v>
          </cell>
          <cell r="D2250">
            <v>4841.32</v>
          </cell>
        </row>
        <row r="2251">
          <cell r="A2251">
            <v>68674</v>
          </cell>
          <cell r="B2251" t="str">
            <v>INSTALACOES ELETRICAS P/ CASA POPULAR - KIT PROJETO</v>
          </cell>
        </row>
        <row r="2252">
          <cell r="A2252" t="str">
            <v>68674/001</v>
          </cell>
          <cell r="B2252" t="str">
            <v>INSTALACOES ELETRICAS P/ CASA POPULAR - KIT PROJETO 1 (2 PAVTOS-44 M2)</v>
          </cell>
          <cell r="C2252" t="str">
            <v>UN</v>
          </cell>
          <cell r="D2252">
            <v>964.89</v>
          </cell>
        </row>
        <row r="2253">
          <cell r="A2253" t="str">
            <v>68674/002</v>
          </cell>
          <cell r="B2253" t="str">
            <v>INSTALACOES ELETRICAS P/ CASA POPULAR - KIT PROJETO 2 (2 PAVTOS- 35,80</v>
          </cell>
          <cell r="C2253" t="str">
            <v>UN</v>
          </cell>
          <cell r="D2253">
            <v>952.79</v>
          </cell>
        </row>
        <row r="2254">
          <cell r="B2254" t="str">
            <v>M2)</v>
          </cell>
        </row>
        <row r="2255">
          <cell r="A2255" t="str">
            <v>68674/003</v>
          </cell>
          <cell r="B2255" t="str">
            <v>INSTALACOES ELETRICAS P/ CASA POPULAR - KIT PROJETO 3 (1 PAVTO- 34,20</v>
          </cell>
          <cell r="C2255" t="str">
            <v>UN</v>
          </cell>
          <cell r="D2255">
            <v>719.7</v>
          </cell>
        </row>
        <row r="2256">
          <cell r="B2256" t="str">
            <v>M2)</v>
          </cell>
        </row>
        <row r="2257">
          <cell r="A2257" t="str">
            <v>68674/004</v>
          </cell>
          <cell r="B2257" t="str">
            <v>INSTALACOES ELETRICAS P/ CASA POPULAR - KIT PROJETO 4 (1 PAVTO- 33,82</v>
          </cell>
          <cell r="C2257" t="str">
            <v>UN</v>
          </cell>
          <cell r="D2257">
            <v>684.28</v>
          </cell>
        </row>
        <row r="2258">
          <cell r="B2258" t="str">
            <v>M2)</v>
          </cell>
        </row>
        <row r="2259">
          <cell r="A2259" t="str">
            <v>68674/005</v>
          </cell>
          <cell r="B2259" t="str">
            <v>INSTALACOES ELETRICAS P/ CASA POPULAR - KIT PROJETO 5 (1 PAVTO -45,16</v>
          </cell>
          <cell r="C2259" t="str">
            <v>UN</v>
          </cell>
          <cell r="D2259">
            <v>751.84</v>
          </cell>
        </row>
        <row r="2260">
          <cell r="B2260" t="str">
            <v>M2)</v>
          </cell>
        </row>
        <row r="2261">
          <cell r="A2261" t="str">
            <v>68674/006</v>
          </cell>
          <cell r="B2261" t="str">
            <v>INSTALACOES ELETRICAS P/ CASA POPULAR - KIT PROJETO 6 (1 PAVTO -34,38</v>
          </cell>
          <cell r="C2261" t="str">
            <v>UN</v>
          </cell>
          <cell r="D2261">
            <v>751.85</v>
          </cell>
        </row>
        <row r="2262">
          <cell r="B2262" t="str">
            <v>M2)</v>
          </cell>
        </row>
        <row r="2263">
          <cell r="A2263" t="str">
            <v>68674/007</v>
          </cell>
          <cell r="B2263" t="str">
            <v>INSTALACOES ELETRICAS P/ CASA POPULAR - KIT PROJETO 7 (1 PAVTO- 37,26</v>
          </cell>
          <cell r="C2263" t="str">
            <v>UN</v>
          </cell>
          <cell r="D2263">
            <v>760.16</v>
          </cell>
        </row>
        <row r="2264">
          <cell r="A2264" t="str">
            <v>CÓDIGO</v>
          </cell>
          <cell r="B2264" t="str">
            <v>|D E S C R I Ç Ã O                                                   |UN</v>
          </cell>
          <cell r="C2264" t="str">
            <v>IDADE</v>
          </cell>
          <cell r="D2264" t="str">
            <v>|CUSTO TOTAL</v>
          </cell>
        </row>
        <row r="2265">
          <cell r="A2265" t="str">
            <v>ÍNCULO.....:</v>
          </cell>
          <cell r="B2265" t="str">
            <v>NACIONAL CAIXA</v>
          </cell>
        </row>
        <row r="2267">
          <cell r="B2267" t="str">
            <v>M2)</v>
          </cell>
        </row>
        <row r="2268">
          <cell r="A2268" t="str">
            <v>68674/008</v>
          </cell>
          <cell r="B2268" t="str">
            <v>INSTALACOES ELETRICAS P/ CASA POPULAR - KIT PROJETO 8 (1 PAVTO- 39,83</v>
          </cell>
          <cell r="C2268" t="str">
            <v>UN</v>
          </cell>
          <cell r="D2268">
            <v>743.35</v>
          </cell>
        </row>
        <row r="2269">
          <cell r="B2269" t="str">
            <v>M2)</v>
          </cell>
        </row>
        <row r="2270">
          <cell r="A2270">
            <v>270</v>
          </cell>
          <cell r="B2270" t="str">
            <v>CHAVES EM GERAL/FUSIVEIS E CONECTORES</v>
          </cell>
        </row>
        <row r="2271">
          <cell r="A2271">
            <v>71533</v>
          </cell>
          <cell r="B2271" t="str">
            <v>CHAVE GUARDA MOTOR TRIFÁSICA 7,5/10 CV, 220V,  CHAVE MAGNÉTICA COM REL</v>
          </cell>
          <cell r="C2271" t="str">
            <v>UN</v>
          </cell>
          <cell r="D2271">
            <v>391.29</v>
          </cell>
        </row>
        <row r="2272">
          <cell r="B2272" t="str">
            <v>É TERMICO, BOTOEIRA LIGA - DESLIGA. FORNECIMENTO E COLOCAÇÃO.</v>
          </cell>
        </row>
        <row r="2273">
          <cell r="A2273" t="str">
            <v>INES</v>
          </cell>
          <cell r="B2273" t="str">
            <v>INSTALACOES ESPECIAIS</v>
          </cell>
        </row>
        <row r="2274">
          <cell r="A2274">
            <v>186</v>
          </cell>
          <cell r="B2274" t="str">
            <v>INCENDIO</v>
          </cell>
        </row>
        <row r="2275">
          <cell r="A2275">
            <v>23703</v>
          </cell>
          <cell r="B2275" t="str">
            <v>INSTALACAO INCENDIO</v>
          </cell>
        </row>
        <row r="2276">
          <cell r="A2276" t="str">
            <v>23703/001</v>
          </cell>
          <cell r="B2276" t="str">
            <v>INSTALACAO INCENDIO PRUMADAS PR5-2Q-T</v>
          </cell>
          <cell r="C2276" t="str">
            <v>UN</v>
          </cell>
          <cell r="D2276">
            <v>10880.41</v>
          </cell>
        </row>
        <row r="2277">
          <cell r="A2277" t="str">
            <v>23703/002</v>
          </cell>
          <cell r="B2277" t="str">
            <v>INSTALACAO INCENDIO CAIXAS EQUIPAMENTOS PR5-2Q-T</v>
          </cell>
          <cell r="C2277" t="str">
            <v>UN</v>
          </cell>
          <cell r="D2277">
            <v>7336.59</v>
          </cell>
        </row>
        <row r="2278">
          <cell r="A2278" t="str">
            <v>23703/003</v>
          </cell>
          <cell r="B2278" t="str">
            <v>INSTALACAO INCENDIO PRESSURIZACAO PR5-2Q-T</v>
          </cell>
          <cell r="C2278" t="str">
            <v>UN</v>
          </cell>
          <cell r="D2278">
            <v>2855.39</v>
          </cell>
        </row>
        <row r="2279">
          <cell r="A2279" t="str">
            <v>23703/004</v>
          </cell>
          <cell r="B2279" t="str">
            <v>INSTALACOES DE INCENDIO P/ EDIFICIO RESIDENCIAL C/ 4 PAVTOS 16 UNID.</v>
          </cell>
          <cell r="C2279" t="str">
            <v>UN</v>
          </cell>
          <cell r="D2279">
            <v>4118.67</v>
          </cell>
        </row>
        <row r="2280">
          <cell r="A2280" t="str">
            <v>23703/005</v>
          </cell>
          <cell r="B2280" t="str">
            <v>INSTALACAO INCENDIO H4T-2Q-51,34 AUTOP</v>
          </cell>
          <cell r="C2280" t="str">
            <v>UN</v>
          </cell>
          <cell r="D2280">
            <v>5915.75</v>
          </cell>
        </row>
        <row r="2281">
          <cell r="A2281">
            <v>68638</v>
          </cell>
          <cell r="B2281" t="str">
            <v>EXTINTOR DE AGUA PRESSURIZADA - AP - 10L</v>
          </cell>
        </row>
        <row r="2282">
          <cell r="A2282" t="str">
            <v>68638/001</v>
          </cell>
          <cell r="B2282" t="str">
            <v>HIDRANTE DE COLUNA COMPLETO</v>
          </cell>
          <cell r="C2282" t="str">
            <v>UN</v>
          </cell>
          <cell r="D2282">
            <v>648.54</v>
          </cell>
        </row>
        <row r="2283">
          <cell r="A2283" t="str">
            <v>68638/002</v>
          </cell>
          <cell r="B2283" t="str">
            <v>EXTINTOR DE PO QUIMICO SECO - 4 KG</v>
          </cell>
          <cell r="C2283" t="str">
            <v>UN</v>
          </cell>
          <cell r="D2283">
            <v>86.12</v>
          </cell>
        </row>
        <row r="2284">
          <cell r="A2284" t="str">
            <v>68638/003</v>
          </cell>
          <cell r="B2284" t="str">
            <v>EXTINTOR DE AGUA PRESSURIZADA - AP - 10L</v>
          </cell>
          <cell r="C2284" t="str">
            <v>UN</v>
          </cell>
          <cell r="D2284">
            <v>97.47</v>
          </cell>
        </row>
        <row r="2285">
          <cell r="A2285">
            <v>187</v>
          </cell>
          <cell r="B2285" t="str">
            <v>TELEFONE</v>
          </cell>
        </row>
        <row r="2286">
          <cell r="A2286">
            <v>11544</v>
          </cell>
          <cell r="B2286" t="str">
            <v>PONTOS DE TELEFONE - ELETRODUTO DE PVC</v>
          </cell>
        </row>
        <row r="2287">
          <cell r="A2287" t="str">
            <v>11544/001</v>
          </cell>
          <cell r="B2287" t="str">
            <v>INSTALACAO PVC PONTO SECO P/TELEFONE C/5 VARAS DE ELETRODUTO PVC 3/4"</v>
          </cell>
          <cell r="C2287" t="str">
            <v>UN</v>
          </cell>
          <cell r="D2287">
            <v>129.11000000000001</v>
          </cell>
        </row>
        <row r="2288">
          <cell r="B2288" t="str">
            <v>CONEXOES E CAIXA.</v>
          </cell>
        </row>
        <row r="2289">
          <cell r="A2289">
            <v>23704</v>
          </cell>
          <cell r="B2289" t="str">
            <v>INSTALACAO TELEFONICA</v>
          </cell>
        </row>
        <row r="2290">
          <cell r="A2290" t="str">
            <v>23704/001</v>
          </cell>
          <cell r="B2290" t="str">
            <v>INSTALACAO TELEFONICA PR5-2Q-T INCL REDE SUBTERRANEA E LIGACAO PREDIAL</v>
          </cell>
          <cell r="C2290" t="str">
            <v>UN</v>
          </cell>
          <cell r="D2290">
            <v>4346.0600000000004</v>
          </cell>
        </row>
        <row r="2291">
          <cell r="A2291" t="str">
            <v>23704/002</v>
          </cell>
          <cell r="B2291" t="str">
            <v>INSTALACAO TELEFONICA EQ-1-60</v>
          </cell>
          <cell r="C2291" t="str">
            <v>UN</v>
          </cell>
          <cell r="D2291">
            <v>50.6</v>
          </cell>
        </row>
        <row r="2292">
          <cell r="A2292" t="str">
            <v>23704/003</v>
          </cell>
          <cell r="B2292" t="str">
            <v>INSTALACOES TELEFONICAS P/ EDIFICIO RESIDENCIAL C/ 4 PAVTOS 16 UNID.</v>
          </cell>
          <cell r="C2292" t="str">
            <v>UN</v>
          </cell>
          <cell r="D2292">
            <v>2458.16</v>
          </cell>
        </row>
        <row r="2293">
          <cell r="A2293">
            <v>68071</v>
          </cell>
          <cell r="B2293" t="str">
            <v>INSTALACAO TELEFONICA P/PREDIO RESIDENCIAL 4PAV</v>
          </cell>
          <cell r="C2293" t="str">
            <v>UN</v>
          </cell>
          <cell r="D2293">
            <v>4633.5</v>
          </cell>
        </row>
        <row r="2294">
          <cell r="A2294">
            <v>68486</v>
          </cell>
          <cell r="B2294" t="str">
            <v>ELETRODUTOS PARA INSTALACOES TELEFONICAS</v>
          </cell>
        </row>
        <row r="2295">
          <cell r="A2295" t="str">
            <v>CÓDIGO</v>
          </cell>
          <cell r="B2295" t="str">
            <v>|D E S C R I Ç Ã O                                                   |UN</v>
          </cell>
          <cell r="C2295" t="str">
            <v>IDADE</v>
          </cell>
          <cell r="D2295" t="str">
            <v>|CUSTO TOTAL</v>
          </cell>
        </row>
        <row r="2296">
          <cell r="A2296" t="str">
            <v>ÍNCULO.....:</v>
          </cell>
          <cell r="B2296" t="str">
            <v>NACIONAL CAIXA</v>
          </cell>
        </row>
        <row r="2298">
          <cell r="A2298" t="str">
            <v>68486/001</v>
          </cell>
          <cell r="B2298" t="str">
            <v>ELETRODUTOS PARA INSTALACOES TELEFONICAS</v>
          </cell>
          <cell r="C2298" t="str">
            <v>UN</v>
          </cell>
          <cell r="D2298">
            <v>360.58</v>
          </cell>
        </row>
        <row r="2299">
          <cell r="A2299">
            <v>68487</v>
          </cell>
          <cell r="B2299" t="str">
            <v>PE-A.43 - PONTO DE TOMADA PARA TELEFONE</v>
          </cell>
        </row>
        <row r="2300">
          <cell r="A2300" t="str">
            <v>68487/001</v>
          </cell>
          <cell r="B2300" t="str">
            <v>PONTO DE TOMADA PARA TELEFONE</v>
          </cell>
          <cell r="C2300" t="str">
            <v>UN</v>
          </cell>
          <cell r="D2300">
            <v>64.56</v>
          </cell>
        </row>
        <row r="2301">
          <cell r="A2301">
            <v>200</v>
          </cell>
          <cell r="B2301" t="str">
            <v>PARA RAIOS</v>
          </cell>
        </row>
        <row r="2302">
          <cell r="A2302">
            <v>8260</v>
          </cell>
          <cell r="B2302" t="str">
            <v>INSTALACAO PARA-RAIOS P/RESERVATORIO</v>
          </cell>
          <cell r="C2302" t="str">
            <v>UN</v>
          </cell>
          <cell r="D2302">
            <v>1565.12</v>
          </cell>
        </row>
        <row r="2303">
          <cell r="A2303">
            <v>23701</v>
          </cell>
          <cell r="B2303" t="str">
            <v>INSTALACAO PARA-RAIOS</v>
          </cell>
        </row>
        <row r="2304">
          <cell r="A2304" t="str">
            <v>23701/001</v>
          </cell>
          <cell r="B2304" t="str">
            <v>INSTALACAO PARA-RAIOS PR5-2Q-T</v>
          </cell>
          <cell r="C2304" t="str">
            <v>UN</v>
          </cell>
          <cell r="D2304">
            <v>296.06</v>
          </cell>
        </row>
        <row r="2305">
          <cell r="A2305">
            <v>274</v>
          </cell>
          <cell r="B2305" t="str">
            <v>GAS</v>
          </cell>
        </row>
        <row r="2306">
          <cell r="A2306">
            <v>23698</v>
          </cell>
          <cell r="B2306" t="str">
            <v>INSTALACAO GAS</v>
          </cell>
        </row>
        <row r="2307">
          <cell r="A2307" t="str">
            <v>23698/001</v>
          </cell>
          <cell r="B2307" t="str">
            <v>INSTALACAO GAS PR5-2Q-T INCL ARMARIO MEDIDORES E LIGACAO PREDIAL</v>
          </cell>
          <cell r="C2307" t="str">
            <v>UN</v>
          </cell>
          <cell r="D2307">
            <v>16139.55</v>
          </cell>
        </row>
        <row r="2308">
          <cell r="A2308" t="str">
            <v>23698/002</v>
          </cell>
          <cell r="B2308" t="str">
            <v>INSTALACOES GAS CENTRAL P/ EDIFICIO RESIDENCIAL C/ 4 PAVTOS 16 UNID.</v>
          </cell>
          <cell r="C2308" t="str">
            <v>UN</v>
          </cell>
          <cell r="D2308">
            <v>2753.25</v>
          </cell>
        </row>
        <row r="2309">
          <cell r="B2309" t="str">
            <v>UMA CENTRAL POR BLOCO COM 16 PONTOS</v>
          </cell>
        </row>
        <row r="2310">
          <cell r="A2310">
            <v>312</v>
          </cell>
          <cell r="B2310" t="str">
            <v>BOMBAS P/INSTALACAO PREDIAL</v>
          </cell>
        </row>
        <row r="2311">
          <cell r="A2311">
            <v>56921</v>
          </cell>
          <cell r="B2311" t="str">
            <v>INSTALACAO BOMBAS RECALQUE</v>
          </cell>
        </row>
        <row r="2312">
          <cell r="A2312" t="str">
            <v>56921/001</v>
          </cell>
          <cell r="B2312" t="str">
            <v>INSTALACAO BOMBAS RECALQUE PR5-2Q-T</v>
          </cell>
          <cell r="C2312" t="str">
            <v>UN</v>
          </cell>
          <cell r="D2312">
            <v>2871.19</v>
          </cell>
        </row>
        <row r="2313">
          <cell r="A2313" t="str">
            <v>INHI</v>
          </cell>
          <cell r="B2313" t="str">
            <v>INSTALACOES HIDRO SANITARIAS</v>
          </cell>
        </row>
        <row r="2314">
          <cell r="A2314">
            <v>179</v>
          </cell>
          <cell r="B2314" t="str">
            <v>FORNEC. E ASSENTAMENTO DE TUBOS P/INSTALACAO DOMICILIAR</v>
          </cell>
        </row>
        <row r="2315">
          <cell r="A2315">
            <v>8259</v>
          </cell>
          <cell r="B2315" t="str">
            <v>FORN/ASSENTAMENTO TUBO PVC PERFURADO P/DRENO 150MM</v>
          </cell>
          <cell r="C2315" t="str">
            <v>M</v>
          </cell>
          <cell r="D2315">
            <v>47.9</v>
          </cell>
        </row>
        <row r="2316">
          <cell r="A2316">
            <v>24174</v>
          </cell>
          <cell r="B2316" t="str">
            <v>FORN/ASSENTAM TUBO ACO GALV.C/ COSTURA DN 1/2 POL INCLUSIVE CONEXOES</v>
          </cell>
        </row>
        <row r="2317">
          <cell r="A2317" t="str">
            <v>24174/001</v>
          </cell>
          <cell r="B2317" t="str">
            <v>FORN./ASSENTAM. TUBO ACO GALV. C/ COSTURA DN 15 MM</v>
          </cell>
          <cell r="C2317" t="str">
            <v>M</v>
          </cell>
          <cell r="D2317">
            <v>12.61</v>
          </cell>
        </row>
        <row r="2318">
          <cell r="A2318">
            <v>24189</v>
          </cell>
          <cell r="B2318" t="str">
            <v>FORN./ASSENTAM. TUBO FOFO SERIE HL DN 75, INCL CONEXOES</v>
          </cell>
        </row>
        <row r="2319">
          <cell r="A2319" t="str">
            <v>24189/001</v>
          </cell>
          <cell r="B2319" t="str">
            <v>FORN./ASSENTAM. TUBO FOFO SERIE HL DN 75 INCL CONEXOES</v>
          </cell>
          <cell r="C2319" t="str">
            <v>M</v>
          </cell>
          <cell r="D2319">
            <v>168.15</v>
          </cell>
        </row>
        <row r="2320">
          <cell r="A2320">
            <v>24192</v>
          </cell>
          <cell r="B2320" t="str">
            <v>FORN/ASSENTAM. TUBO PVC BRANCO ESGOTO DN 50 INCLUSIVE CONEXOES</v>
          </cell>
        </row>
        <row r="2321">
          <cell r="A2321" t="str">
            <v>24192/001</v>
          </cell>
          <cell r="B2321" t="str">
            <v>FORN./ASSENTAM. TUBO PVC BRANCO ESGOTO DN 50 COM CONEXOES</v>
          </cell>
          <cell r="C2321" t="str">
            <v>M</v>
          </cell>
          <cell r="D2321">
            <v>17.05</v>
          </cell>
        </row>
        <row r="2322">
          <cell r="A2322">
            <v>24193</v>
          </cell>
          <cell r="B2322" t="str">
            <v>FORN./ASSENTAM. TUBO PVC BRANCO ESGOTO DN 75 INCLUSIVE CONEXOES</v>
          </cell>
        </row>
        <row r="2323">
          <cell r="A2323" t="str">
            <v>24193/001</v>
          </cell>
          <cell r="B2323" t="str">
            <v>FORN./ASSENTAM. TUBO PVC BRANCO ESGOTO DN 75 COM CONEXOES</v>
          </cell>
          <cell r="C2323" t="str">
            <v>M</v>
          </cell>
          <cell r="D2323">
            <v>23.07</v>
          </cell>
        </row>
        <row r="2324">
          <cell r="A2324">
            <v>24194</v>
          </cell>
          <cell r="B2324" t="str">
            <v>FORN./ASSENTAM. TUBO PVC BRANCO ESGOTO DN 100 INCLUSIVE CONEXOES</v>
          </cell>
        </row>
        <row r="2325">
          <cell r="A2325" t="str">
            <v>24194/001</v>
          </cell>
          <cell r="B2325" t="str">
            <v>FORN./ASSENTAM. TUBO PVC BRANCO ESGOTO DN 100 COM CONEXOES</v>
          </cell>
          <cell r="C2325" t="str">
            <v>M</v>
          </cell>
          <cell r="D2325">
            <v>24.83</v>
          </cell>
        </row>
        <row r="2326">
          <cell r="A2326" t="str">
            <v>CÓDIGO</v>
          </cell>
          <cell r="B2326" t="str">
            <v>|D E S C R I Ç Ã O                                                   |UN</v>
          </cell>
          <cell r="C2326" t="str">
            <v>IDADE</v>
          </cell>
          <cell r="D2326" t="str">
            <v>|CUSTO TOTAL</v>
          </cell>
        </row>
        <row r="2327">
          <cell r="A2327" t="str">
            <v>ÍNCULO.....:</v>
          </cell>
          <cell r="B2327" t="str">
            <v>NACIONAL CAIXA</v>
          </cell>
        </row>
        <row r="2329">
          <cell r="A2329">
            <v>24195</v>
          </cell>
          <cell r="B2329" t="str">
            <v>FORN./ASSENTAM. TUBO PVC BRANCO ESGOTO DN 150 INCLUSIVE CONEXOES</v>
          </cell>
        </row>
        <row r="2330">
          <cell r="A2330" t="str">
            <v>24195/001</v>
          </cell>
          <cell r="B2330" t="str">
            <v>FORN./ASSENTAM. TUBO PVC BRANCO ESGOTO DN 150</v>
          </cell>
          <cell r="C2330" t="str">
            <v>M</v>
          </cell>
          <cell r="D2330">
            <v>49.85</v>
          </cell>
        </row>
        <row r="2331">
          <cell r="A2331">
            <v>24220</v>
          </cell>
          <cell r="B2331" t="str">
            <v>FORN/ASSENT. TUBO FOFO K7/K9 JE DN 200MM</v>
          </cell>
        </row>
        <row r="2332">
          <cell r="A2332" t="str">
            <v>24220/001</v>
          </cell>
          <cell r="B2332" t="str">
            <v>FORN/ASSENT TUBO FOFO J7/K9 JE DN 200 MM</v>
          </cell>
          <cell r="C2332" t="str">
            <v>M</v>
          </cell>
          <cell r="D2332">
            <v>289.55</v>
          </cell>
        </row>
        <row r="2333">
          <cell r="A2333">
            <v>24221</v>
          </cell>
          <cell r="B2333" t="str">
            <v>FORN/ASSENT. TUBO FOFO K7/K9 JE DN 300MM</v>
          </cell>
        </row>
        <row r="2334">
          <cell r="A2334" t="str">
            <v>24221/001</v>
          </cell>
          <cell r="B2334" t="str">
            <v>FORN/ASSENT TUBO FOFO K7/K9 JE DN 300 MM</v>
          </cell>
          <cell r="C2334" t="str">
            <v>M</v>
          </cell>
          <cell r="D2334">
            <v>459.14</v>
          </cell>
        </row>
        <row r="2335">
          <cell r="A2335">
            <v>24230</v>
          </cell>
          <cell r="B2335" t="str">
            <v>FORN./ASSENTAM. TUBO PVC REFORCADO P/ESGOTO DN 150</v>
          </cell>
        </row>
        <row r="2336">
          <cell r="A2336" t="str">
            <v>24230/001</v>
          </cell>
          <cell r="B2336" t="str">
            <v>FORN./ASSENTAM. TUBO PVC REFORCADO P/ESGOTO DN 150MM</v>
          </cell>
          <cell r="C2336" t="str">
            <v>M</v>
          </cell>
          <cell r="D2336">
            <v>43.91</v>
          </cell>
        </row>
        <row r="2337">
          <cell r="A2337">
            <v>24241</v>
          </cell>
          <cell r="B2337" t="str">
            <v>FORN/ASSENT. TUBO PVC ESGOTO JS DN 40 MM INCLUSIVE CONEXOES</v>
          </cell>
        </row>
        <row r="2338">
          <cell r="A2338" t="str">
            <v>24241/001</v>
          </cell>
          <cell r="B2338" t="str">
            <v>FORN/ASSENT. TUBO PVC ESGOTO JS DN 40 MM COM CONEXOES</v>
          </cell>
          <cell r="C2338" t="str">
            <v>M</v>
          </cell>
          <cell r="D2338">
            <v>12.22</v>
          </cell>
        </row>
        <row r="2339">
          <cell r="A2339">
            <v>40727</v>
          </cell>
          <cell r="B2339" t="str">
            <v>FORN/ASSENTAMENTO TUBO PVC JS DN 75MM, INCL. CONEXOES</v>
          </cell>
          <cell r="C2339" t="str">
            <v>M</v>
          </cell>
          <cell r="D2339">
            <v>36.57</v>
          </cell>
        </row>
        <row r="2340">
          <cell r="A2340">
            <v>40733</v>
          </cell>
          <cell r="B2340" t="str">
            <v>FORN./ASSENTAM. TUBO ACO GALV. C/ COSTURA 1" INCL CONEXOES</v>
          </cell>
          <cell r="C2340" t="str">
            <v>M</v>
          </cell>
          <cell r="D2340">
            <v>36.89</v>
          </cell>
        </row>
        <row r="2341">
          <cell r="A2341">
            <v>40734</v>
          </cell>
          <cell r="B2341" t="str">
            <v>FORN/ASSENTAM TUBO ACO GALV. C/COSTURA DN 1.1/4" INCLUSIVE CONEXOES</v>
          </cell>
          <cell r="C2341" t="str">
            <v>M</v>
          </cell>
          <cell r="D2341">
            <v>51.72</v>
          </cell>
        </row>
        <row r="2342">
          <cell r="A2342">
            <v>40735</v>
          </cell>
          <cell r="B2342" t="str">
            <v>FORN/ASSENTAM TUBO ACO GALV. C/COSTURA DN 1.1/2" INCL CONEXOES</v>
          </cell>
          <cell r="C2342" t="str">
            <v>M</v>
          </cell>
          <cell r="D2342">
            <v>55.53</v>
          </cell>
        </row>
        <row r="2343">
          <cell r="A2343">
            <v>40736</v>
          </cell>
          <cell r="B2343" t="str">
            <v>FORN/ASSENTAM TUBO ACO GALV.C/ COSTURA DN 2" INCL CONEXOES</v>
          </cell>
          <cell r="C2343" t="str">
            <v>M</v>
          </cell>
          <cell r="D2343">
            <v>72.739999999999995</v>
          </cell>
        </row>
        <row r="2344">
          <cell r="A2344">
            <v>40737</v>
          </cell>
          <cell r="B2344" t="str">
            <v>FORN/ASSENTAM TUBO ACO GALV. C/COSTURA DN 2.1/2" INCL  CONEXOES</v>
          </cell>
          <cell r="C2344" t="str">
            <v>M</v>
          </cell>
          <cell r="D2344">
            <v>91.95</v>
          </cell>
        </row>
        <row r="2345">
          <cell r="A2345">
            <v>40738</v>
          </cell>
          <cell r="B2345" t="str">
            <v>FORN/ASSENTAM TUBO ACO GALV. C/COSTURA DN 3" INCL  CONEXOES</v>
          </cell>
          <cell r="C2345" t="str">
            <v>M</v>
          </cell>
          <cell r="D2345">
            <v>98.22</v>
          </cell>
        </row>
        <row r="2346">
          <cell r="A2346">
            <v>40739</v>
          </cell>
          <cell r="B2346" t="str">
            <v>FORN/ASSENTAM TUBO ACO GALV.C/ COSTURA DN 4" INCL CONEXOES</v>
          </cell>
          <cell r="C2346" t="str">
            <v>M</v>
          </cell>
          <cell r="D2346">
            <v>144.82</v>
          </cell>
        </row>
        <row r="2347">
          <cell r="A2347">
            <v>40740</v>
          </cell>
          <cell r="B2347" t="str">
            <v>FORN/ASSENTAM TUBO ACO GALV. C/COSTURA DN 6" INCL CONEXOES</v>
          </cell>
          <cell r="C2347" t="str">
            <v>M</v>
          </cell>
          <cell r="D2347">
            <v>36.159999999999997</v>
          </cell>
        </row>
        <row r="2348">
          <cell r="A2348">
            <v>40741</v>
          </cell>
          <cell r="B2348" t="str">
            <v>FORN/ASSENTAM. TUBO PVC SOLDAVEL MARRON DN 25MM, INCL. CONEXOES</v>
          </cell>
          <cell r="C2348" t="str">
            <v>M</v>
          </cell>
          <cell r="D2348">
            <v>8.59</v>
          </cell>
        </row>
        <row r="2349">
          <cell r="A2349">
            <v>40742</v>
          </cell>
          <cell r="B2349" t="str">
            <v>FORN/ASSENTAM. TUBO PVC SOLDAVEL MARRON DN 32MM, INCL. CONEXOES</v>
          </cell>
          <cell r="C2349" t="str">
            <v>M</v>
          </cell>
          <cell r="D2349">
            <v>12.88</v>
          </cell>
        </row>
        <row r="2350">
          <cell r="A2350">
            <v>40743</v>
          </cell>
          <cell r="B2350" t="str">
            <v>FORN/ASSENTAM. TUBO PVC SOLDAVEL MARRON DN 40MM, INCL. CONEXOES</v>
          </cell>
          <cell r="C2350" t="str">
            <v>M</v>
          </cell>
          <cell r="D2350">
            <v>16.02</v>
          </cell>
        </row>
        <row r="2351">
          <cell r="A2351">
            <v>40744</v>
          </cell>
          <cell r="B2351" t="str">
            <v>FORN/ASSENTAM. TUBO PVC SOLDAVEL MARRON DN 50MM, INCL. CONEXOES</v>
          </cell>
          <cell r="C2351" t="str">
            <v>M</v>
          </cell>
          <cell r="D2351">
            <v>18.260000000000002</v>
          </cell>
        </row>
        <row r="2352">
          <cell r="A2352">
            <v>40745</v>
          </cell>
          <cell r="B2352" t="str">
            <v>FORN/ASSENTAM. TUBO PVC SOLDAVEL MARRON DN 60MM, INCL. CONEXOES</v>
          </cell>
          <cell r="C2352" t="str">
            <v>M</v>
          </cell>
          <cell r="D2352">
            <v>28.3</v>
          </cell>
        </row>
        <row r="2353">
          <cell r="A2353">
            <v>40746</v>
          </cell>
          <cell r="B2353" t="str">
            <v>FORN/ASSENTAM. TUBO PVC SOLDAVEL MARRON DN 85MM, INCL. CONEXOES</v>
          </cell>
          <cell r="C2353" t="str">
            <v>M</v>
          </cell>
          <cell r="D2353">
            <v>49.62</v>
          </cell>
        </row>
        <row r="2354">
          <cell r="A2354">
            <v>40748</v>
          </cell>
          <cell r="B2354" t="str">
            <v>FORN./ASSENTAM. TUBO FOFO SERIE HL DN 100 INCL CONEXOES</v>
          </cell>
          <cell r="C2354" t="str">
            <v>M</v>
          </cell>
          <cell r="D2354">
            <v>268.12</v>
          </cell>
        </row>
        <row r="2355">
          <cell r="A2355">
            <v>40749</v>
          </cell>
          <cell r="B2355" t="str">
            <v>FORN./ASSENTAM. TUBO FOFO SERIE HL DN 150 INCL CONEXOES</v>
          </cell>
          <cell r="C2355" t="str">
            <v>M</v>
          </cell>
          <cell r="D2355">
            <v>282.08</v>
          </cell>
        </row>
        <row r="2356">
          <cell r="A2356">
            <v>40754</v>
          </cell>
          <cell r="B2356" t="str">
            <v>FORN./ASSENTAM. TUBO FOFO SERIE HL DN 50, INCL CONEXOES</v>
          </cell>
          <cell r="C2356" t="str">
            <v>M</v>
          </cell>
          <cell r="D2356">
            <v>126.43</v>
          </cell>
        </row>
        <row r="2357">
          <cell r="A2357" t="str">
            <v>CÓDIGO</v>
          </cell>
          <cell r="B2357" t="str">
            <v>|D E S C R I Ç Ã O                                                   |UN</v>
          </cell>
          <cell r="C2357" t="str">
            <v>IDADE</v>
          </cell>
          <cell r="D2357" t="str">
            <v>|CUSTO TOTAL</v>
          </cell>
        </row>
        <row r="2358">
          <cell r="A2358" t="str">
            <v>ÍNCULO.....:</v>
          </cell>
          <cell r="B2358" t="str">
            <v>NACIONAL CAIXA</v>
          </cell>
        </row>
        <row r="2360">
          <cell r="A2360">
            <v>40781</v>
          </cell>
          <cell r="B2360" t="str">
            <v>ASSENTAMENTO TUBO ACO GALVANIZADO C/COSTURA DN 300</v>
          </cell>
          <cell r="C2360" t="str">
            <v>M</v>
          </cell>
          <cell r="D2360">
            <v>36.25</v>
          </cell>
        </row>
        <row r="2361">
          <cell r="A2361">
            <v>40787</v>
          </cell>
          <cell r="B2361" t="str">
            <v>FORN./ASSENTAM. TUBO PVC REFORCADO P/ESGOTO DN 100</v>
          </cell>
          <cell r="C2361" t="str">
            <v>M</v>
          </cell>
          <cell r="D2361">
            <v>24.43</v>
          </cell>
        </row>
        <row r="2362">
          <cell r="A2362">
            <v>40789</v>
          </cell>
          <cell r="B2362" t="str">
            <v>FORN/ASSENT TUBO ACO CARBONO SCH.40 DN 6" INCL. CONEXOES</v>
          </cell>
          <cell r="C2362" t="str">
            <v>M</v>
          </cell>
          <cell r="D2362">
            <v>6933.71</v>
          </cell>
        </row>
        <row r="2363">
          <cell r="A2363">
            <v>40790</v>
          </cell>
          <cell r="B2363" t="str">
            <v>FORN/ASSENT TUBO ACO CARBONO SCH.40 DN 4", INCL. CONEXOES</v>
          </cell>
          <cell r="C2363" t="str">
            <v>M</v>
          </cell>
          <cell r="D2363">
            <v>179.72</v>
          </cell>
        </row>
        <row r="2364">
          <cell r="A2364">
            <v>40791</v>
          </cell>
          <cell r="B2364" t="str">
            <v>FORN/ASSENT TUBO ACO CARBONO SCH.40 DN 3", INCL. CONEXOES</v>
          </cell>
          <cell r="C2364" t="str">
            <v>M</v>
          </cell>
          <cell r="D2364">
            <v>121.77</v>
          </cell>
        </row>
        <row r="2365">
          <cell r="A2365">
            <v>40792</v>
          </cell>
          <cell r="B2365" t="str">
            <v>FORN/ASSENT TUBO ACO CARBONO SCH.40 DN 2.1/2" INCL. CONEXOES</v>
          </cell>
          <cell r="C2365" t="str">
            <v>M</v>
          </cell>
          <cell r="D2365">
            <v>108.56</v>
          </cell>
        </row>
        <row r="2366">
          <cell r="A2366">
            <v>40793</v>
          </cell>
          <cell r="B2366" t="str">
            <v>FORN/ASSENT TUBO ACO CARBONO SCH.40 DN 2" INCL. CONEXOES</v>
          </cell>
          <cell r="C2366" t="str">
            <v>M</v>
          </cell>
          <cell r="D2366">
            <v>98.42</v>
          </cell>
        </row>
        <row r="2367">
          <cell r="A2367">
            <v>68517</v>
          </cell>
          <cell r="B2367" t="str">
            <v>FORNECIMENTO E ASSENTAMENTO DE TUBO DE PVC ROSCAVEL</v>
          </cell>
        </row>
        <row r="2368">
          <cell r="A2368" t="str">
            <v>68517/001</v>
          </cell>
          <cell r="B2368" t="str">
            <v>FORNECIMENTO/ASSENTAMENTO DE TUBO DE PVC ROSCAVEL 3" + CONEXOES + FIO</v>
          </cell>
          <cell r="C2368" t="str">
            <v>M</v>
          </cell>
          <cell r="D2368">
            <v>50.19</v>
          </cell>
        </row>
        <row r="2369">
          <cell r="B2369" t="str">
            <v>BAHIA</v>
          </cell>
        </row>
        <row r="2370">
          <cell r="A2370" t="str">
            <v>68517/002</v>
          </cell>
          <cell r="B2370" t="str">
            <v>TUBO DE PVC ROSCÁVEL PARA ÁGUA FRIA, DIAM.= 1', INCLUÍDO EMENDAS E CON</v>
          </cell>
          <cell r="C2370" t="str">
            <v>M</v>
          </cell>
          <cell r="D2370">
            <v>8.5</v>
          </cell>
        </row>
        <row r="2371">
          <cell r="B2371" t="str">
            <v>EXÕES - EXCLUÍDO ABERTURA / FECHAMENTO DE RASGO.- FORNEC. E ASSENTAMEN</v>
          </cell>
        </row>
        <row r="2372">
          <cell r="B2372" t="str">
            <v>TO.</v>
          </cell>
        </row>
        <row r="2373">
          <cell r="A2373">
            <v>68518</v>
          </cell>
          <cell r="B2373" t="str">
            <v>FORNECIMENTO E ASSENTAMENTO DE TUBO DE PVC SOLDAVEL</v>
          </cell>
        </row>
        <row r="2374">
          <cell r="A2374" t="str">
            <v>68518/001</v>
          </cell>
          <cell r="B2374" t="str">
            <v>FORNECIMENTO/ASSENTAMENTO DE TUBO DE PVC DN 100MM P/RAMAL EXTERNO DE E</v>
          </cell>
          <cell r="C2374" t="str">
            <v>M</v>
          </cell>
          <cell r="D2374">
            <v>18.89</v>
          </cell>
        </row>
        <row r="2375">
          <cell r="B2375" t="str">
            <v>SGOTO</v>
          </cell>
        </row>
        <row r="2376">
          <cell r="A2376">
            <v>68616</v>
          </cell>
          <cell r="B2376" t="str">
            <v>TUBO COBRE CLASSE E D= 15MM EXCL CONEXOES EMENDAS ABERTURA E FECHAMEN</v>
          </cell>
        </row>
        <row r="2377">
          <cell r="B2377" t="str">
            <v>TO DE RASGO E ISOLAMENTO - FORNECIMENTO E ASSENTAMENTO</v>
          </cell>
        </row>
        <row r="2378">
          <cell r="A2378" t="str">
            <v>68616/001</v>
          </cell>
          <cell r="B2378" t="str">
            <v>TUBO COBRE CLASSE E D= 15MM EXCL CONEXOES EMENDAS ABERTURA E FECHAMEN</v>
          </cell>
          <cell r="C2378" t="str">
            <v>M</v>
          </cell>
          <cell r="D2378">
            <v>9.34</v>
          </cell>
        </row>
        <row r="2379">
          <cell r="B2379" t="str">
            <v>TO DE RASGO E ISOLAMENTO - FORNECIMENTO E ASSENTAMENTO</v>
          </cell>
        </row>
        <row r="2380">
          <cell r="A2380" t="str">
            <v>68616/002</v>
          </cell>
          <cell r="B2380" t="str">
            <v>TUBO COBRE CLASSE E D= 22MM EXCL CONEXOES EMENDAS ABERTURA E FECHAMEN</v>
          </cell>
          <cell r="C2380" t="str">
            <v>M</v>
          </cell>
          <cell r="D2380">
            <v>12.48</v>
          </cell>
        </row>
        <row r="2381">
          <cell r="B2381" t="str">
            <v>TO DE RASGO E ISOLAMENTO - FORNECIMENTO E ASSENTAMENTO</v>
          </cell>
        </row>
        <row r="2382">
          <cell r="A2382" t="str">
            <v>68616/003</v>
          </cell>
          <cell r="B2382" t="str">
            <v>TUBO COBRE CLASSE E D= 28MM EXCL CONEXOES EMENDAS ABERTURA E FACHAMEN</v>
          </cell>
          <cell r="C2382" t="str">
            <v>M</v>
          </cell>
          <cell r="D2382">
            <v>14.84</v>
          </cell>
        </row>
        <row r="2383">
          <cell r="B2383" t="str">
            <v>TO DE RASGOS E ISOLAMENTO - FORNECIMENTO E ASSENTAMENTO</v>
          </cell>
        </row>
        <row r="2384">
          <cell r="A2384" t="str">
            <v>68616/004</v>
          </cell>
          <cell r="B2384" t="str">
            <v>TUBO COBRE CLASSE E D= 35MM EXCL CONEXOES EMENDAS ABERTURA E FECHAMEN</v>
          </cell>
          <cell r="C2384" t="str">
            <v>M</v>
          </cell>
          <cell r="D2384">
            <v>21.28</v>
          </cell>
        </row>
        <row r="2385">
          <cell r="B2385" t="str">
            <v>TO RASGOS E ISOLAMENTO - FORNECIMENTO E ASSENTAMENTO</v>
          </cell>
        </row>
        <row r="2386">
          <cell r="A2386" t="str">
            <v>68616/005</v>
          </cell>
          <cell r="B2386" t="str">
            <v>TUBO COBRE CLASSE E D= 42MM EXCL CONEXOES EMENDAS ABERTURA E FECHAMEN</v>
          </cell>
          <cell r="C2386" t="str">
            <v>M</v>
          </cell>
          <cell r="D2386">
            <v>33.42</v>
          </cell>
        </row>
        <row r="2387">
          <cell r="B2387" t="str">
            <v>TO DE RASGOS E ISOLAMENTO - FORNECIMENTO E ASSENTAMENTO</v>
          </cell>
        </row>
        <row r="2388">
          <cell r="A2388" t="str">
            <v>CÓDIGO</v>
          </cell>
          <cell r="B2388" t="str">
            <v>|D E S C R I Ç Ã O                                                   |UN</v>
          </cell>
          <cell r="C2388" t="str">
            <v>IDADE</v>
          </cell>
          <cell r="D2388" t="str">
            <v>|CUSTO TOTAL</v>
          </cell>
        </row>
        <row r="2389">
          <cell r="A2389" t="str">
            <v>ÍNCULO.....:</v>
          </cell>
          <cell r="B2389" t="str">
            <v>NACIONAL CAIXA</v>
          </cell>
        </row>
        <row r="2391">
          <cell r="A2391" t="str">
            <v>68616/006</v>
          </cell>
          <cell r="B2391" t="str">
            <v>TUBO COBRE CLASSE E D= 54MM EXCL CONEXOES EMENDAS ABERTURA E FECHAMEN</v>
          </cell>
          <cell r="C2391" t="str">
            <v>M</v>
          </cell>
          <cell r="D2391">
            <v>41.15</v>
          </cell>
        </row>
        <row r="2392">
          <cell r="B2392" t="str">
            <v>TO DE RASGOS E ISOLAMENTO - FORNECIMENTO E ASSENTAMENTO</v>
          </cell>
        </row>
        <row r="2393">
          <cell r="A2393" t="str">
            <v>68616/007</v>
          </cell>
          <cell r="B2393" t="str">
            <v>TUBO COBRE CLASSE E D= 66MM EXCL CONEXOES EMENDAS ABERTURA E FECHAMEN</v>
          </cell>
          <cell r="C2393" t="str">
            <v>M</v>
          </cell>
          <cell r="D2393">
            <v>57.07</v>
          </cell>
        </row>
        <row r="2394">
          <cell r="B2394" t="str">
            <v>TO DE RASGOS E ISOLAMENTO - FORNECIMENTO E ASSENTAMENTO</v>
          </cell>
        </row>
        <row r="2395">
          <cell r="A2395" t="str">
            <v>68616/008</v>
          </cell>
          <cell r="B2395" t="str">
            <v>TUBO COBRE CLASSE E D= 79MM EXCL CONEXOES EMENDAS ABERTURA E FECHAMEN</v>
          </cell>
          <cell r="C2395" t="str">
            <v>M</v>
          </cell>
          <cell r="D2395">
            <v>80.489999999999995</v>
          </cell>
        </row>
        <row r="2396">
          <cell r="B2396" t="str">
            <v>TO DE RASGOS E ISOLAMENTO - FORNECIMENTO E ASSENTAMENTO</v>
          </cell>
        </row>
        <row r="2397">
          <cell r="A2397" t="str">
            <v>68616/009</v>
          </cell>
          <cell r="B2397" t="str">
            <v>TUBO COBRE CLASSE E D=104MM EXCL CONEXOES EMENDAS ABERTURA E FECHAMEN</v>
          </cell>
          <cell r="C2397" t="str">
            <v>M</v>
          </cell>
          <cell r="D2397">
            <v>114.79</v>
          </cell>
        </row>
        <row r="2398">
          <cell r="B2398" t="str">
            <v>TO DE RASGO E ISOLAMENTO - FORNECIMENTO E ASSENTAMENTO</v>
          </cell>
        </row>
        <row r="2399">
          <cell r="A2399">
            <v>68639</v>
          </cell>
          <cell r="B2399" t="str">
            <v>FORNECIMENTO E ASSENTAMENTO DE TUBO DE PVC SOLDAVEL</v>
          </cell>
        </row>
        <row r="2400">
          <cell r="A2400" t="str">
            <v>68639/001</v>
          </cell>
          <cell r="B2400" t="str">
            <v>FORNECIMENTO/ASSENTAMENTO DE TUBO DE QUEDA/VENTILACAO P/ESGOTO PREDIAL</v>
          </cell>
          <cell r="C2400" t="str">
            <v>M</v>
          </cell>
          <cell r="D2400">
            <v>15.61</v>
          </cell>
        </row>
        <row r="2401">
          <cell r="B2401" t="str">
            <v>EM PVC 75 MM</v>
          </cell>
        </row>
        <row r="2402">
          <cell r="A2402" t="str">
            <v>68639/002</v>
          </cell>
          <cell r="B2402" t="str">
            <v>FORNECIMENTO/ASSENTAMENTO DE TUBO DE QUEDA/VENTILACAO P/ESGOTO PREDIAL</v>
          </cell>
          <cell r="C2402" t="str">
            <v>M</v>
          </cell>
          <cell r="D2402">
            <v>17.25</v>
          </cell>
        </row>
        <row r="2403">
          <cell r="B2403" t="str">
            <v>EM PVC DN 100 MM</v>
          </cell>
        </row>
        <row r="2404">
          <cell r="A2404" t="str">
            <v>68639/003</v>
          </cell>
          <cell r="B2404" t="str">
            <v>PONTO DE ESGOTO - PAR</v>
          </cell>
          <cell r="C2404" t="str">
            <v>PT</v>
          </cell>
          <cell r="D2404">
            <v>59.2</v>
          </cell>
        </row>
        <row r="2405">
          <cell r="A2405">
            <v>180</v>
          </cell>
          <cell r="B2405" t="str">
            <v>CONEXOES</v>
          </cell>
        </row>
        <row r="2406">
          <cell r="A2406">
            <v>68617</v>
          </cell>
          <cell r="B2406" t="str">
            <v>COTOVELO COBRE</v>
          </cell>
        </row>
        <row r="2407">
          <cell r="A2407" t="str">
            <v>68617/001</v>
          </cell>
          <cell r="B2407" t="str">
            <v>COTOVELO COBRE 22MM  (3/4")  C/JUNTA SOLDADA</v>
          </cell>
          <cell r="C2407" t="str">
            <v>UN</v>
          </cell>
          <cell r="D2407">
            <v>6.28</v>
          </cell>
        </row>
        <row r="2408">
          <cell r="A2408" t="str">
            <v>68617/002</v>
          </cell>
          <cell r="B2408" t="str">
            <v>COTOVELO COBRE 28MM  ( 1" )  C/JUNTA SOLDADA</v>
          </cell>
          <cell r="C2408" t="str">
            <v>UN</v>
          </cell>
          <cell r="D2408">
            <v>7.72</v>
          </cell>
        </row>
        <row r="2409">
          <cell r="A2409" t="str">
            <v>68617/003</v>
          </cell>
          <cell r="B2409" t="str">
            <v>COTOVELO COBRE 35MM (1 1/4") C/JUNTA SOLDADA</v>
          </cell>
          <cell r="C2409" t="str">
            <v>UN</v>
          </cell>
          <cell r="D2409">
            <v>18.05</v>
          </cell>
        </row>
        <row r="2410">
          <cell r="A2410" t="str">
            <v>68617/004</v>
          </cell>
          <cell r="B2410" t="str">
            <v>COTOVELO COBRE 15MM  (1/2")  C/JUNTA SOLDADA</v>
          </cell>
          <cell r="C2410" t="str">
            <v>UN</v>
          </cell>
          <cell r="D2410">
            <v>4.03</v>
          </cell>
        </row>
        <row r="2411">
          <cell r="A2411">
            <v>68618</v>
          </cell>
          <cell r="B2411" t="str">
            <v>LUVA COBRE</v>
          </cell>
        </row>
        <row r="2412">
          <cell r="A2412" t="str">
            <v>68618/001</v>
          </cell>
          <cell r="B2412" t="str">
            <v>LUVA COBRE  22MM (3/4")</v>
          </cell>
          <cell r="C2412" t="str">
            <v>UN</v>
          </cell>
          <cell r="D2412">
            <v>4.08</v>
          </cell>
        </row>
        <row r="2413">
          <cell r="A2413" t="str">
            <v>68618/002</v>
          </cell>
          <cell r="B2413" t="str">
            <v>LUVA COBRE  35MM (1 1/4")</v>
          </cell>
          <cell r="C2413" t="str">
            <v>UN</v>
          </cell>
          <cell r="D2413">
            <v>11.75</v>
          </cell>
        </row>
        <row r="2414">
          <cell r="A2414">
            <v>181</v>
          </cell>
          <cell r="B2414" t="str">
            <v>CAIXAS D'DAGUA, DE INSPECAO E DE GORDURA</v>
          </cell>
        </row>
        <row r="2415">
          <cell r="A2415">
            <v>6171</v>
          </cell>
          <cell r="B2415" t="str">
            <v>TAMPA CONCRETO ARMADO 60X60X0,05M P/CX DIVERSAS</v>
          </cell>
          <cell r="C2415" t="str">
            <v>UN</v>
          </cell>
          <cell r="D2415">
            <v>17.47</v>
          </cell>
        </row>
        <row r="2416">
          <cell r="A2416">
            <v>11788</v>
          </cell>
          <cell r="B2416" t="str">
            <v>CAIXA GORDURA PVC</v>
          </cell>
        </row>
        <row r="2417">
          <cell r="A2417" t="str">
            <v>11788/001</v>
          </cell>
          <cell r="B2417" t="str">
            <v>CAIXA GORDURA PVC 250X230X75MM C/TAMPA PVC</v>
          </cell>
          <cell r="C2417" t="str">
            <v>UN</v>
          </cell>
          <cell r="D2417">
            <v>48.1</v>
          </cell>
        </row>
        <row r="2418">
          <cell r="A2418">
            <v>24239</v>
          </cell>
          <cell r="B2418" t="str">
            <v>CAIXA DE PASSAGEM (INSPECAO) PRE-MOLDADA DN 60 CM</v>
          </cell>
        </row>
        <row r="2419">
          <cell r="A2419" t="str">
            <v>CÓDIGO</v>
          </cell>
          <cell r="B2419" t="str">
            <v>|D E S C R I Ç Ã O                                                   |UN</v>
          </cell>
          <cell r="C2419" t="str">
            <v>IDADE</v>
          </cell>
          <cell r="D2419" t="str">
            <v>|CUSTO TOTAL</v>
          </cell>
        </row>
        <row r="2420">
          <cell r="A2420" t="str">
            <v>ÍNCULO.....:</v>
          </cell>
          <cell r="B2420" t="str">
            <v>NACIONAL CAIXA</v>
          </cell>
        </row>
        <row r="2422">
          <cell r="A2422" t="str">
            <v>24239/001</v>
          </cell>
          <cell r="B2422" t="str">
            <v>CAIXA DE PASSAGEM (INSPECAO) EM CONCRETO PRE-MOLDADO DN 60CM</v>
          </cell>
          <cell r="C2422" t="str">
            <v>UN</v>
          </cell>
          <cell r="D2422">
            <v>78.239999999999995</v>
          </cell>
        </row>
        <row r="2423">
          <cell r="A2423" t="str">
            <v>24239/002</v>
          </cell>
          <cell r="B2423" t="str">
            <v>CAIXA DE INSPEÇÃO EM ANEL DE CONCRETO PRÉ MOLDADO, COM 950MMDE ALTURA</v>
          </cell>
          <cell r="C2423" t="str">
            <v>UN</v>
          </cell>
          <cell r="D2423">
            <v>85.13</v>
          </cell>
        </row>
        <row r="2424">
          <cell r="B2424" t="str">
            <v>TOTAL.OS ANÉIS TERÃO ESP=50MM, DIAM.=600MM.EXCLUSIVE TAMPÃO E ESCAVAÇÃ</v>
          </cell>
        </row>
        <row r="2425">
          <cell r="B2425" t="str">
            <v>O.</v>
          </cell>
        </row>
        <row r="2426">
          <cell r="A2426">
            <v>26307</v>
          </cell>
          <cell r="B2426" t="str">
            <v>CAIXA D AGUA EM FIBROCIMENTO SEM COLOCACA</v>
          </cell>
        </row>
        <row r="2427">
          <cell r="A2427" t="str">
            <v>26307/001</v>
          </cell>
          <cell r="B2427" t="str">
            <v>RESERVATORIO DE CIMENTO-AMIANTO P/500L C/TAMPA-FORNECIMENTO</v>
          </cell>
          <cell r="C2427" t="str">
            <v>UN</v>
          </cell>
          <cell r="D2427">
            <v>128.99</v>
          </cell>
        </row>
        <row r="2428">
          <cell r="A2428" t="str">
            <v>26307/002</v>
          </cell>
          <cell r="B2428" t="str">
            <v>RESERVATORIO DE CIMENTO AMIANTO P/1000L C/TAMPA - FORNECIMENTO SEM INS</v>
          </cell>
          <cell r="C2428" t="str">
            <v>UN</v>
          </cell>
          <cell r="D2428">
            <v>268.5</v>
          </cell>
        </row>
        <row r="2429">
          <cell r="B2429" t="str">
            <v>TALACAO</v>
          </cell>
        </row>
        <row r="2430">
          <cell r="A2430">
            <v>26308</v>
          </cell>
          <cell r="B2430" t="str">
            <v>COLOCACAO DE CAIXA D AGUA QQ MATERIAL, EXCLUSIVE CAIX</v>
          </cell>
        </row>
        <row r="2431">
          <cell r="A2431" t="str">
            <v>26308/001</v>
          </cell>
          <cell r="B2431" t="str">
            <v>COLOCACAO RESERVATORIO 250L QUALQUER MATERIAL INCLUSIVE PECAS DE APOIO</v>
          </cell>
          <cell r="C2431" t="str">
            <v>UN</v>
          </cell>
          <cell r="D2431">
            <v>182.15</v>
          </cell>
        </row>
        <row r="2432">
          <cell r="B2432" t="str">
            <v>EM ALVENARIA DE MADEIRA SERRADA E FLANGES DE LIGACAO HIDRAULICA EXCL</v>
          </cell>
        </row>
        <row r="2433">
          <cell r="B2433" t="str">
            <v>FORNECIMENTO DO RESERVATORIO</v>
          </cell>
        </row>
        <row r="2434">
          <cell r="A2434" t="str">
            <v>26308/002</v>
          </cell>
          <cell r="B2434" t="str">
            <v>COLOCACAO RESERVATORIO 500L QUALQUER MATERIAL INCLUSIVE PECAS DE APOIO</v>
          </cell>
          <cell r="C2434" t="str">
            <v>UN</v>
          </cell>
          <cell r="D2434">
            <v>212.7</v>
          </cell>
        </row>
        <row r="2435">
          <cell r="B2435" t="str">
            <v>EM ALVENARIA E MADEIRA SERRADA E FLANGES DE LIGACAO HIDRAULICA EXCLUS</v>
          </cell>
        </row>
        <row r="2436">
          <cell r="B2436" t="str">
            <v>IVE FORNECIMENTO DE RESERVATORIO</v>
          </cell>
        </row>
        <row r="2437">
          <cell r="A2437" t="str">
            <v>26308/003</v>
          </cell>
          <cell r="B2437" t="str">
            <v>COLOCACAO RESERVATORIO 1000L QUALQUER MATERIAL INCLUSIVE PECAS DE APOI</v>
          </cell>
          <cell r="C2437" t="str">
            <v>UN</v>
          </cell>
          <cell r="D2437">
            <v>239.22</v>
          </cell>
        </row>
        <row r="2438">
          <cell r="B2438" t="str">
            <v>O EM ALVENARIA E MADEIRA SERRADA E FLANGES DE LIGACAO HIDRAULICA EXCLU</v>
          </cell>
        </row>
        <row r="2439">
          <cell r="B2439" t="str">
            <v>SIVE FORNECIMENTO DO RESERVATORIO</v>
          </cell>
        </row>
        <row r="2440">
          <cell r="A2440">
            <v>26309</v>
          </cell>
          <cell r="B2440" t="str">
            <v>CAIXA D AGUA EM FIBRA DE VIDRO SEM COLOCACA</v>
          </cell>
        </row>
        <row r="2441">
          <cell r="A2441" t="str">
            <v>26309/001</v>
          </cell>
          <cell r="B2441" t="str">
            <v>RESERVATORIO EM FIBRA DE VIDRO CAPACIDADE DE 500L INCL TAMPA DE VEDA</v>
          </cell>
          <cell r="C2441" t="str">
            <v>UN</v>
          </cell>
          <cell r="D2441">
            <v>154.9</v>
          </cell>
        </row>
        <row r="2442">
          <cell r="B2442" t="str">
            <v>CAO C/ESCOTILHA E FIXADORES - FORNECIMENTO</v>
          </cell>
        </row>
        <row r="2443">
          <cell r="A2443" t="str">
            <v>26309/002</v>
          </cell>
          <cell r="B2443" t="str">
            <v>RESERVATORIO EM FIBRA DE VIDRO CAPACIDADE DE 1000L INCL TAMPA DE VEDAC</v>
          </cell>
          <cell r="C2443" t="str">
            <v>UN</v>
          </cell>
          <cell r="D2443">
            <v>242.2</v>
          </cell>
        </row>
        <row r="2444">
          <cell r="B2444" t="str">
            <v>AO C/ESCOTILHA E FIXADORES - FORNECIMENTO</v>
          </cell>
        </row>
        <row r="2445">
          <cell r="A2445" t="str">
            <v>26309/003</v>
          </cell>
          <cell r="B2445" t="str">
            <v>RESERVATORIO EM FIBRA DE VIDRO CAPACIDADE DE 1500L INCL TAMPA DE VEDAC</v>
          </cell>
          <cell r="C2445" t="str">
            <v>UN</v>
          </cell>
          <cell r="D2445">
            <v>368.53</v>
          </cell>
        </row>
        <row r="2446">
          <cell r="B2446" t="str">
            <v>AO C/ESCOTILHA E FIXADORES - FORNECIMENTO</v>
          </cell>
        </row>
        <row r="2447">
          <cell r="A2447">
            <v>68472</v>
          </cell>
          <cell r="B2447" t="str">
            <v>CAIXA DE INSPECAO OU PASSAGEM 60X60CM TAMPA DE CONCRETO</v>
          </cell>
        </row>
        <row r="2448">
          <cell r="A2448" t="str">
            <v>68472/001</v>
          </cell>
          <cell r="B2448" t="str">
            <v>CAIXA DE INSPECAO OU PASSAGEM 60X60CM TAMPA E FUNDO DE CONCRETO</v>
          </cell>
          <cell r="C2448" t="str">
            <v>UN</v>
          </cell>
          <cell r="D2448">
            <v>76.959999999999994</v>
          </cell>
        </row>
        <row r="2449">
          <cell r="B2449" t="str">
            <v>PAREDES ALV 1/2VEZ TIJOLO MACICO, REVESTIDA INTERNAMENTE C/ BARRA-LISA</v>
          </cell>
        </row>
        <row r="2450">
          <cell r="A2450" t="str">
            <v>CÓDIGO</v>
          </cell>
          <cell r="B2450" t="str">
            <v>|D E S C R I Ç Ã O                                                   |UN</v>
          </cell>
          <cell r="C2450" t="str">
            <v>IDADE</v>
          </cell>
          <cell r="D2450" t="str">
            <v>|CUSTO TOTAL</v>
          </cell>
        </row>
        <row r="2451">
          <cell r="A2451" t="str">
            <v>ÍNCULO.....:</v>
          </cell>
          <cell r="B2451" t="str">
            <v>NACIONAL CAIXA</v>
          </cell>
        </row>
        <row r="2453">
          <cell r="A2453" t="str">
            <v>68472/002</v>
          </cell>
          <cell r="B2453" t="str">
            <v>CAIXA DE INSPECAO EM ALVENARIA DE TIJOLOS MACICOS, 1/2 VEZ, REVESTIDA</v>
          </cell>
          <cell r="C2453" t="str">
            <v>UN</v>
          </cell>
          <cell r="D2453">
            <v>76.959999999999994</v>
          </cell>
        </row>
        <row r="2454">
          <cell r="B2454" t="str">
            <v>INTERNAMENTE C/BARRA-LISA(ARG.CIM/AREIA 1:4) E=2,0CM INCL. TAMPA PRE-</v>
          </cell>
        </row>
        <row r="2455">
          <cell r="B2455" t="str">
            <v>MOLDADA E FUNDO DE CONCRETO DIMENSOES EXTERNAS: 0,60MX0,60MX0,60M</v>
          </cell>
        </row>
        <row r="2456">
          <cell r="A2456">
            <v>68497</v>
          </cell>
          <cell r="B2456" t="str">
            <v>FORNECIMENTO E COLOCACAO DE CAIXA D AGUA DE 500L EM FIBROCIMENT</v>
          </cell>
        </row>
        <row r="2457">
          <cell r="A2457" t="str">
            <v>68497/001</v>
          </cell>
          <cell r="B2457" t="str">
            <v>FORNECIMENTO E COLOCACAO DE CAIXA D AGUA DE 500L EM FIBROCIMENT</v>
          </cell>
          <cell r="C2457" t="str">
            <v>UN</v>
          </cell>
          <cell r="D2457">
            <v>144.09</v>
          </cell>
        </row>
        <row r="2458">
          <cell r="A2458">
            <v>68619</v>
          </cell>
          <cell r="B2458" t="str">
            <v>TORNEIRA BOIA BRUTO 1"</v>
          </cell>
        </row>
        <row r="2459">
          <cell r="A2459" t="str">
            <v>68619/001</v>
          </cell>
          <cell r="B2459" t="str">
            <v>TORNEIRA BOIA METALICA 1/2"</v>
          </cell>
          <cell r="C2459" t="str">
            <v>UN</v>
          </cell>
          <cell r="D2459">
            <v>54.21</v>
          </cell>
        </row>
        <row r="2460">
          <cell r="A2460" t="str">
            <v>68619/002</v>
          </cell>
          <cell r="B2460" t="str">
            <v>TORNEIRA BOIA METALICA 3/4"</v>
          </cell>
          <cell r="C2460" t="str">
            <v>UN</v>
          </cell>
          <cell r="D2460">
            <v>67.17</v>
          </cell>
        </row>
        <row r="2461">
          <cell r="A2461" t="str">
            <v>68619/003</v>
          </cell>
          <cell r="B2461" t="str">
            <v>TORNEIRA BOIA BRUTO 1"</v>
          </cell>
          <cell r="C2461" t="str">
            <v>UN</v>
          </cell>
          <cell r="D2461">
            <v>81.349999999999994</v>
          </cell>
        </row>
        <row r="2462">
          <cell r="A2462" t="str">
            <v>68619/004</v>
          </cell>
          <cell r="B2462" t="str">
            <v>TORNEIRA BOIA BRUTO 2"</v>
          </cell>
          <cell r="C2462" t="str">
            <v>UN</v>
          </cell>
          <cell r="D2462">
            <v>165.48</v>
          </cell>
        </row>
        <row r="2463">
          <cell r="A2463">
            <v>68626</v>
          </cell>
          <cell r="B2463" t="str">
            <v>FORNEC/INSTAL CAIXA D AGUA FIBROCIMENTO 500L (ADAPTADORES 20MMX1/2" E</v>
          </cell>
        </row>
        <row r="2464">
          <cell r="B2464" t="str">
            <v>25MMX3/4" / TORNEIRA DE BOIA 1/2" C/ BALAO PLASTICO</v>
          </cell>
        </row>
        <row r="2465">
          <cell r="A2465" t="str">
            <v>68626/001</v>
          </cell>
          <cell r="B2465" t="str">
            <v>FORNEC/INSTAL CAIXA D AGUA FIBROCIMENTO 500L (ADAPTADORES 20MMX1/2" E</v>
          </cell>
          <cell r="C2465" t="str">
            <v>UN</v>
          </cell>
          <cell r="D2465">
            <v>203.82</v>
          </cell>
        </row>
        <row r="2466">
          <cell r="B2466" t="str">
            <v>25MMX3/4" / TORNEIRA DE BOIA 1/2" C/ BALAO PLASTICO</v>
          </cell>
        </row>
        <row r="2467">
          <cell r="A2467" t="str">
            <v>68626/002</v>
          </cell>
          <cell r="B2467" t="str">
            <v>FORNEC/INSTAL CAIXA D AGUA FIBROCIMENTO 500L (ADAPTADORES 32MMX1" E</v>
          </cell>
          <cell r="C2467" t="str">
            <v>UN</v>
          </cell>
          <cell r="D2467">
            <v>208.93</v>
          </cell>
        </row>
        <row r="2468">
          <cell r="B2468" t="str">
            <v>25MMX3/4" / TORNEIRA DE BOIA 3/4" C/ BALAO PLASTICO</v>
          </cell>
        </row>
        <row r="2469">
          <cell r="A2469">
            <v>68640</v>
          </cell>
          <cell r="B2469" t="str">
            <v>CAIXA GORDURA CONCRETO PRE-MOLDADO</v>
          </cell>
        </row>
        <row r="2470">
          <cell r="A2470" t="str">
            <v>68640/001</v>
          </cell>
          <cell r="B2470" t="str">
            <v>CAIXA GORDURA DUPLA CONCRETO PRE-MOLDADO CIRCULAR D=60CM INCLUSIVE</v>
          </cell>
          <cell r="C2470" t="str">
            <v>UN</v>
          </cell>
          <cell r="D2470">
            <v>100.43</v>
          </cell>
        </row>
        <row r="2471">
          <cell r="B2471" t="str">
            <v>TAMPA EM CONCRETO.EXCL ESCAVACAO E REATERRO -FORNECIMENTO E COLOCACAO</v>
          </cell>
        </row>
        <row r="2472">
          <cell r="A2472" t="str">
            <v>68640/002</v>
          </cell>
          <cell r="B2472" t="str">
            <v>CAIXA GORDURA SIMPLES CONCRETO PRE-MOLDADO CIRCULAR D=40CM INCLUSIVE</v>
          </cell>
          <cell r="C2472" t="str">
            <v>UN</v>
          </cell>
          <cell r="D2472">
            <v>46.32</v>
          </cell>
        </row>
        <row r="2473">
          <cell r="B2473" t="str">
            <v>TAMPA CONCRETO. EXCLUSIVE ESCAVACAO E REATERRO -FORNECIMENTO/COLOCACAO</v>
          </cell>
        </row>
        <row r="2474">
          <cell r="A2474">
            <v>182</v>
          </cell>
          <cell r="B2474" t="str">
            <v>RALOS/CAIXA SIFONADA</v>
          </cell>
        </row>
        <row r="2475">
          <cell r="A2475">
            <v>11534</v>
          </cell>
          <cell r="B2475" t="str">
            <v>RALO SECO EM PVC - PONTO</v>
          </cell>
        </row>
        <row r="2476">
          <cell r="A2476" t="str">
            <v>11534/001</v>
          </cell>
          <cell r="B2476" t="str">
            <v>RALO SECO (SIMPLS) DE PVC ALTURA REGULAVEL C/GRELHA COMPREENDENDO</v>
          </cell>
          <cell r="C2476" t="str">
            <v>UN</v>
          </cell>
          <cell r="D2476">
            <v>25.79</v>
          </cell>
        </row>
        <row r="2477">
          <cell r="B2477" t="str">
            <v>EFLUENTE DE 50MM EM PVC C/2M DE EXTENSAO E LIGACAO AO RALO SIFONADO</v>
          </cell>
        </row>
        <row r="2478">
          <cell r="B2478" t="str">
            <v>FORNECIMENTO E INSTALACAO</v>
          </cell>
        </row>
        <row r="2479">
          <cell r="A2479">
            <v>11535</v>
          </cell>
          <cell r="B2479" t="str">
            <v>RALO (CAIXA) SIFONADO EM PVC - PONTO</v>
          </cell>
        </row>
        <row r="2480">
          <cell r="A2480" t="str">
            <v>11535/001</v>
          </cell>
          <cell r="B2480" t="str">
            <v>CAIXA SIFONADA DE PVC EM PAV TERREO C/TAMPA CEGA C/1 ENTRADA DE 40MM</v>
          </cell>
          <cell r="C2480" t="str">
            <v>UN</v>
          </cell>
          <cell r="D2480">
            <v>39.200000000000003</v>
          </cell>
        </row>
        <row r="2481">
          <cell r="A2481" t="str">
            <v>CÓDIGO</v>
          </cell>
          <cell r="B2481" t="str">
            <v>|D E S C R I Ç Ã O                                                   |UN</v>
          </cell>
          <cell r="C2481" t="str">
            <v>IDADE</v>
          </cell>
          <cell r="D2481" t="str">
            <v>|CUSTO TOTAL</v>
          </cell>
        </row>
        <row r="2482">
          <cell r="A2482" t="str">
            <v>ÍNCULO.....:</v>
          </cell>
          <cell r="B2482" t="str">
            <v>NACIONAL CAIXA</v>
          </cell>
        </row>
        <row r="2484">
          <cell r="B2484" t="str">
            <v>E SAIDA DE 50MM INCL LIGACAO DE 50MM DE PVC ATE A CAIXA DE INSPECAO</v>
          </cell>
        </row>
        <row r="2485">
          <cell r="B2485" t="str">
            <v>CONSIDERANDO A DISTANCIA DO CENTRO DO RALO ATE 2M INCL ANEIS DE BORRA</v>
          </cell>
        </row>
        <row r="2486">
          <cell r="B2486" t="str">
            <v>CHA - FORNECIMENTO E INSTALACAO</v>
          </cell>
        </row>
        <row r="2487">
          <cell r="A2487">
            <v>40777</v>
          </cell>
          <cell r="B2487" t="str">
            <v>CAIXA SIFONADA EM PVC 150X150X50MM</v>
          </cell>
          <cell r="C2487" t="str">
            <v>UN</v>
          </cell>
          <cell r="D2487">
            <v>22.24</v>
          </cell>
        </row>
        <row r="2488">
          <cell r="A2488">
            <v>71637</v>
          </cell>
          <cell r="B2488" t="str">
            <v>RALO SIFONADO</v>
          </cell>
        </row>
        <row r="2489">
          <cell r="A2489" t="str">
            <v>71637/001</v>
          </cell>
          <cell r="B2489" t="str">
            <v>RALO SIFONADO DE PVC RÍGIDO, EM PAVIMENTO TÉRREO, COM SAÍDA DE 75 MM,</v>
          </cell>
          <cell r="C2489" t="str">
            <v>UN</v>
          </cell>
          <cell r="D2489">
            <v>47.12</v>
          </cell>
        </row>
        <row r="2490">
          <cell r="B2490" t="str">
            <v>COM GRELHA REDONDO E PORTA GRELHA, COMPREENDENDO 3 M DE TUBO PVC DE75</v>
          </cell>
        </row>
        <row r="2491">
          <cell r="B2491" t="str">
            <v>MM E SUA LIGAÇÃO AO RAMAL DE VENTILAÇÃO - FORNECIMENTO E INSTALAÇÃO.</v>
          </cell>
        </row>
        <row r="2492">
          <cell r="A2492">
            <v>183</v>
          </cell>
          <cell r="B2492" t="str">
            <v>APARELHOS SANITARIOS, LOUCAS, METAIS E OUTROS</v>
          </cell>
        </row>
        <row r="2493">
          <cell r="A2493">
            <v>6004</v>
          </cell>
          <cell r="B2493" t="str">
            <v>INSTALACAO DE PAPELEIRA EM LOUCA BRANCA 6 X 6"</v>
          </cell>
          <cell r="C2493" t="str">
            <v>UN</v>
          </cell>
          <cell r="D2493">
            <v>24.1</v>
          </cell>
        </row>
        <row r="2494">
          <cell r="A2494">
            <v>6007</v>
          </cell>
          <cell r="B2494" t="str">
            <v>INSTALACAO SABONETEIRA LOUCA BRANCA 6 X 3"</v>
          </cell>
          <cell r="C2494" t="str">
            <v>UN</v>
          </cell>
          <cell r="D2494">
            <v>20.059999999999999</v>
          </cell>
        </row>
        <row r="2495">
          <cell r="A2495">
            <v>6008</v>
          </cell>
          <cell r="B2495" t="str">
            <v>PORTA-TOALHAS OU CABIDE DE LOUCA BRANCA</v>
          </cell>
          <cell r="C2495" t="str">
            <v>UN</v>
          </cell>
          <cell r="D2495">
            <v>17.5</v>
          </cell>
        </row>
        <row r="2496">
          <cell r="A2496">
            <v>6009</v>
          </cell>
          <cell r="B2496" t="str">
            <v>INSTALACAO DE LAVATORIO EM LOUCA BRANCA,SEM COLUNA,C/TORNEIRA CROMADA</v>
          </cell>
          <cell r="C2496" t="str">
            <v>UN</v>
          </cell>
          <cell r="D2496">
            <v>107.9</v>
          </cell>
        </row>
        <row r="2497">
          <cell r="B2497" t="str">
            <v>E SIFAO PLASTICO</v>
          </cell>
        </row>
        <row r="2498">
          <cell r="A2498">
            <v>6021</v>
          </cell>
          <cell r="B2498" t="str">
            <v>INSTALACAO VASO SANITARIO - LOUCA BRANCA</v>
          </cell>
          <cell r="C2498" t="str">
            <v>UN</v>
          </cell>
          <cell r="D2498">
            <v>96.31</v>
          </cell>
        </row>
        <row r="2499">
          <cell r="A2499">
            <v>6024</v>
          </cell>
          <cell r="B2499" t="str">
            <v>INSTALACAO CAIXA DESCARGA PLASTICA EXTERNA</v>
          </cell>
          <cell r="C2499" t="str">
            <v>UN</v>
          </cell>
          <cell r="D2499">
            <v>45</v>
          </cell>
        </row>
        <row r="2500">
          <cell r="A2500">
            <v>6031</v>
          </cell>
          <cell r="B2500" t="str">
            <v>INSTALACAO PIA COZ MARMORE SINTETICO 1,20X0,56M C/TORNEIRA METALICA</v>
          </cell>
          <cell r="C2500" t="str">
            <v>UN</v>
          </cell>
          <cell r="D2500">
            <v>134.26</v>
          </cell>
        </row>
        <row r="2501">
          <cell r="B2501" t="str">
            <v>LONGA P/PAREDE</v>
          </cell>
        </row>
        <row r="2502">
          <cell r="A2502">
            <v>6043</v>
          </cell>
          <cell r="B2502" t="str">
            <v>INSTALACAO PIA COZINHA EM MARMORITE OU GRANITINA 1,20X0,60M</v>
          </cell>
          <cell r="C2502" t="str">
            <v>UN</v>
          </cell>
          <cell r="D2502">
            <v>141.69999999999999</v>
          </cell>
        </row>
        <row r="2503">
          <cell r="B2503" t="str">
            <v>(BANCA/CUBA)COMPLETA</v>
          </cell>
        </row>
        <row r="2504">
          <cell r="A2504">
            <v>6049</v>
          </cell>
          <cell r="B2504" t="str">
            <v>TANQUE PRE-MOLDADO CONCRETO INCL TORN METALICA SIMPLES E COMPLEMENTOS</v>
          </cell>
          <cell r="C2504" t="str">
            <v>UN</v>
          </cell>
          <cell r="D2504">
            <v>115.27</v>
          </cell>
        </row>
        <row r="2505">
          <cell r="A2505">
            <v>6052</v>
          </cell>
          <cell r="B2505" t="str">
            <v>TANQUE MARMORE SINTETICO C/ TORNEIRA METALICA E COMPLEMENTOS PLASTICOS</v>
          </cell>
          <cell r="C2505" t="str">
            <v>UN</v>
          </cell>
          <cell r="D2505">
            <v>114.43</v>
          </cell>
        </row>
        <row r="2506">
          <cell r="A2506">
            <v>7096</v>
          </cell>
          <cell r="B2506" t="str">
            <v>SIFAO CROMADO 1 X 1 1/2" P/LAVATORIO</v>
          </cell>
          <cell r="C2506" t="str">
            <v>UN</v>
          </cell>
          <cell r="D2506">
            <v>48.56</v>
          </cell>
        </row>
        <row r="2507">
          <cell r="A2507">
            <v>8610</v>
          </cell>
          <cell r="B2507" t="str">
            <v>EQUIPAMENTO SANITARIO COMPLETO</v>
          </cell>
          <cell r="C2507" t="str">
            <v>UN</v>
          </cell>
          <cell r="D2507">
            <v>542.91999999999996</v>
          </cell>
        </row>
        <row r="2508">
          <cell r="A2508">
            <v>9876</v>
          </cell>
          <cell r="B2508" t="str">
            <v>SABONETEIRA P/SABAO LIQUIDO</v>
          </cell>
          <cell r="C2508" t="str">
            <v>UN</v>
          </cell>
          <cell r="D2508">
            <v>13.03</v>
          </cell>
        </row>
        <row r="2509">
          <cell r="A2509">
            <v>11531</v>
          </cell>
          <cell r="B2509" t="str">
            <v>CUBA LOUCA (LAVATORIO EMBUTIR EM BANCADA)</v>
          </cell>
        </row>
        <row r="2510">
          <cell r="A2510" t="str">
            <v>11531/001</v>
          </cell>
          <cell r="B2510" t="str">
            <v>CUBA LOUCA BRANCA EM BANCADA INCLUSIVE TORNEIRA E COMPLEMENTOS (VALVUL</v>
          </cell>
          <cell r="C2510" t="str">
            <v>UN</v>
          </cell>
          <cell r="D2510">
            <v>155.76</v>
          </cell>
        </row>
        <row r="2511">
          <cell r="B2511" t="str">
            <v>A, SIFAO E RABICHO)</v>
          </cell>
        </row>
        <row r="2512">
          <cell r="A2512" t="str">
            <v>CÓDIGO</v>
          </cell>
          <cell r="B2512" t="str">
            <v>|D E S C R I Ç Ã O                                                   |UN</v>
          </cell>
          <cell r="C2512" t="str">
            <v>IDADE</v>
          </cell>
          <cell r="D2512" t="str">
            <v>|CUSTO TOTAL</v>
          </cell>
        </row>
        <row r="2513">
          <cell r="A2513" t="str">
            <v>ÍNCULO.....:</v>
          </cell>
          <cell r="B2513" t="str">
            <v>NACIONAL CAIXA</v>
          </cell>
        </row>
        <row r="2515">
          <cell r="A2515" t="str">
            <v>11531/002</v>
          </cell>
          <cell r="B2515" t="str">
            <v>CUBA LOUCA BRANCA EMBUTIR EM BANCADA S/COMPLEMENTOS</v>
          </cell>
          <cell r="C2515" t="str">
            <v>UN</v>
          </cell>
          <cell r="D2515">
            <v>44.08</v>
          </cell>
        </row>
        <row r="2516">
          <cell r="A2516">
            <v>11539</v>
          </cell>
          <cell r="B2516" t="str">
            <v>MICTORIO LOUCA S/INSTALACAO HIDRAULICA/SANITARIA</v>
          </cell>
        </row>
        <row r="2517">
          <cell r="A2517" t="str">
            <v>11539/001</v>
          </cell>
          <cell r="B2517" t="str">
            <v>MICTÓRIO LOUÇA BRANCA C/PERTENCES E REGISTRO DE PRESSÃO CROMADO 1/2" S</v>
          </cell>
          <cell r="C2517" t="str">
            <v>UN</v>
          </cell>
          <cell r="D2517">
            <v>170.08</v>
          </cell>
        </row>
        <row r="2518">
          <cell r="B2518" t="str">
            <v>EM INSTALAÇÕES HIDRAÚLICAS E SANITÁRIAS</v>
          </cell>
        </row>
        <row r="2519">
          <cell r="A2519">
            <v>11545</v>
          </cell>
          <cell r="B2519" t="str">
            <v>CUBA DE ACO INOXIDAVEL C/COMPLEMENTOS</v>
          </cell>
        </row>
        <row r="2520">
          <cell r="A2520" t="str">
            <v>11545/001</v>
          </cell>
          <cell r="B2520" t="str">
            <v>CUBA DE ACO INOX 400X340X110MM (NUM 3) EM  CHAPA 20.304 VALVULA DE</v>
          </cell>
          <cell r="C2520" t="str">
            <v>UN</v>
          </cell>
          <cell r="D2520">
            <v>118.92</v>
          </cell>
        </row>
        <row r="2521">
          <cell r="B2521" t="str">
            <v>ESCOAMENTO TP AMERICANA 1623 SIFAO 1680 1 1/2"X1 1/2" EXCL TORNEIRA</v>
          </cell>
        </row>
        <row r="2522">
          <cell r="B2522" t="str">
            <v>FORNECIMENTO E COLOCACAO</v>
          </cell>
        </row>
        <row r="2523">
          <cell r="A2523" t="str">
            <v>11545/002</v>
          </cell>
          <cell r="B2523" t="str">
            <v>COLOCACAO CUBA LOUCA/ACO INOX EXCLUSIVE CUBA E COMPLEMENTOS</v>
          </cell>
          <cell r="C2523" t="str">
            <v>UN</v>
          </cell>
          <cell r="D2523">
            <v>13.48</v>
          </cell>
        </row>
        <row r="2524">
          <cell r="A2524">
            <v>11546</v>
          </cell>
          <cell r="B2524" t="str">
            <v>VALVULA CROMADA P/PIA, LAVATORIO, TANQUE</v>
          </cell>
        </row>
        <row r="2525">
          <cell r="A2525" t="str">
            <v>11546/001</v>
          </cell>
          <cell r="B2525" t="str">
            <v>VALVULA AMERICANA CROMADA P/PIA</v>
          </cell>
          <cell r="C2525" t="str">
            <v>UN</v>
          </cell>
          <cell r="D2525">
            <v>22.37</v>
          </cell>
        </row>
        <row r="2526">
          <cell r="A2526" t="str">
            <v>11546/002</v>
          </cell>
          <cell r="B2526" t="str">
            <v>INSTALACAO VALVULA DESCARGA CROMADA LISA C/REGISTRO</v>
          </cell>
          <cell r="C2526" t="str">
            <v>UN</v>
          </cell>
          <cell r="D2526">
            <v>164.14</v>
          </cell>
        </row>
        <row r="2527">
          <cell r="A2527" t="str">
            <v>11546/003</v>
          </cell>
          <cell r="B2527" t="str">
            <v>TORNEIRA PRESSAO CROMADA 1/2" OU 3/4" P/LAVATORIO INCLUSIVE RABICHO CR</v>
          </cell>
          <cell r="C2527" t="str">
            <v>UN</v>
          </cell>
          <cell r="D2527">
            <v>54.54</v>
          </cell>
        </row>
        <row r="2528">
          <cell r="B2528" t="str">
            <v>OMADO</v>
          </cell>
        </row>
        <row r="2529">
          <cell r="A2529" t="str">
            <v>11546/004</v>
          </cell>
          <cell r="B2529" t="str">
            <v>VALVULA PLASTICA CROMADA P/LAVATORIO</v>
          </cell>
          <cell r="C2529" t="str">
            <v>UN</v>
          </cell>
          <cell r="D2529">
            <v>8.56</v>
          </cell>
        </row>
        <row r="2530">
          <cell r="A2530">
            <v>11547</v>
          </cell>
          <cell r="B2530" t="str">
            <v>ASSENTO PLASTICO P/BACIA SANITARIA</v>
          </cell>
        </row>
        <row r="2531">
          <cell r="A2531" t="str">
            <v>11547/001</v>
          </cell>
          <cell r="B2531" t="str">
            <v>ASSENTO SANITARIO DE PLASTICO POPULAR - FORNEC E COLOCACAO</v>
          </cell>
          <cell r="C2531" t="str">
            <v>UN</v>
          </cell>
          <cell r="D2531">
            <v>15.13</v>
          </cell>
        </row>
        <row r="2532">
          <cell r="A2532">
            <v>11747</v>
          </cell>
          <cell r="B2532" t="str">
            <v>BANCA MARMORE S/FURO SOBRE APOIO DE ALVENARIA/VERGA</v>
          </cell>
        </row>
        <row r="2533">
          <cell r="A2533" t="str">
            <v>11747/001</v>
          </cell>
          <cell r="B2533" t="str">
            <v>BANCA MARMORE BRANCO S/FURO E=3CM L=0,60M SOBRE APOIOS DE ALVENARIA DE</v>
          </cell>
          <cell r="C2533" t="str">
            <v>M</v>
          </cell>
          <cell r="D2533">
            <v>134.02000000000001</v>
          </cell>
        </row>
        <row r="2534">
          <cell r="B2534" t="str">
            <v>MEIA VEZ E VERGA DE CONCRETO S/REVESTIMENTO. FORNECIMENTO E ASSENTAME</v>
          </cell>
        </row>
        <row r="2535">
          <cell r="B2535" t="str">
            <v>NTO.</v>
          </cell>
        </row>
        <row r="2536">
          <cell r="A2536" t="str">
            <v>11747/003</v>
          </cell>
          <cell r="B2536" t="str">
            <v>BANCA MARMORE BRANCO S/FURO E=3CM L=0,50M EM PAREDE SEM APOI</v>
          </cell>
          <cell r="C2536" t="str">
            <v>M</v>
          </cell>
          <cell r="D2536">
            <v>104.12</v>
          </cell>
        </row>
        <row r="2537">
          <cell r="A2537">
            <v>11750</v>
          </cell>
          <cell r="B2537" t="str">
            <v>BALCAO ALVENARIA C/TAMPO MARMORE P/CANTINA</v>
          </cell>
        </row>
        <row r="2538">
          <cell r="A2538" t="str">
            <v>11750/001</v>
          </cell>
          <cell r="B2538" t="str">
            <v>BALCAO P/CANTINA ALT=1,20M TAMPO MARMORE BRANCO L=40CM ALVENARIA DE</v>
          </cell>
          <cell r="C2538" t="str">
            <v>M</v>
          </cell>
          <cell r="D2538">
            <v>153.46</v>
          </cell>
        </row>
        <row r="2539">
          <cell r="B2539" t="str">
            <v>TIJOLO FURADO MEIA VEZ, C/VERGA 10X10CM C/CHAPISCO E EMBOCO</v>
          </cell>
        </row>
        <row r="2540">
          <cell r="A2540">
            <v>11772</v>
          </cell>
          <cell r="B2540" t="str">
            <v>CHUVEIRO PLASTICO C/REGISTRO - FORNECIMENTO SEM INSTALACAO</v>
          </cell>
        </row>
        <row r="2541">
          <cell r="A2541" t="str">
            <v>11772/003</v>
          </cell>
          <cell r="B2541" t="str">
            <v>CHUVEIRO PLASTICO BRANCO COM BRACO DE 1/2" E REGISTRO DE PRESSAO</v>
          </cell>
          <cell r="C2541" t="str">
            <v>UN</v>
          </cell>
          <cell r="D2541">
            <v>55.93</v>
          </cell>
        </row>
        <row r="2542">
          <cell r="B2542" t="str">
            <v>1416 DE 1/2" C/CANOPLA E VOLANTE EM METAL CROMADO - FORNECIMENTO</v>
          </cell>
        </row>
        <row r="2543">
          <cell r="A2543" t="str">
            <v>CÓDIGO</v>
          </cell>
          <cell r="B2543" t="str">
            <v>|D E S C R I Ç Ã O                                                   |UN</v>
          </cell>
          <cell r="C2543" t="str">
            <v>IDADE</v>
          </cell>
          <cell r="D2543" t="str">
            <v>|CUSTO TOTAL</v>
          </cell>
        </row>
        <row r="2544">
          <cell r="A2544" t="str">
            <v>ÍNCULO.....:</v>
          </cell>
          <cell r="B2544" t="str">
            <v>NACIONAL CAIXA</v>
          </cell>
        </row>
        <row r="2546">
          <cell r="A2546">
            <v>11773</v>
          </cell>
          <cell r="B2546" t="str">
            <v>CHUVEIROS SEM REGISTRO - FORNECIMENTO S/INSTALACAO</v>
          </cell>
        </row>
        <row r="2547">
          <cell r="A2547" t="str">
            <v>11773/003</v>
          </cell>
          <cell r="B2547" t="str">
            <v>BRACO CROMADO DE 1/2" PARA CHUVEIRO ELETRICO FORNECIMENTO</v>
          </cell>
          <cell r="C2547" t="str">
            <v>UN</v>
          </cell>
          <cell r="D2547">
            <v>6.93</v>
          </cell>
        </row>
        <row r="2548">
          <cell r="A2548" t="str">
            <v>11773/004</v>
          </cell>
          <cell r="B2548" t="str">
            <v>CHUVEIRO PLASTICO BRANCO EXCL BRACO FORNECIMENTO</v>
          </cell>
          <cell r="C2548" t="str">
            <v>UN</v>
          </cell>
          <cell r="D2548">
            <v>5.5</v>
          </cell>
        </row>
        <row r="2549">
          <cell r="A2549" t="str">
            <v>11773/007</v>
          </cell>
          <cell r="B2549" t="str">
            <v>BRACO DE PLASTICO BRANCO DE 1/2" COM CANOPLA FORNECIMENTO</v>
          </cell>
          <cell r="C2549" t="str">
            <v>UN</v>
          </cell>
          <cell r="D2549">
            <v>3.94</v>
          </cell>
        </row>
        <row r="2550">
          <cell r="A2550" t="str">
            <v>11773/008</v>
          </cell>
          <cell r="B2550" t="str">
            <v>CHUVEIRO ELETRICO EM METAL CROMADO DE 110/220V FORNECIMENTO</v>
          </cell>
          <cell r="C2550" t="str">
            <v>UN</v>
          </cell>
          <cell r="D2550">
            <v>148.30000000000001</v>
          </cell>
        </row>
        <row r="2551">
          <cell r="A2551" t="str">
            <v>11773/009</v>
          </cell>
          <cell r="B2551" t="str">
            <v>CHUVEIRO ELETRICO SENDO O CHUVEIRO EM PLASTICO DE 110/220V - FORNEC</v>
          </cell>
          <cell r="C2551" t="str">
            <v>UN</v>
          </cell>
          <cell r="D2551">
            <v>23.94</v>
          </cell>
        </row>
        <row r="2552">
          <cell r="A2552" t="str">
            <v>11773/010</v>
          </cell>
          <cell r="B2552" t="str">
            <v>DUCHINHA MANUAL C/REGISTRO DE PRESSAO 1/2" MANGUEIRA CROMADA SUPORTE</v>
          </cell>
          <cell r="C2552" t="str">
            <v>UN</v>
          </cell>
          <cell r="D2552">
            <v>98.81</v>
          </cell>
        </row>
        <row r="2553">
          <cell r="B2553" t="str">
            <v>BUCHAS E PARAFUSO P/FIXACAO - FORNECIMENTO</v>
          </cell>
        </row>
        <row r="2554">
          <cell r="A2554">
            <v>11774</v>
          </cell>
          <cell r="B2554" t="str">
            <v>BACIA TURCA /INSTAL E ASSENTAMENTO</v>
          </cell>
        </row>
        <row r="2555">
          <cell r="A2555" t="str">
            <v>11774/001</v>
          </cell>
          <cell r="B2555" t="str">
            <v>INSTAL/ASSENT BACIA TURCA C/3M TUBO PVC 50MM 2M TUBO PVC 100 CONEXOES</v>
          </cell>
          <cell r="C2555" t="str">
            <v>UN</v>
          </cell>
          <cell r="D2555">
            <v>157.72</v>
          </cell>
        </row>
        <row r="2556">
          <cell r="B2556" t="str">
            <v>E MONTAGEM - EXCL FORNECIMENTO DO APARELHO E DA VALVULA DE DESCARGA</v>
          </cell>
        </row>
        <row r="2557">
          <cell r="A2557">
            <v>11782</v>
          </cell>
          <cell r="B2557" t="str">
            <v>CAIXA DESCARGA EMBUTIR PLASTICA</v>
          </cell>
        </row>
        <row r="2558">
          <cell r="A2558" t="str">
            <v>11782/001</v>
          </cell>
          <cell r="B2558" t="str">
            <v>CAIXA DESCARGA PLASTICA EMBUTIR C/ESPELHO CROMADO</v>
          </cell>
          <cell r="C2558" t="str">
            <v>UN</v>
          </cell>
          <cell r="D2558">
            <v>192.29</v>
          </cell>
        </row>
        <row r="2559">
          <cell r="A2559">
            <v>11783</v>
          </cell>
          <cell r="B2559" t="str">
            <v>CAIXA DESCARGA SUSPENSA PLASTICA</v>
          </cell>
        </row>
        <row r="2560">
          <cell r="A2560" t="str">
            <v>11783/001</v>
          </cell>
          <cell r="B2560" t="str">
            <v>CAIXA DESCARGA PLASTICA SUSPENSA CORRENTE EXTERNA CAP=12L</v>
          </cell>
          <cell r="C2560" t="str">
            <v>UN</v>
          </cell>
          <cell r="D2560">
            <v>61.98</v>
          </cell>
        </row>
        <row r="2561">
          <cell r="A2561">
            <v>11784</v>
          </cell>
          <cell r="B2561" t="str">
            <v>BANCA MARMORE C/FURO SOBRE APOIO DE ALVENARIA /VERGA</v>
          </cell>
        </row>
        <row r="2562">
          <cell r="A2562" t="str">
            <v>11784/001</v>
          </cell>
          <cell r="B2562" t="str">
            <v>BANCA MARMORE BRANCO C/ FURO ESP=3CM LARG=0,60M SOBRE APOIOS DE ALVENA</v>
          </cell>
          <cell r="C2562" t="str">
            <v>M</v>
          </cell>
          <cell r="D2562">
            <v>139.6</v>
          </cell>
        </row>
        <row r="2563">
          <cell r="B2563" t="str">
            <v>RIA DE MEIA VEZ E VERGA DE CONCRETO S/REVESTIMENTO FORNEC E ASSENTAMEN</v>
          </cell>
        </row>
        <row r="2564">
          <cell r="B2564" t="str">
            <v>TO</v>
          </cell>
        </row>
        <row r="2565">
          <cell r="A2565">
            <v>11786</v>
          </cell>
          <cell r="B2565" t="str">
            <v>TAMPO MARMORE P/BALCAO</v>
          </cell>
        </row>
        <row r="2566">
          <cell r="A2566" t="str">
            <v>11786/001</v>
          </cell>
          <cell r="B2566" t="str">
            <v>TAMPO MARMORE BRANCO L=45CM P/BALCAO GUICHE</v>
          </cell>
          <cell r="C2566" t="str">
            <v>M</v>
          </cell>
          <cell r="D2566">
            <v>87.23</v>
          </cell>
        </row>
        <row r="2567">
          <cell r="A2567">
            <v>11789</v>
          </cell>
          <cell r="B2567" t="str">
            <v>TAMPO MARMORE P/BALCAO</v>
          </cell>
        </row>
        <row r="2568">
          <cell r="A2568" t="str">
            <v>11789/001</v>
          </cell>
          <cell r="B2568" t="str">
            <v>TAMPO MÁRMORE BRANCO L=45CM P/BALCÃO</v>
          </cell>
          <cell r="C2568" t="str">
            <v>M</v>
          </cell>
          <cell r="D2568">
            <v>87.23</v>
          </cell>
        </row>
        <row r="2569">
          <cell r="A2569">
            <v>23707</v>
          </cell>
          <cell r="B2569" t="str">
            <v>EQUIPAMENTO SANITARIO COMPLETO APARTAMENTOS</v>
          </cell>
        </row>
        <row r="2570">
          <cell r="A2570" t="str">
            <v>23707/001</v>
          </cell>
          <cell r="B2570" t="str">
            <v>EQUIPAMENTO SANITARIO PR5-2Q-T VASO CX DESCARGA LAVATORIO PIA TANQUE</v>
          </cell>
          <cell r="C2570" t="str">
            <v>UN</v>
          </cell>
          <cell r="D2570">
            <v>21716.85</v>
          </cell>
        </row>
        <row r="2571">
          <cell r="B2571" t="str">
            <v>PAPELEIRA SABONETEIRA INCL TORNEIRAS.</v>
          </cell>
        </row>
        <row r="2572">
          <cell r="A2572">
            <v>23727</v>
          </cell>
          <cell r="B2572" t="str">
            <v>TANQUE PRE-MOLDADO CONCRETO, COMPLETO</v>
          </cell>
        </row>
        <row r="2573">
          <cell r="A2573" t="str">
            <v>23727/001</v>
          </cell>
          <cell r="B2573" t="str">
            <v>INSTAL TANQUE PRE-MOLD CONCR 80X50CM C/TORNEIRA METAL NIQUEL</v>
          </cell>
          <cell r="C2573" t="str">
            <v>UN</v>
          </cell>
          <cell r="D2573">
            <v>115.27</v>
          </cell>
        </row>
        <row r="2574">
          <cell r="A2574" t="str">
            <v>CÓDIGO</v>
          </cell>
          <cell r="B2574" t="str">
            <v>|D E S C R I Ç Ã O                                                   |UN</v>
          </cell>
          <cell r="C2574" t="str">
            <v>IDADE</v>
          </cell>
          <cell r="D2574" t="str">
            <v>|CUSTO TOTAL</v>
          </cell>
        </row>
        <row r="2575">
          <cell r="A2575" t="str">
            <v>ÍNCULO.....:</v>
          </cell>
          <cell r="B2575" t="str">
            <v>NACIONAL CAIXA</v>
          </cell>
        </row>
        <row r="2577">
          <cell r="A2577" t="str">
            <v>23727/004</v>
          </cell>
          <cell r="B2577" t="str">
            <v>INSTAL TANQUE PRE-MOLD CONCR 80X50CM C/TORNEIRA PLASTICA</v>
          </cell>
          <cell r="C2577" t="str">
            <v>UN</v>
          </cell>
          <cell r="D2577">
            <v>101.68</v>
          </cell>
        </row>
        <row r="2578">
          <cell r="A2578">
            <v>23728</v>
          </cell>
          <cell r="B2578" t="str">
            <v>TANQUE MARMORE SINTETICO, COMPLETO</v>
          </cell>
        </row>
        <row r="2579">
          <cell r="A2579" t="str">
            <v>23728/001</v>
          </cell>
          <cell r="B2579" t="str">
            <v>INSTAL TANQUE MARMORE SINTETICO 22L INCL TORNEIRA METAL AMARELO 3/4"</v>
          </cell>
          <cell r="C2579" t="str">
            <v>UN</v>
          </cell>
          <cell r="D2579">
            <v>114.43</v>
          </cell>
        </row>
        <row r="2580">
          <cell r="B2580" t="str">
            <v>(1 BOJO)</v>
          </cell>
        </row>
        <row r="2581">
          <cell r="A2581">
            <v>23729</v>
          </cell>
          <cell r="B2581" t="str">
            <v>PIA COZINHA EM MARMORE SINTETICO (COMPLETA)</v>
          </cell>
        </row>
        <row r="2582">
          <cell r="A2582" t="str">
            <v>23729/001</v>
          </cell>
          <cell r="B2582" t="str">
            <v>INST BANCA/CUBA MARMORE SINT 120X60CM(COZINHA)INCL TORNEIRA</v>
          </cell>
          <cell r="C2582" t="str">
            <v>UN</v>
          </cell>
          <cell r="D2582">
            <v>134.26</v>
          </cell>
        </row>
        <row r="2583">
          <cell r="A2583">
            <v>23742</v>
          </cell>
          <cell r="B2583" t="str">
            <v>COMPLEMENTOS</v>
          </cell>
        </row>
        <row r="2584">
          <cell r="A2584" t="str">
            <v>23742/001</v>
          </cell>
          <cell r="B2584" t="str">
            <v>INSTALACAO DE PAPELEIRA, SABONETEIRA E CABIDE EM LOUCA BRANCA</v>
          </cell>
          <cell r="C2584" t="str">
            <v>UN</v>
          </cell>
          <cell r="D2584">
            <v>61.66</v>
          </cell>
        </row>
        <row r="2585">
          <cell r="A2585" t="str">
            <v>23742/002</v>
          </cell>
          <cell r="B2585" t="str">
            <v>INSTALACAO DE PAPELEIRA - FORNECIMENTO E COLOCACAO</v>
          </cell>
          <cell r="C2585" t="str">
            <v>UN</v>
          </cell>
          <cell r="D2585">
            <v>24.1</v>
          </cell>
        </row>
        <row r="2586">
          <cell r="A2586" t="str">
            <v>23742/003</v>
          </cell>
          <cell r="B2586" t="str">
            <v>INSTALACAO DE MEIA SABONETEIRA LOUCA FORNECIMENTO E COLOCACAO</v>
          </cell>
          <cell r="C2586" t="str">
            <v>UN</v>
          </cell>
          <cell r="D2586">
            <v>20.059999999999999</v>
          </cell>
        </row>
        <row r="2587">
          <cell r="A2587" t="str">
            <v>23742/004</v>
          </cell>
          <cell r="B2587" t="str">
            <v>INSTALACAO DE CABIDE EM LOUCA FORNECIMENTO E COLOCACAO</v>
          </cell>
          <cell r="C2587" t="str">
            <v>UN</v>
          </cell>
          <cell r="D2587">
            <v>17.5</v>
          </cell>
        </row>
        <row r="2588">
          <cell r="A2588">
            <v>23743</v>
          </cell>
          <cell r="B2588" t="str">
            <v>VASO SANITARIO (FORNECIMENTO/INSTALACAO)</v>
          </cell>
        </row>
        <row r="2589">
          <cell r="A2589" t="str">
            <v>23743/001</v>
          </cell>
          <cell r="B2589" t="str">
            <v>VASO SANITARIO LOUCA BR C/CAIXA DESCARGA PLASTICA EXTERNA</v>
          </cell>
          <cell r="C2589" t="str">
            <v>UN</v>
          </cell>
          <cell r="D2589">
            <v>141.31</v>
          </cell>
        </row>
        <row r="2590">
          <cell r="A2590" t="str">
            <v>23743/002</v>
          </cell>
          <cell r="B2590" t="str">
            <v>VASO SANITARIO LOUCA BR (NAO INCLUI CAIXA DESC OU VALVULA)</v>
          </cell>
          <cell r="C2590" t="str">
            <v>UN</v>
          </cell>
          <cell r="D2590">
            <v>96.31</v>
          </cell>
        </row>
        <row r="2591">
          <cell r="A2591">
            <v>23745</v>
          </cell>
          <cell r="B2591" t="str">
            <v>LAVATORIO EM LOUCA BRANCA, SEM COLUNA, COMPLETO</v>
          </cell>
        </row>
        <row r="2592">
          <cell r="A2592" t="str">
            <v>23745/001</v>
          </cell>
          <cell r="B2592" t="str">
            <v>LAVATÓRIO LOUÇA BRANCA, SEM COLUNA, TORNEIRA METÁLICA CROMADA SIMPLES,</v>
          </cell>
          <cell r="C2592" t="str">
            <v>UN</v>
          </cell>
          <cell r="D2592">
            <v>107.9</v>
          </cell>
        </row>
        <row r="2593">
          <cell r="B2593" t="str">
            <v>SIFÃO E VÁLVULA DE PLÁSTICO.</v>
          </cell>
        </row>
        <row r="2594">
          <cell r="A2594">
            <v>24135</v>
          </cell>
          <cell r="B2594" t="str">
            <v>VASO SANITARIO COM CAIXA DE DESCARGA ACOPLADA</v>
          </cell>
        </row>
        <row r="2595">
          <cell r="A2595" t="str">
            <v>24135/001</v>
          </cell>
          <cell r="B2595" t="str">
            <v>VASO SANITARIO COM CAIXA DE DESCARGA ACOPLADA - LOUCA BRANCA</v>
          </cell>
          <cell r="C2595" t="str">
            <v>UN</v>
          </cell>
          <cell r="D2595">
            <v>175.01</v>
          </cell>
        </row>
        <row r="2596">
          <cell r="A2596">
            <v>25228</v>
          </cell>
          <cell r="B2596" t="str">
            <v>PIA COZINHA (BANCA GRANITO CINZA / CUBA INOX / TORNEIRA PAREDE)</v>
          </cell>
        </row>
        <row r="2597">
          <cell r="A2597" t="str">
            <v>25228/001</v>
          </cell>
          <cell r="B2597" t="str">
            <v>PIA COZINHA (BANCA GRANITO CINZA 1,20X0,60M/CUBA INOX/TORNEIRA PAREDE)</v>
          </cell>
          <cell r="C2597" t="str">
            <v>UN</v>
          </cell>
          <cell r="D2597">
            <v>222.35</v>
          </cell>
        </row>
        <row r="2598">
          <cell r="A2598">
            <v>25230</v>
          </cell>
          <cell r="B2598" t="str">
            <v>LAVATORIO(BANCA MARMORE BR 80X55CM C/CUBA EMBUTIR)</v>
          </cell>
        </row>
        <row r="2599">
          <cell r="A2599" t="str">
            <v>25230/001</v>
          </cell>
          <cell r="B2599" t="str">
            <v>BANCA MARMORE BRANCO 80X55CM C/CUBA EMBUTIR OVAL</v>
          </cell>
          <cell r="C2599" t="str">
            <v>UN</v>
          </cell>
          <cell r="D2599">
            <v>192.65</v>
          </cell>
        </row>
        <row r="2600">
          <cell r="A2600">
            <v>25243</v>
          </cell>
          <cell r="B2600" t="str">
            <v>TANQUE LOUCA BRANCO SEM COLUNA, COMPLETO</v>
          </cell>
        </row>
        <row r="2601">
          <cell r="A2601" t="str">
            <v>25243/001</v>
          </cell>
          <cell r="B2601" t="str">
            <v>TANQUE LOUCA BRANCO SEM COLUNA, COMPLETO INCL. TORNEIRA METALICA</v>
          </cell>
          <cell r="C2601" t="str">
            <v>UN</v>
          </cell>
          <cell r="D2601">
            <v>165.99</v>
          </cell>
        </row>
        <row r="2602">
          <cell r="A2602">
            <v>26314</v>
          </cell>
          <cell r="B2602" t="str">
            <v>CHUVEIRO ELETRICO C/REGISTRO S/INSTALACAO ELETRICA/HIDRAULICA/SANITARI</v>
          </cell>
        </row>
        <row r="2603">
          <cell r="B2603" t="str">
            <v>A</v>
          </cell>
        </row>
        <row r="2604">
          <cell r="A2604" t="str">
            <v>26314/001</v>
          </cell>
          <cell r="B2604" t="str">
            <v>CHUVEIRO ELETRICO PLASTICO 110/220V C/BRACO E REGISTRO PRESSAO COLOCAD</v>
          </cell>
          <cell r="C2604" t="str">
            <v>UN</v>
          </cell>
          <cell r="D2604">
            <v>106.36</v>
          </cell>
        </row>
        <row r="2605">
          <cell r="A2605" t="str">
            <v>CÓDIGO</v>
          </cell>
          <cell r="B2605" t="str">
            <v>|D E S C R I Ç Ã O                                                   |UN</v>
          </cell>
          <cell r="C2605" t="str">
            <v>IDADE</v>
          </cell>
          <cell r="D2605" t="str">
            <v>|CUSTO TOTAL</v>
          </cell>
        </row>
        <row r="2606">
          <cell r="A2606" t="str">
            <v>ÍNCULO.....:</v>
          </cell>
          <cell r="B2606" t="str">
            <v>NACIONAL CAIXA</v>
          </cell>
        </row>
        <row r="2608">
          <cell r="B2608" t="str">
            <v>O,SEM INSTALACOES ELETRICA E HIDRAULICA</v>
          </cell>
        </row>
        <row r="2609">
          <cell r="A2609" t="str">
            <v>26314/002</v>
          </cell>
          <cell r="B2609" t="str">
            <v>CHUVEIRO ELETRICO PLASTICO 110/220V C/BRACO E REGISTRO PRESSAO - FORNE</v>
          </cell>
          <cell r="C2609" t="str">
            <v>UN</v>
          </cell>
          <cell r="D2609">
            <v>87.43</v>
          </cell>
        </row>
        <row r="2610">
          <cell r="B2610" t="str">
            <v>CIMENTO</v>
          </cell>
        </row>
        <row r="2611">
          <cell r="A2611">
            <v>26315</v>
          </cell>
          <cell r="B2611" t="str">
            <v>BANCA MARMORE</v>
          </cell>
        </row>
        <row r="2612">
          <cell r="A2612" t="str">
            <v>26315/001</v>
          </cell>
          <cell r="B2612" t="str">
            <v>BANCA MARMORE BRANCO C/FURO P/CUBA L=50CM E=3CM EM PAREDE, SEM APOIO</v>
          </cell>
          <cell r="C2612" t="str">
            <v>M</v>
          </cell>
          <cell r="D2612">
            <v>108.76</v>
          </cell>
        </row>
        <row r="2613">
          <cell r="A2613" t="str">
            <v>26315/002</v>
          </cell>
          <cell r="B2613" t="str">
            <v>BANCA MARMORE BRANCO C/FURO P/CUBA L=55CM E=3CM EM PAREDE, SEM APOIO</v>
          </cell>
          <cell r="C2613" t="str">
            <v>M</v>
          </cell>
          <cell r="D2613">
            <v>117.2</v>
          </cell>
        </row>
        <row r="2614">
          <cell r="A2614" t="str">
            <v>26315/003</v>
          </cell>
          <cell r="B2614" t="str">
            <v>BANCA MARMORE BRANCO C/FURO P/CUBA L=60CM E=3CM EM PAREDE, SEM APOIO</v>
          </cell>
          <cell r="C2614" t="str">
            <v>M</v>
          </cell>
          <cell r="D2614">
            <v>125.65</v>
          </cell>
        </row>
        <row r="2615">
          <cell r="A2615" t="str">
            <v>26315/004</v>
          </cell>
          <cell r="B2615" t="str">
            <v>BANCA MARMORE BRANCO C/FURO P/CUBA L=62CM E=3CM EM PAREDE, SEM APOIO</v>
          </cell>
          <cell r="C2615" t="str">
            <v>M</v>
          </cell>
          <cell r="D2615">
            <v>129.03</v>
          </cell>
        </row>
        <row r="2616">
          <cell r="A2616" t="str">
            <v>26315/005</v>
          </cell>
          <cell r="B2616" t="str">
            <v>BANCA MARMORE BRANCO C/FURO P/CUBA L=67CM E=3CM EM PAREDE, SEM APOIO</v>
          </cell>
          <cell r="C2616" t="str">
            <v>M</v>
          </cell>
          <cell r="D2616">
            <v>137.47</v>
          </cell>
        </row>
        <row r="2617">
          <cell r="A2617">
            <v>26316</v>
          </cell>
          <cell r="B2617" t="str">
            <v>TORNEIRA PRESSAO PLASTICA</v>
          </cell>
        </row>
        <row r="2618">
          <cell r="A2618" t="str">
            <v>26316/001</v>
          </cell>
          <cell r="B2618" t="str">
            <v>TORNEIRA PRESSAO PLASTICA 3/4" P/JARDIM</v>
          </cell>
          <cell r="C2618" t="str">
            <v>UN</v>
          </cell>
          <cell r="D2618">
            <v>10.08</v>
          </cell>
        </row>
        <row r="2619">
          <cell r="A2619" t="str">
            <v>26316/002</v>
          </cell>
          <cell r="B2619" t="str">
            <v>TORNEIRA PRESSAO PLASTICA 1/2" P/PIA</v>
          </cell>
          <cell r="C2619" t="str">
            <v>UN</v>
          </cell>
          <cell r="D2619">
            <v>10.68</v>
          </cell>
        </row>
        <row r="2620">
          <cell r="A2620" t="str">
            <v>26316/003</v>
          </cell>
          <cell r="B2620" t="str">
            <v>TORNEIRA PRESSAO PLASTICA 1/2" P/LAVATORIO</v>
          </cell>
          <cell r="C2620" t="str">
            <v>UN</v>
          </cell>
          <cell r="D2620">
            <v>26.69</v>
          </cell>
        </row>
        <row r="2621">
          <cell r="A2621" t="str">
            <v>26316/004</v>
          </cell>
          <cell r="B2621" t="str">
            <v>TORNEIRA PRESSAO PLASTICA 3/4" P/TANQUE</v>
          </cell>
          <cell r="C2621" t="str">
            <v>UN</v>
          </cell>
          <cell r="D2621">
            <v>10.08</v>
          </cell>
        </row>
        <row r="2622">
          <cell r="A2622">
            <v>26326</v>
          </cell>
          <cell r="B2622" t="str">
            <v>CUBA DE ACO INOXIDAVEL S/COMPLEMENTOS</v>
          </cell>
        </row>
        <row r="2623">
          <cell r="A2623" t="str">
            <v>26326/001</v>
          </cell>
          <cell r="B2623" t="str">
            <v>CUBA ACO INOXIDAVEL RETANGULAR NUM 1 S/COMPLEMENTOS</v>
          </cell>
          <cell r="C2623" t="str">
            <v>UN</v>
          </cell>
          <cell r="D2623">
            <v>55.57</v>
          </cell>
        </row>
        <row r="2624">
          <cell r="A2624" t="str">
            <v>26326/002</v>
          </cell>
          <cell r="B2624" t="str">
            <v>CUBA ACO INOXIDAVEL RETANGULAR NUM 2 S/COMPLEMENTOS</v>
          </cell>
          <cell r="C2624" t="str">
            <v>UN</v>
          </cell>
          <cell r="D2624">
            <v>63.41</v>
          </cell>
        </row>
        <row r="2625">
          <cell r="A2625" t="str">
            <v>26326/003</v>
          </cell>
          <cell r="B2625" t="str">
            <v>CUBA ACO INOXIDAVEL RETANGULAR NUM 3 S/COMPLEMENTOS</v>
          </cell>
          <cell r="C2625" t="str">
            <v>UN</v>
          </cell>
          <cell r="D2625">
            <v>60.04</v>
          </cell>
        </row>
        <row r="2626">
          <cell r="A2626">
            <v>26327</v>
          </cell>
          <cell r="B2626" t="str">
            <v>SIFAO CROMADO</v>
          </cell>
        </row>
        <row r="2627">
          <cell r="A2627" t="str">
            <v>26327/001</v>
          </cell>
          <cell r="B2627" t="str">
            <v>SIFAO CROMADO 1 1/2" X 2"  P/PIA</v>
          </cell>
          <cell r="C2627" t="str">
            <v>UN</v>
          </cell>
          <cell r="D2627">
            <v>55.84</v>
          </cell>
        </row>
        <row r="2628">
          <cell r="A2628" t="str">
            <v>26327/002</v>
          </cell>
          <cell r="B2628" t="str">
            <v>SIFAO CROMADO 1" X 1 1/2"  P/LAVATORIO</v>
          </cell>
          <cell r="C2628" t="str">
            <v>UN</v>
          </cell>
          <cell r="D2628">
            <v>48.56</v>
          </cell>
        </row>
        <row r="2629">
          <cell r="A2629" t="str">
            <v>26327/003</v>
          </cell>
          <cell r="B2629" t="str">
            <v>SIFAO CROMADO 1" X 1 1/4"  P/TANQUE</v>
          </cell>
          <cell r="C2629" t="str">
            <v>UN</v>
          </cell>
          <cell r="D2629">
            <v>52.49</v>
          </cell>
        </row>
        <row r="2630">
          <cell r="A2630">
            <v>26328</v>
          </cell>
          <cell r="B2630" t="str">
            <v>SIFAO PLASTICO</v>
          </cell>
        </row>
        <row r="2631">
          <cell r="A2631" t="str">
            <v>26328/001</v>
          </cell>
          <cell r="B2631" t="str">
            <v>SIFAO PLASTICO 1 1/4" P/PIA</v>
          </cell>
          <cell r="C2631" t="str">
            <v>UN</v>
          </cell>
          <cell r="D2631">
            <v>10.75</v>
          </cell>
        </row>
        <row r="2632">
          <cell r="A2632" t="str">
            <v>26328/002</v>
          </cell>
          <cell r="B2632" t="str">
            <v>SIFAO PLASTICO 1"     P/LAVATORIO</v>
          </cell>
          <cell r="C2632" t="str">
            <v>UN</v>
          </cell>
          <cell r="D2632">
            <v>14.21</v>
          </cell>
        </row>
        <row r="2633">
          <cell r="A2633">
            <v>26329</v>
          </cell>
          <cell r="B2633" t="str">
            <v>VALVULA PLASTICA P/PIA, LAVATORIO, TANQUE</v>
          </cell>
        </row>
        <row r="2634">
          <cell r="A2634" t="str">
            <v>26329/001</v>
          </cell>
          <cell r="B2634" t="str">
            <v>VALVULA PLASTICA BRANCA P/PIA C/LADRAO</v>
          </cell>
          <cell r="C2634" t="str">
            <v>UN</v>
          </cell>
          <cell r="D2634">
            <v>5.31</v>
          </cell>
        </row>
        <row r="2635">
          <cell r="A2635" t="str">
            <v>26329/002</v>
          </cell>
          <cell r="B2635" t="str">
            <v>VALVULA PLASTICA BRANCA P/LAVATORIO</v>
          </cell>
          <cell r="C2635" t="str">
            <v>UN</v>
          </cell>
          <cell r="D2635">
            <v>5.52</v>
          </cell>
        </row>
        <row r="2636">
          <cell r="A2636" t="str">
            <v>CÓDIGO</v>
          </cell>
          <cell r="B2636" t="str">
            <v>|D E S C R I Ç Ã O                                                   |UN</v>
          </cell>
          <cell r="C2636" t="str">
            <v>IDADE</v>
          </cell>
          <cell r="D2636" t="str">
            <v>|CUSTO TOTAL</v>
          </cell>
        </row>
        <row r="2637">
          <cell r="A2637" t="str">
            <v>ÍNCULO.....:</v>
          </cell>
          <cell r="B2637" t="str">
            <v>NACIONAL CAIXA</v>
          </cell>
        </row>
        <row r="2639">
          <cell r="A2639" t="str">
            <v>26329/003</v>
          </cell>
          <cell r="B2639" t="str">
            <v>VALVULA PLASTICA BRANCA P/TANQUE</v>
          </cell>
          <cell r="C2639" t="str">
            <v>UN</v>
          </cell>
          <cell r="D2639">
            <v>5.52</v>
          </cell>
        </row>
        <row r="2640">
          <cell r="A2640">
            <v>26330</v>
          </cell>
          <cell r="B2640" t="str">
            <v>BANCA GRANITO</v>
          </cell>
        </row>
        <row r="2641">
          <cell r="A2641" t="str">
            <v>26330/001</v>
          </cell>
          <cell r="B2641" t="str">
            <v>BANCA GRANITO CINZA L=60CM E=2,5CM EM PAREDE, S/APOIO</v>
          </cell>
          <cell r="C2641" t="str">
            <v>M</v>
          </cell>
          <cell r="D2641">
            <v>88.8</v>
          </cell>
        </row>
        <row r="2642">
          <cell r="A2642" t="str">
            <v>26330/002</v>
          </cell>
          <cell r="B2642" t="str">
            <v>BANCA GRANITO AMENDOA L=60CM E=3CM EM PAREDE, S/APOIO</v>
          </cell>
          <cell r="C2642" t="str">
            <v>M</v>
          </cell>
          <cell r="D2642">
            <v>104.29</v>
          </cell>
        </row>
        <row r="2643">
          <cell r="A2643">
            <v>26575</v>
          </cell>
          <cell r="B2643" t="str">
            <v>APARELHO MISTURADOR</v>
          </cell>
        </row>
        <row r="2644">
          <cell r="A2644" t="str">
            <v>26575/001</v>
          </cell>
          <cell r="B2644" t="str">
            <v>MISTURADOR CROMADO - P/LAVATORIO</v>
          </cell>
          <cell r="C2644" t="str">
            <v>UN</v>
          </cell>
          <cell r="D2644">
            <v>308.58999999999997</v>
          </cell>
        </row>
        <row r="2645">
          <cell r="A2645" t="str">
            <v>26575/002</v>
          </cell>
          <cell r="B2645" t="str">
            <v>MISTURADOR CROMADO - P/BIDE C/DUCHA</v>
          </cell>
          <cell r="C2645" t="str">
            <v>UN</v>
          </cell>
          <cell r="D2645">
            <v>364.08</v>
          </cell>
        </row>
        <row r="2646">
          <cell r="A2646" t="str">
            <v>26575/003</v>
          </cell>
          <cell r="B2646" t="str">
            <v>MISTURADOR CROMADO - P/PIA</v>
          </cell>
          <cell r="C2646" t="str">
            <v>UN</v>
          </cell>
          <cell r="D2646">
            <v>409.68</v>
          </cell>
        </row>
        <row r="2647">
          <cell r="A2647">
            <v>26576</v>
          </cell>
          <cell r="B2647" t="str">
            <v>TORNEIRA PRESSAO CROMADA</v>
          </cell>
        </row>
        <row r="2648">
          <cell r="A2648" t="str">
            <v>26576/001</v>
          </cell>
          <cell r="B2648" t="str">
            <v>TORNEIRA PRESSAO CROMADA 3/4" P/JARDIM</v>
          </cell>
          <cell r="C2648" t="str">
            <v>UN</v>
          </cell>
          <cell r="D2648">
            <v>33.08</v>
          </cell>
        </row>
        <row r="2649">
          <cell r="A2649" t="str">
            <v>26576/002</v>
          </cell>
          <cell r="B2649" t="str">
            <v>TORNEIRA PRESSAO CROMADA LONGA 1/2" PAREDE P/PIA</v>
          </cell>
          <cell r="C2649" t="str">
            <v>UN</v>
          </cell>
          <cell r="D2649">
            <v>43.5</v>
          </cell>
        </row>
        <row r="2650">
          <cell r="A2650" t="str">
            <v>26576/003</v>
          </cell>
          <cell r="B2650" t="str">
            <v>TORNEIRA PRESSAO CROMADA LONGA 3/4" PAREDE P/PIA</v>
          </cell>
          <cell r="C2650" t="str">
            <v>UN</v>
          </cell>
          <cell r="D2650">
            <v>105.69</v>
          </cell>
        </row>
        <row r="2651">
          <cell r="A2651" t="str">
            <v>26576/004</v>
          </cell>
          <cell r="B2651" t="str">
            <v>TORNEIRA PRESSAO CROMADA 1/2" TUBO MOVEL PAREDE P/PIA</v>
          </cell>
          <cell r="C2651" t="str">
            <v>UN</v>
          </cell>
          <cell r="D2651">
            <v>101.44</v>
          </cell>
        </row>
        <row r="2652">
          <cell r="A2652" t="str">
            <v>26576/005</v>
          </cell>
          <cell r="B2652" t="str">
            <v>TORNEIRA PRESSAO CROMADA 1/2" PAREDE P/ LAVATORIO</v>
          </cell>
          <cell r="C2652" t="str">
            <v>UN</v>
          </cell>
          <cell r="D2652">
            <v>40.630000000000003</v>
          </cell>
        </row>
        <row r="2653">
          <cell r="A2653" t="str">
            <v>26576/006</v>
          </cell>
          <cell r="B2653" t="str">
            <v>TORNEIRA PRESSAO CROMADA 1/2" P/LAVATORIO C/RABICHO CROMADO</v>
          </cell>
          <cell r="C2653" t="str">
            <v>UN</v>
          </cell>
          <cell r="D2653">
            <v>54.54</v>
          </cell>
        </row>
        <row r="2654">
          <cell r="A2654" t="str">
            <v>26576/007</v>
          </cell>
          <cell r="B2654" t="str">
            <v>TORNEIRA PRESSAO CROMADA MEDIA 1/2"OU 3/4" PADRAO POPULAR</v>
          </cell>
          <cell r="C2654" t="str">
            <v>UN</v>
          </cell>
          <cell r="D2654">
            <v>30.6</v>
          </cell>
        </row>
        <row r="2655">
          <cell r="A2655" t="str">
            <v>26576/008</v>
          </cell>
          <cell r="B2655" t="str">
            <v>TORNEIRA PRESSAO CROMADA 1/2" TUBO MOVEL TIPO MESA REF 1167 P/PIA</v>
          </cell>
          <cell r="C2655" t="str">
            <v>UN</v>
          </cell>
          <cell r="D2655">
            <v>218.95</v>
          </cell>
        </row>
        <row r="2656">
          <cell r="A2656" t="str">
            <v>26576/009</v>
          </cell>
          <cell r="B2656" t="str">
            <v>TORNEIRA PRESSAO CROMADA 1/2" OU 3/4" P/TANQUE PADRAO POPULAR</v>
          </cell>
          <cell r="C2656" t="str">
            <v>UN</v>
          </cell>
          <cell r="D2656">
            <v>23.09</v>
          </cell>
        </row>
        <row r="2657">
          <cell r="A2657" t="str">
            <v>26576/012</v>
          </cell>
          <cell r="B2657" t="str">
            <v>TORNEIRA PRESSAO CROMADA 1/2" P/LAVATORIO C/RABICHO PLASTICO</v>
          </cell>
          <cell r="C2657" t="str">
            <v>UN</v>
          </cell>
          <cell r="D2657">
            <v>44.93</v>
          </cell>
        </row>
        <row r="2658">
          <cell r="A2658">
            <v>26581</v>
          </cell>
          <cell r="B2658" t="str">
            <v>APARELHOS DE LOUCA - FORNECIMENTO E/OU COLOCACAO</v>
          </cell>
        </row>
        <row r="2659">
          <cell r="A2659" t="str">
            <v>26581/001</v>
          </cell>
          <cell r="B2659" t="str">
            <v>LAVATORIO LOUCA SUSPENSO BRANCO PADRAO POPULAR C/ACESSORIOS DE FIXACAO</v>
          </cell>
          <cell r="C2659" t="str">
            <v>UN</v>
          </cell>
          <cell r="D2659">
            <v>127.89</v>
          </cell>
        </row>
        <row r="2660">
          <cell r="B2660" t="str">
            <v>FERRAGENS EM METAL CROMADO SIFAO 1680 1"X1.1/4" TORNEIRA DE PRESSAO 1</v>
          </cell>
        </row>
        <row r="2661">
          <cell r="B2661" t="str">
            <v>193 DE 1/2" E VALVULA DE ESCOAMENTO 1600 RABICHO EM PVC FORNECIMENTO</v>
          </cell>
        </row>
        <row r="2662">
          <cell r="A2662" t="str">
            <v>26581/002</v>
          </cell>
          <cell r="B2662" t="str">
            <v>LAVATORIO LOUCA C/COLUNA BRANCO PADRAO MEDIO, TORNEIRA CROMADA CURTA,</v>
          </cell>
          <cell r="C2662" t="str">
            <v>UN</v>
          </cell>
          <cell r="D2662">
            <v>154.9</v>
          </cell>
        </row>
        <row r="2663">
          <cell r="B2663" t="str">
            <v>SIFAO 1””X1.1/4”” EM METAL CROMADO,  VALVULA EM PLASTICO CROMADO 1””,</v>
          </cell>
        </row>
        <row r="2664">
          <cell r="B2664" t="str">
            <v>ENGATE OU RABICHO FLEXIVEL PLASTICO BRANCO 1/2”” X 30CM,  EXCL MAO DE</v>
          </cell>
        </row>
        <row r="2665">
          <cell r="B2665" t="str">
            <v>OBRA</v>
          </cell>
        </row>
        <row r="2666">
          <cell r="A2666" t="str">
            <v>26581/003</v>
          </cell>
          <cell r="B2666" t="str">
            <v>LAVATORIO LOUCA BRANCA MEDIO LUXO C/LADRAO MED 55X45CM(APROXIMADAMENTE</v>
          </cell>
          <cell r="C2666" t="str">
            <v>UN</v>
          </cell>
          <cell r="D2666">
            <v>362.75</v>
          </cell>
        </row>
        <row r="2667">
          <cell r="A2667" t="str">
            <v>CÓDIGO</v>
          </cell>
          <cell r="B2667" t="str">
            <v>|D E S C R I Ç Ã O                                                   |UN</v>
          </cell>
          <cell r="C2667" t="str">
            <v>IDADE</v>
          </cell>
          <cell r="D2667" t="str">
            <v>|CUSTO TOTAL</v>
          </cell>
        </row>
        <row r="2668">
          <cell r="A2668" t="str">
            <v>ÍNCULO.....:</v>
          </cell>
          <cell r="B2668" t="str">
            <v>NACIONAL CAIXA</v>
          </cell>
        </row>
        <row r="2670">
          <cell r="B2670" t="str">
            <v>C/COLUNA INCL ACESSORIOS DE FIX FERRAGENS EM METAL CROMADO SIFAO 1680</v>
          </cell>
        </row>
        <row r="2671">
          <cell r="B2671" t="str">
            <v>1"X1.1/4" APARELHO MISTURADOR 1875/C45 C/AREJADOR VALVULA DE ESCOAMEN</v>
          </cell>
        </row>
        <row r="2672">
          <cell r="B2672" t="str">
            <v>TO 1603 RABICHO EM PVC - FORNECIMENTO</v>
          </cell>
        </row>
        <row r="2673">
          <cell r="A2673" t="str">
            <v>26581/004</v>
          </cell>
          <cell r="B2673" t="str">
            <v>LAVATORIO LOUCA BR MEDIO LUXO C/LADRAO MED 55X45 RABICHO CROMADO DE</v>
          </cell>
          <cell r="C2673" t="str">
            <v>UN</v>
          </cell>
          <cell r="D2673">
            <v>355.71</v>
          </cell>
        </row>
        <row r="2674">
          <cell r="B2674" t="str">
            <v>1/2", C/COLUNA INCL ACESSORIOS DE FIXACAO.FERRAGENS EM METAL CROMADO</v>
          </cell>
        </row>
        <row r="2675">
          <cell r="B2675" t="str">
            <v>SIFAO 1680 DE 1"X1.1/4" APARELHO MISTURADOR 1875/C45 C/AREJADOR VAL</v>
          </cell>
        </row>
        <row r="2676">
          <cell r="B2676" t="str">
            <v>VULA DE ESCOAMENTO 1603 RABICHO EM PVC. FORN</v>
          </cell>
        </row>
        <row r="2677">
          <cell r="A2677" t="str">
            <v>26581/005</v>
          </cell>
          <cell r="B2677" t="str">
            <v>LAVATORIO LOUCA BRANCA POPULAR S/LADRAO MED 42X30CM ( EM TORNO)INCL</v>
          </cell>
          <cell r="C2677" t="str">
            <v>UN</v>
          </cell>
          <cell r="D2677">
            <v>86.56</v>
          </cell>
        </row>
        <row r="2678">
          <cell r="B2678" t="str">
            <v>ACESSORIOS DE FIX TORNEIRA DE PRESSAO 1193 DE 1/2" EM METAL CROMADO</v>
          </cell>
        </row>
        <row r="2679">
          <cell r="B2679" t="str">
            <v>E VALVULA DE ESCOAMENTO SIFAO E RABICHO EM PVC - FORNECIMENTO</v>
          </cell>
        </row>
        <row r="2680">
          <cell r="A2680" t="str">
            <v>26581/006</v>
          </cell>
          <cell r="B2680" t="str">
            <v>LAVATORIO LOUCA BR EMBUTIR(CUBA) MEDIO LUXO S/LADRAO 52X39CM FERRA</v>
          </cell>
          <cell r="C2680" t="str">
            <v>UN</v>
          </cell>
          <cell r="D2680">
            <v>129.97999999999999</v>
          </cell>
        </row>
        <row r="2681">
          <cell r="B2681" t="str">
            <v>GENS EM METAL CROMADO SIFAO 1680 1"X1.1/4" TORNEIRA DE PRESSAO 1193</v>
          </cell>
        </row>
        <row r="2682">
          <cell r="B2682" t="str">
            <v>DE 1/2" E VALVULA DE ESCOAMENTO 1600 RABICHO EM PVC FORNECIMENTO</v>
          </cell>
        </row>
        <row r="2683">
          <cell r="A2683" t="str">
            <v>26581/007</v>
          </cell>
          <cell r="B2683" t="str">
            <v>TANQUE LOUCA BRANCA C/COLUNA MED 56X48CM (EM TORNO)INCL ACESSORIOS</v>
          </cell>
          <cell r="C2683" t="str">
            <v>UN</v>
          </cell>
          <cell r="D2683">
            <v>193.02</v>
          </cell>
        </row>
        <row r="2684">
          <cell r="B2684" t="str">
            <v>DE FIX FERRAGENS EM METAL CROMADO TORNEIRA DE PRESSAO 1158 DE 1/2"</v>
          </cell>
        </row>
        <row r="2685">
          <cell r="B2685" t="str">
            <v>VALVULA DE ESCOAMENTO 1605 E SIFAO 1680 DE 1.1/4"X1.1/2" - FORNEC</v>
          </cell>
        </row>
        <row r="2686">
          <cell r="A2686" t="str">
            <v>26581/008</v>
          </cell>
          <cell r="B2686" t="str">
            <v>TANQUE LOUCA BRANCA C/COLUNAS E MED 60X56CM (EM TORNO)INCL ACESSORIOS</v>
          </cell>
          <cell r="C2686" t="str">
            <v>UN</v>
          </cell>
          <cell r="D2686">
            <v>190.89</v>
          </cell>
        </row>
        <row r="2687">
          <cell r="B2687" t="str">
            <v>DE FIX FERRAGENS EM METAL CROMADO TORNEIRA PRESSAO 1158 1/2" VALVULA</v>
          </cell>
        </row>
        <row r="2688">
          <cell r="B2688" t="str">
            <v>ESCOAMENTO 1605 E SIFAO 1680 DE 1.1/2"X1.1/2" - FORNECIMENTO</v>
          </cell>
        </row>
        <row r="2689">
          <cell r="A2689" t="str">
            <v>26581/009</v>
          </cell>
          <cell r="B2689" t="str">
            <v>BACIA TURCA DE LOUCA BRANCA C/SIFAO INTEGRADO E MED 59X44CM (EM TORNO)</v>
          </cell>
          <cell r="C2689" t="str">
            <v>UN</v>
          </cell>
          <cell r="D2689">
            <v>141.96</v>
          </cell>
        </row>
        <row r="2690">
          <cell r="B2690" t="str">
            <v>INCL TUBO DE LIGACAO - FORNECIMENTO</v>
          </cell>
        </row>
        <row r="2691">
          <cell r="A2691" t="str">
            <v>26581/010</v>
          </cell>
          <cell r="B2691" t="str">
            <v>MICTORIO DE LOUCA BRANCA C/SIFAO INTEGRADO E MED 33X28X53CM FERRAGENS</v>
          </cell>
          <cell r="C2691" t="str">
            <v>UN</v>
          </cell>
          <cell r="D2691">
            <v>135.33000000000001</v>
          </cell>
        </row>
        <row r="2692">
          <cell r="B2692" t="str">
            <v>EM METAL CROMADO REGISTRO DE PRESSAO 1416 DE 1/2" E TUBO DE LIGACAO DE</v>
          </cell>
        </row>
        <row r="2693">
          <cell r="B2693" t="str">
            <v>1/2" - FORNECIMENTO</v>
          </cell>
        </row>
        <row r="2694">
          <cell r="A2694" t="str">
            <v>26581/011</v>
          </cell>
          <cell r="B2694" t="str">
            <v>LAVATORIO LOUCA BRANCA D/SOBREPOR MED LUXO S/LADRAO 53X43CM</v>
          </cell>
          <cell r="C2694" t="str">
            <v>UN</v>
          </cell>
          <cell r="D2694">
            <v>147.29</v>
          </cell>
        </row>
        <row r="2695">
          <cell r="B2695" t="str">
            <v>FERRAGENS E/METAL CROMADO:SIFAO 1680 1"X1.1/4",TORNEIRA DE</v>
          </cell>
        </row>
        <row r="2696">
          <cell r="B2696" t="str">
            <v>PRESSAO 1193 1/2" E VALVULA DE ESCOAMENTO 1600.RABICHO E/PVC</v>
          </cell>
        </row>
        <row r="2697">
          <cell r="B2697" t="str">
            <v>FORNECIMENTO.</v>
          </cell>
        </row>
        <row r="2698">
          <cell r="A2698" t="str">
            <v>CÓDIGO</v>
          </cell>
          <cell r="B2698" t="str">
            <v>|D E S C R I Ç Ã O                                                   |UN</v>
          </cell>
          <cell r="C2698" t="str">
            <v>IDADE</v>
          </cell>
          <cell r="D2698" t="str">
            <v>|CUSTO TOTAL</v>
          </cell>
        </row>
        <row r="2699">
          <cell r="A2699" t="str">
            <v>ÍNCULO.....:</v>
          </cell>
          <cell r="B2699" t="str">
            <v>NACIONAL CAIXA</v>
          </cell>
        </row>
        <row r="2701">
          <cell r="A2701" t="str">
            <v>26581/012</v>
          </cell>
          <cell r="B2701" t="str">
            <v>LAVATORIO LOUCA BRANCA D/SOBREPOR MED LUXO C/LADRAO 53X43CM FERRAGENS</v>
          </cell>
          <cell r="C2701" t="str">
            <v>UN</v>
          </cell>
          <cell r="D2701">
            <v>147.66</v>
          </cell>
        </row>
        <row r="2702">
          <cell r="B2702" t="str">
            <v>E METAL CROMADO SIFAO 1680 1"X1.1/4",TORNEIRA D/PRESSAO 1193 1/2" E</v>
          </cell>
        </row>
        <row r="2703">
          <cell r="B2703" t="str">
            <v>VALVULA DE ESCOAMENTO 1603 RABICHO EM PVC FORNECIMENTO.</v>
          </cell>
        </row>
        <row r="2704">
          <cell r="A2704" t="str">
            <v>26581/013</v>
          </cell>
          <cell r="B2704" t="str">
            <v>LAVATORIO LOUCA BRANCA D/EMBUTIR(CUBA) MED LUXO 52X39CM C/LADRAO FERRA</v>
          </cell>
          <cell r="C2704" t="str">
            <v>UN</v>
          </cell>
          <cell r="D2704">
            <v>148.86000000000001</v>
          </cell>
        </row>
        <row r="2705">
          <cell r="B2705" t="str">
            <v>GENS EM METAL CROMADO SIFAO 1680 1"X1.1/4" TORNEIRA DE PRESSAO  1193</v>
          </cell>
        </row>
        <row r="2706">
          <cell r="B2706" t="str">
            <v>DE 1/2" E VALVULA DE ESCOAMENTO 1603 RABICHO EM PVC FORNECIMENTO</v>
          </cell>
        </row>
        <row r="2707">
          <cell r="A2707" t="str">
            <v>26581/014</v>
          </cell>
          <cell r="B2707" t="str">
            <v>VASO SANITARIO C/CAIXA ACOPLADA LOUCA BRANCA INCL ASSENTO PLASTICO - F</v>
          </cell>
          <cell r="C2707" t="str">
            <v>UN</v>
          </cell>
          <cell r="D2707">
            <v>145.69</v>
          </cell>
        </row>
        <row r="2708">
          <cell r="B2708" t="str">
            <v>ORNECIMENTO</v>
          </cell>
        </row>
        <row r="2709">
          <cell r="A2709" t="str">
            <v>26581/015</v>
          </cell>
          <cell r="B2709" t="str">
            <v>VASO SANITARIO DE LOUCA BR CONVENCIONAL POPULAR 37X47X38CM C/ASSENTO</v>
          </cell>
          <cell r="C2709" t="str">
            <v>UN</v>
          </cell>
          <cell r="D2709">
            <v>89.87</v>
          </cell>
        </row>
        <row r="2710">
          <cell r="B2710" t="str">
            <v>PLASTICO POPULAR CAIXA DE DESCARGA PLASTICA EXTERNA COMPLETA TUBO DE</v>
          </cell>
        </row>
        <row r="2711">
          <cell r="B2711" t="str">
            <v>DESCARGA LONGO E BOLSA DE LIGACAO - FORNECIMENTO</v>
          </cell>
        </row>
        <row r="2712">
          <cell r="A2712" t="str">
            <v>26581/016</v>
          </cell>
          <cell r="B2712" t="str">
            <v>VASO SANITARIO LOUCA BR CONVENCIONAL MEDIO LUXO 37X47X38CM C/ASSENTO</v>
          </cell>
          <cell r="C2712" t="str">
            <v>UN</v>
          </cell>
          <cell r="D2712">
            <v>284.25</v>
          </cell>
        </row>
        <row r="2713">
          <cell r="B2713" t="str">
            <v>PLASTICO TP MEDIO LUXO VALVULA DE DESCARGA DE 1.1/2" C/REGISTRO INTE</v>
          </cell>
        </row>
        <row r="2714">
          <cell r="B2714" t="str">
            <v>GRADO SISTEMA HIDROMECANICO (ISENTA DE GOLPE DE ARIETE) CORPO EM LATAO</v>
          </cell>
        </row>
        <row r="2715">
          <cell r="B2715" t="str">
            <v>CANOPLA E BOTAO EM METAL CROMADO INCL TUBO D</v>
          </cell>
        </row>
        <row r="2716">
          <cell r="A2716" t="str">
            <v>26581/017</v>
          </cell>
          <cell r="B2716" t="str">
            <v>LAVATORIO LOUCA BRANCA POPULAR S/LADRAO MED 47X35CM INCLUSIVE ACESSO</v>
          </cell>
          <cell r="C2716" t="str">
            <v>UN</v>
          </cell>
          <cell r="D2716">
            <v>23.34</v>
          </cell>
        </row>
        <row r="2717">
          <cell r="B2717" t="str">
            <v>RIOS DE FIX - FORNECIMENTO</v>
          </cell>
        </row>
        <row r="2718">
          <cell r="A2718" t="str">
            <v>26581/018</v>
          </cell>
          <cell r="B2718" t="str">
            <v>LAVATORIO LOUCA BR MEDIO LUXO C/LADRAO MED 47X35CM(EM TORNO) INCL ACES</v>
          </cell>
          <cell r="C2718" t="str">
            <v>UN</v>
          </cell>
          <cell r="D2718">
            <v>23.34</v>
          </cell>
        </row>
        <row r="2719">
          <cell r="B2719" t="str">
            <v>SORIOS DE FIXACAO - FORNECIMENTO</v>
          </cell>
        </row>
        <row r="2720">
          <cell r="A2720" t="str">
            <v>26581/019</v>
          </cell>
          <cell r="B2720" t="str">
            <v>LAVATORIO LOUCA BR MEDIO LUXO C/LADRAO MED 55X45CM(EM TORNO) INCL ACES</v>
          </cell>
          <cell r="C2720" t="str">
            <v>UN</v>
          </cell>
          <cell r="D2720">
            <v>50.35</v>
          </cell>
        </row>
        <row r="2721">
          <cell r="B2721" t="str">
            <v>SORIOS DE FIXACAO - FORNECIMENTO</v>
          </cell>
        </row>
        <row r="2722">
          <cell r="A2722" t="str">
            <v>26581/020</v>
          </cell>
          <cell r="B2722" t="str">
            <v>LAVATORIO LOUCA BRANCA POPULAR S/LADRAO MED 40X30CM(EM TORNO) INCL</v>
          </cell>
          <cell r="C2722" t="str">
            <v>UN</v>
          </cell>
          <cell r="D2722">
            <v>23.34</v>
          </cell>
        </row>
        <row r="2723">
          <cell r="B2723" t="str">
            <v>ACESSORIOS DE FIXACAO FORNECIMENTO</v>
          </cell>
        </row>
        <row r="2724">
          <cell r="A2724" t="str">
            <v>26581/021</v>
          </cell>
          <cell r="B2724" t="str">
            <v>VASO SANITARIO LOUCA BR CONVENCIONAL POPULAR MED 37X47X38CM INCL ACES</v>
          </cell>
          <cell r="C2724" t="str">
            <v>UN</v>
          </cell>
          <cell r="D2724">
            <v>52</v>
          </cell>
        </row>
        <row r="2725">
          <cell r="B2725" t="str">
            <v>SORIOS DE FIXACAO FORNECIMENTO</v>
          </cell>
        </row>
        <row r="2726">
          <cell r="A2726" t="str">
            <v>26581/022</v>
          </cell>
          <cell r="B2726" t="str">
            <v>VASO SANITARIO LOUCA BRANCA INFANTIL COM ASSENTO PLASTICO E CAIXA DES-</v>
          </cell>
          <cell r="C2726" t="str">
            <v>UN</v>
          </cell>
          <cell r="D2726">
            <v>100.26</v>
          </cell>
        </row>
        <row r="2727">
          <cell r="B2727" t="str">
            <v>CARGA SOBREPOR.</v>
          </cell>
        </row>
        <row r="2728">
          <cell r="A2728" t="str">
            <v>26581/023</v>
          </cell>
          <cell r="B2728" t="str">
            <v>LAVATORIO DE SOBREPOR LOUCA BR MEDIO LUXO S/LADRAO 53X43CM FORNEC</v>
          </cell>
          <cell r="C2728" t="str">
            <v>UN</v>
          </cell>
          <cell r="D2728">
            <v>33.69</v>
          </cell>
        </row>
        <row r="2729">
          <cell r="A2729" t="str">
            <v>CÓDIGO</v>
          </cell>
          <cell r="B2729" t="str">
            <v>|D E S C R I Ç Ã O                                                   |UN</v>
          </cell>
          <cell r="C2729" t="str">
            <v>IDADE</v>
          </cell>
          <cell r="D2729" t="str">
            <v>|CUSTO TOTAL</v>
          </cell>
        </row>
        <row r="2730">
          <cell r="A2730" t="str">
            <v>ÍNCULO.....:</v>
          </cell>
          <cell r="B2730" t="str">
            <v>NACIONAL CAIXA</v>
          </cell>
        </row>
        <row r="2732">
          <cell r="A2732" t="str">
            <v>26581/024</v>
          </cell>
          <cell r="B2732" t="str">
            <v>LAVATORIO DE SOBREPOR LOUCA BR MEDIO LUXO C/LADRAO 53X43CM FORNEC</v>
          </cell>
          <cell r="C2732" t="str">
            <v>UN</v>
          </cell>
          <cell r="D2732">
            <v>29.99</v>
          </cell>
        </row>
        <row r="2733">
          <cell r="A2733" t="str">
            <v>26581/025</v>
          </cell>
          <cell r="B2733" t="str">
            <v>LAVATORIO LOUCA BR EMBUTIR(CUBA) MEDIO LUXO S/LADRAO 52X39CM FORNEC</v>
          </cell>
          <cell r="C2733" t="str">
            <v>UN</v>
          </cell>
          <cell r="D2733">
            <v>30.59</v>
          </cell>
        </row>
        <row r="2734">
          <cell r="A2734" t="str">
            <v>26581/026</v>
          </cell>
          <cell r="B2734" t="str">
            <v>LAVATORIO LOUCA BR EMBUTIR(CUBA) MEDIO LUXO C/LADRAO 52X39CM FORNEC</v>
          </cell>
          <cell r="C2734" t="str">
            <v>UN</v>
          </cell>
          <cell r="D2734">
            <v>31.2</v>
          </cell>
        </row>
        <row r="2735">
          <cell r="A2735" t="str">
            <v>26581/027</v>
          </cell>
          <cell r="B2735" t="str">
            <v>TANQUE LOUCA BRANCA C/COLUNA MED 56X48CM(EM TORNO) INCLUSIVE ACESSO</v>
          </cell>
          <cell r="C2735" t="str">
            <v>UN</v>
          </cell>
          <cell r="D2735">
            <v>94.89</v>
          </cell>
        </row>
        <row r="2736">
          <cell r="B2736" t="str">
            <v>RIOS DE FIX - FORNECIMENTO</v>
          </cell>
        </row>
        <row r="2737">
          <cell r="A2737" t="str">
            <v>26581/028</v>
          </cell>
          <cell r="B2737" t="str">
            <v>TANQUE LOUCA BRANCA C/COLUNA MED 60X56CM(EM TORNO)INCLUSIVE ACESSORIOS</v>
          </cell>
          <cell r="C2737" t="str">
            <v>UN</v>
          </cell>
          <cell r="D2737">
            <v>92.76</v>
          </cell>
        </row>
        <row r="2738">
          <cell r="B2738" t="str">
            <v>DE FIXACAO - FORNECIMENTO</v>
          </cell>
        </row>
        <row r="2739">
          <cell r="A2739" t="str">
            <v>26581/029</v>
          </cell>
          <cell r="B2739" t="str">
            <v>MICTORIO DE LOUCA BRANCA COM SIFAO INTEGRADO MED 33X28X53CM INCL</v>
          </cell>
          <cell r="C2739" t="str">
            <v>UN</v>
          </cell>
          <cell r="D2739">
            <v>76.95</v>
          </cell>
        </row>
        <row r="2740">
          <cell r="B2740" t="str">
            <v>ACESSORIOS DE FIXACAO FORNECIMENTO</v>
          </cell>
        </row>
        <row r="2741">
          <cell r="A2741" t="str">
            <v>26581/030</v>
          </cell>
          <cell r="B2741" t="str">
            <v>SABONETEIRA DE LOUCA BRANCA DE 15X15CM S/ALCA FORNEC E COLOCACAO</v>
          </cell>
          <cell r="C2741" t="str">
            <v>UN</v>
          </cell>
          <cell r="D2741">
            <v>14.78</v>
          </cell>
        </row>
        <row r="2742">
          <cell r="A2742" t="str">
            <v>26581/031</v>
          </cell>
          <cell r="B2742" t="str">
            <v>MEIA SABONETEIRA DE LOUCA BRANCA DE 15X7,5CM FORNECIMENTO E COLOCACAO</v>
          </cell>
          <cell r="C2742" t="str">
            <v>UN</v>
          </cell>
          <cell r="D2742">
            <v>11.65</v>
          </cell>
        </row>
        <row r="2743">
          <cell r="A2743" t="str">
            <v>26581/032</v>
          </cell>
          <cell r="B2743" t="str">
            <v>PORTA PAPEL DE LOUCA BRANCA DE 15X15CM FORNEC E COLOCACAO</v>
          </cell>
          <cell r="C2743" t="str">
            <v>UN</v>
          </cell>
          <cell r="D2743">
            <v>14.55</v>
          </cell>
        </row>
        <row r="2744">
          <cell r="A2744" t="str">
            <v>26581/033</v>
          </cell>
          <cell r="B2744" t="str">
            <v>CABIDE DE LOUCA BRANCA DUPLO DE 10X5CM FORNEC E COLOCACAO</v>
          </cell>
          <cell r="C2744" t="str">
            <v>UN</v>
          </cell>
          <cell r="D2744">
            <v>8.3800000000000008</v>
          </cell>
        </row>
        <row r="2745">
          <cell r="A2745" t="str">
            <v>26581/034</v>
          </cell>
          <cell r="B2745" t="str">
            <v>CABIDE DE LOUCA BRANCA SIMPLES DE 7X5CM FORNEC E COLOCACAO</v>
          </cell>
          <cell r="C2745" t="str">
            <v>UN</v>
          </cell>
          <cell r="D2745">
            <v>8.3800000000000008</v>
          </cell>
        </row>
        <row r="2746">
          <cell r="A2746" t="str">
            <v>26581/035</v>
          </cell>
          <cell r="B2746" t="str">
            <v>PORTA TOALHA DE PLASTICO DE 24" C/CONSOLOS DE LOUCA BRANCA FORNEC E</v>
          </cell>
          <cell r="C2746" t="str">
            <v>UN</v>
          </cell>
          <cell r="D2746">
            <v>16.78</v>
          </cell>
        </row>
        <row r="2747">
          <cell r="B2747" t="str">
            <v>COLOCACAO</v>
          </cell>
        </row>
        <row r="2748">
          <cell r="A2748" t="str">
            <v>26581/036</v>
          </cell>
          <cell r="B2748" t="str">
            <v>VASO SANITARIO LOUCA BRANCA CAIXA DESCARGA ACOPLADA 35X65X35CM INCL AS</v>
          </cell>
          <cell r="C2748" t="str">
            <v>UN</v>
          </cell>
          <cell r="D2748">
            <v>158.61000000000001</v>
          </cell>
        </row>
        <row r="2749">
          <cell r="B2749" t="str">
            <v>SENTO PLASTICO E RABICHO CROMADO EXCL COLOCACAO.</v>
          </cell>
        </row>
        <row r="2750">
          <cell r="A2750" t="str">
            <v>26581/038</v>
          </cell>
          <cell r="B2750" t="str">
            <v>PORTA SABONETE LIQUIDO FORNECIMENTO</v>
          </cell>
          <cell r="C2750" t="str">
            <v>UN</v>
          </cell>
          <cell r="D2750">
            <v>13.48</v>
          </cell>
        </row>
        <row r="2751">
          <cell r="A2751" t="str">
            <v>26581/039</v>
          </cell>
          <cell r="B2751" t="str">
            <v>LAVATORIO LOUCA COR C/COLUNA PADRAO MEDIO 45X55CM ACESSORIOS CROMADOS</v>
          </cell>
          <cell r="C2751" t="str">
            <v>UN</v>
          </cell>
          <cell r="D2751">
            <v>166.37</v>
          </cell>
        </row>
        <row r="2752">
          <cell r="B2752" t="str">
            <v>TORNEIRA VALVULA E RABICHO.</v>
          </cell>
        </row>
        <row r="2753">
          <cell r="A2753">
            <v>68061</v>
          </cell>
          <cell r="B2753" t="str">
            <v>COLOCACAO DE CHUVEIRO COM HASTE DE PVC 1/2"</v>
          </cell>
          <cell r="C2753" t="str">
            <v>UN</v>
          </cell>
          <cell r="D2753">
            <v>9.08</v>
          </cell>
        </row>
        <row r="2754">
          <cell r="A2754">
            <v>68451</v>
          </cell>
          <cell r="B2754" t="str">
            <v>TAMPO P/VASO SANITARIO</v>
          </cell>
        </row>
        <row r="2755">
          <cell r="A2755" t="str">
            <v>68451/001</v>
          </cell>
          <cell r="B2755" t="str">
            <v>TAMPO PLASTICO P/VASO SANITARIO INFANTIL-FORNECIMENTO/COLOCACAO</v>
          </cell>
          <cell r="C2755" t="str">
            <v>UN</v>
          </cell>
          <cell r="D2755">
            <v>16.260000000000002</v>
          </cell>
        </row>
        <row r="2756">
          <cell r="A2756">
            <v>68462</v>
          </cell>
          <cell r="B2756" t="str">
            <v>VASO SANITARIO BRANCO C/CAIXA ACOPLADA</v>
          </cell>
        </row>
        <row r="2757">
          <cell r="A2757" t="str">
            <v>68462/001</v>
          </cell>
          <cell r="B2757" t="str">
            <v>VASO SANITARIO BRANCO C/CAIXA ACOPLADA</v>
          </cell>
          <cell r="C2757" t="str">
            <v>UN</v>
          </cell>
          <cell r="D2757">
            <v>177.07</v>
          </cell>
        </row>
        <row r="2758">
          <cell r="A2758">
            <v>68498</v>
          </cell>
          <cell r="B2758" t="str">
            <v>BACIA SANITARIA, ASSENTO PLASTICO, CAIXA DE DESCARGA PVC DE SOBREPOR,</v>
          </cell>
        </row>
        <row r="2759">
          <cell r="B2759" t="str">
            <v>ENGATE PLASTICO, TUBO DE DESCIDA E BOLSA DE BORRACHA</v>
          </cell>
        </row>
        <row r="2760">
          <cell r="A2760" t="str">
            <v>CÓDIGO</v>
          </cell>
          <cell r="B2760" t="str">
            <v>|D E S C R I Ç Ã O                                                   |UN</v>
          </cell>
          <cell r="C2760" t="str">
            <v>IDADE</v>
          </cell>
          <cell r="D2760" t="str">
            <v>|CUSTO TOTAL</v>
          </cell>
        </row>
        <row r="2761">
          <cell r="A2761" t="str">
            <v>ÍNCULO.....:</v>
          </cell>
          <cell r="B2761" t="str">
            <v>NACIONAL CAIXA</v>
          </cell>
        </row>
        <row r="2763">
          <cell r="A2763" t="str">
            <v>68498/001</v>
          </cell>
          <cell r="B2763" t="str">
            <v>VASO SANITARIO, ASSENTO PLASTICO, CAIXA DE DESCARGA PVC DE SOBREPOR,</v>
          </cell>
          <cell r="C2763" t="str">
            <v>UN</v>
          </cell>
          <cell r="D2763">
            <v>146.25</v>
          </cell>
        </row>
        <row r="2764">
          <cell r="B2764" t="str">
            <v>ENGATE PLASTICO, TUBO DE DESCIDA E BOLSA DE BORRACHA</v>
          </cell>
        </row>
        <row r="2765">
          <cell r="A2765">
            <v>68620</v>
          </cell>
          <cell r="B2765" t="str">
            <v>LAVATORIO SUSPENSO</v>
          </cell>
        </row>
        <row r="2766">
          <cell r="A2766" t="str">
            <v>68620/001</v>
          </cell>
          <cell r="B2766" t="str">
            <v>LAVATORIO SUSPENSO BRANCO C/PARAFUSO</v>
          </cell>
          <cell r="C2766" t="str">
            <v>UN</v>
          </cell>
          <cell r="D2766">
            <v>45.03</v>
          </cell>
        </row>
        <row r="2767">
          <cell r="A2767" t="str">
            <v>68620/004</v>
          </cell>
          <cell r="B2767" t="str">
            <v>LAVATORIO SUSPENSO BRANCO C/VALVULA E SIFAO</v>
          </cell>
          <cell r="C2767" t="str">
            <v>UN</v>
          </cell>
          <cell r="D2767">
            <v>64.67</v>
          </cell>
        </row>
        <row r="2768">
          <cell r="A2768">
            <v>68621</v>
          </cell>
          <cell r="B2768" t="str">
            <v>BANCA/CUBA RESINA SINTETICA</v>
          </cell>
        </row>
        <row r="2769">
          <cell r="A2769" t="str">
            <v>68621/001</v>
          </cell>
          <cell r="B2769" t="str">
            <v>BANCA/CUBA RESINA SINTETICA 120X60CM S/COMPLEMENTOS</v>
          </cell>
          <cell r="C2769" t="str">
            <v>UN</v>
          </cell>
          <cell r="D2769">
            <v>72.45</v>
          </cell>
        </row>
        <row r="2770">
          <cell r="A2770" t="str">
            <v>68621/002</v>
          </cell>
          <cell r="B2770" t="str">
            <v>BANCA/CUBA RESINA SINTETICA 150X60CM S/COMPLEMENTOS</v>
          </cell>
          <cell r="C2770" t="str">
            <v>UN</v>
          </cell>
          <cell r="D2770">
            <v>94.4</v>
          </cell>
        </row>
        <row r="2771">
          <cell r="A2771" t="str">
            <v>68621/003</v>
          </cell>
          <cell r="B2771" t="str">
            <v>BANCA/CUBA RESINA SINTETICA 120X60 C/VALVULA E SIFAO</v>
          </cell>
          <cell r="C2771" t="str">
            <v>UN</v>
          </cell>
          <cell r="D2771">
            <v>95.09</v>
          </cell>
        </row>
        <row r="2772">
          <cell r="A2772">
            <v>68622</v>
          </cell>
          <cell r="B2772" t="str">
            <v>TANQUE MARMORE SINTETICA CAP=22L S/COMPLEMENTOS</v>
          </cell>
        </row>
        <row r="2773">
          <cell r="A2773" t="str">
            <v>68622/001</v>
          </cell>
          <cell r="B2773" t="str">
            <v>TANQUE MARMORE SINTETICA CAP=22L S/COMPLEMENTOS</v>
          </cell>
          <cell r="C2773" t="str">
            <v>UN</v>
          </cell>
          <cell r="D2773">
            <v>72.5</v>
          </cell>
        </row>
        <row r="2774">
          <cell r="A2774" t="str">
            <v>68622/002</v>
          </cell>
          <cell r="B2774" t="str">
            <v>TANQUE MARMORE SINTETICO CAP=22L C/VALVULA</v>
          </cell>
          <cell r="C2774" t="str">
            <v>UN</v>
          </cell>
          <cell r="D2774">
            <v>78.02</v>
          </cell>
        </row>
        <row r="2775">
          <cell r="A2775">
            <v>68641</v>
          </cell>
          <cell r="B2775" t="str">
            <v>BALCAO DE PIA EM RESILINEA 1,2 X 0,6 M C/SIFAO PLASTICO</v>
          </cell>
        </row>
        <row r="2776">
          <cell r="B2776" t="str">
            <v>(PIA DE COZINHA EM GRANILITE/MARMORITE)</v>
          </cell>
        </row>
        <row r="2777">
          <cell r="A2777" t="str">
            <v>68641/001</v>
          </cell>
          <cell r="B2777" t="str">
            <v>BALCAO DE PIA EM RESILINEA 1,2 X 0,6 M C/SIFAO PLASTICO</v>
          </cell>
          <cell r="C2777" t="str">
            <v>UN</v>
          </cell>
          <cell r="D2777">
            <v>67.06</v>
          </cell>
        </row>
        <row r="2778">
          <cell r="B2778" t="str">
            <v>(PIA DE COZINHA EM GRANILITE/MARMORITE)</v>
          </cell>
        </row>
        <row r="2779">
          <cell r="A2779" t="str">
            <v>68641/002</v>
          </cell>
          <cell r="B2779" t="str">
            <v>TANQUE DE RESILINEA C/ SIFAO E VALVULA (GRANITINA/GRANILITE/MARMORITE)</v>
          </cell>
          <cell r="C2779" t="str">
            <v>UN</v>
          </cell>
          <cell r="D2779">
            <v>51.48</v>
          </cell>
        </row>
        <row r="2780">
          <cell r="A2780">
            <v>68650</v>
          </cell>
          <cell r="B2780" t="str">
            <v>BANCA ACO INOX C/CUBA EM PAREDE,SEM COMPLEMENTOS (SIFAO/VALV/TORN)</v>
          </cell>
        </row>
        <row r="2781">
          <cell r="A2781" t="str">
            <v>68650/001</v>
          </cell>
          <cell r="B2781" t="str">
            <v>BANCA ACO INOXIDAVEL 120X60CM C/1 CUBA INOX EM PAREDE,SEM COMPLEMENTOS</v>
          </cell>
          <cell r="C2781" t="str">
            <v>UN</v>
          </cell>
          <cell r="D2781">
            <v>141.15</v>
          </cell>
        </row>
        <row r="2782">
          <cell r="A2782" t="str">
            <v>68650/002</v>
          </cell>
          <cell r="B2782" t="str">
            <v>BANCA ACO INOXIDAVEL 200X60CM C/2 CUBAS INOX EM PAREDE,SEM COMPLEMENTO</v>
          </cell>
          <cell r="C2782" t="str">
            <v>UN</v>
          </cell>
          <cell r="D2782">
            <v>274.95999999999998</v>
          </cell>
        </row>
        <row r="2783">
          <cell r="A2783">
            <v>68651</v>
          </cell>
          <cell r="B2783" t="str">
            <v>APARELHOS DE ACO INOXIDAVEL</v>
          </cell>
        </row>
        <row r="2784">
          <cell r="A2784" t="str">
            <v>68651/003</v>
          </cell>
          <cell r="B2784" t="str">
            <v>TANQUE DE ACO INOXIDAVEL CHAPA 22.304 DE 520X520MM CAP 30L  C/ESFREGA</v>
          </cell>
          <cell r="C2784" t="str">
            <v>UN</v>
          </cell>
          <cell r="D2784">
            <v>134.6</v>
          </cell>
        </row>
        <row r="2785">
          <cell r="B2785" t="str">
            <v>DOR EXCL TORNEIRA - FORNECIMENTO</v>
          </cell>
        </row>
        <row r="2786">
          <cell r="A2786" t="str">
            <v>68651/004</v>
          </cell>
          <cell r="B2786" t="str">
            <v>BANCA DE ACO INOXIDAVEL 2,00X0,55MM CHAPA 18.304 C/1 CUBA DE 500X400X</v>
          </cell>
          <cell r="C2786" t="str">
            <v>UN</v>
          </cell>
          <cell r="D2786">
            <v>364.23</v>
          </cell>
        </row>
        <row r="2787">
          <cell r="B2787" t="str">
            <v>200MM EM CHAPA 20.304 VALVULA DE ESCOAMENTO TP AMERICANA 1623 SIFAO</v>
          </cell>
        </row>
        <row r="2788">
          <cell r="B2788" t="str">
            <v>1.1/2"X1.1/2" SOBRE APOIOS DE ALVENARIA DE MEIA VEZ E VERGA DE CONCRE</v>
          </cell>
        </row>
        <row r="2789">
          <cell r="B2789" t="str">
            <v>TO SEM REVESTIMENTO EXCL TORNEIRA -FORNECIME</v>
          </cell>
        </row>
        <row r="2790">
          <cell r="A2790" t="str">
            <v>68651/005</v>
          </cell>
          <cell r="B2790" t="str">
            <v>BANCA DE ACO INOX DE 2,00X0,55MM CHAPA 18.304 2 CUBAS DE 500X400X200MM</v>
          </cell>
          <cell r="C2790" t="str">
            <v>UN</v>
          </cell>
          <cell r="D2790">
            <v>428.51</v>
          </cell>
        </row>
        <row r="2791">
          <cell r="A2791" t="str">
            <v>CÓDIGO</v>
          </cell>
          <cell r="B2791" t="str">
            <v>|D E S C R I Ç Ã O                                                   |UN</v>
          </cell>
          <cell r="C2791" t="str">
            <v>IDADE</v>
          </cell>
          <cell r="D2791" t="str">
            <v>|CUSTO TOTAL</v>
          </cell>
        </row>
        <row r="2792">
          <cell r="A2792" t="str">
            <v>ÍNCULO.....:</v>
          </cell>
          <cell r="B2792" t="str">
            <v>NACIONAL CAIXA</v>
          </cell>
        </row>
        <row r="2794">
          <cell r="B2794" t="str">
            <v>EM CHAPA 20.304 VALVULA DE ESCOAMENTO TP AMERICANA 1623 2 SIFOES 1680</v>
          </cell>
        </row>
        <row r="2795">
          <cell r="B2795" t="str">
            <v>1.1/2"X1.1/2" SOBRE APOIS DE ALVENARIA DE MEIA VEZ E VERGA DE CONCRETO</v>
          </cell>
        </row>
        <row r="2796">
          <cell r="B2796" t="str">
            <v>S/REVESTIMENTO EXCL TORNEIRA - FORNECIMENTO</v>
          </cell>
        </row>
        <row r="2797">
          <cell r="A2797" t="str">
            <v>68651/006</v>
          </cell>
          <cell r="B2797" t="str">
            <v>CUBA DE ACO INOX DE 500X400X200MM EM CHAPA 20.304 VALVULA DE ESCOAMEN</v>
          </cell>
          <cell r="C2797" t="str">
            <v>UN</v>
          </cell>
          <cell r="D2797">
            <v>118.92</v>
          </cell>
        </row>
        <row r="2798">
          <cell r="B2798" t="str">
            <v>TO TP AMERICANA 1623 SIFAO 1680 1,1/2"X1.1/2" EXCL TORNEIRA - FORNECI</v>
          </cell>
        </row>
        <row r="2799">
          <cell r="B2799" t="str">
            <v>MENTO E COLOCACAO</v>
          </cell>
        </row>
        <row r="2800">
          <cell r="A2800" t="str">
            <v>68651/007</v>
          </cell>
          <cell r="B2800" t="str">
            <v>CUBA DUPLA EM ACO INOX DE 820X340X150MM CHAPA 20.304 2 VALVULAS DE ES</v>
          </cell>
          <cell r="C2800" t="str">
            <v>UN</v>
          </cell>
          <cell r="D2800">
            <v>190.03</v>
          </cell>
        </row>
        <row r="2801">
          <cell r="B2801" t="str">
            <v>COAMENTO 1623 2 SIFOES 1680 1.1/2"X1.1/2" EXCL TORNEIRA - FORNECIMENTO</v>
          </cell>
        </row>
        <row r="2802">
          <cell r="B2802" t="str">
            <v>E COLOCACAO</v>
          </cell>
        </row>
        <row r="2803">
          <cell r="A2803">
            <v>68652</v>
          </cell>
          <cell r="B2803" t="str">
            <v>APARELHOS DE ACO INOXIDAVEL</v>
          </cell>
        </row>
        <row r="2804">
          <cell r="A2804" t="str">
            <v>68652/001</v>
          </cell>
          <cell r="B2804" t="str">
            <v>BANCA SECA DE ACO INOX C/O,55M LARG ATE 3,00M DE COMP EM CHAPA 18304</v>
          </cell>
          <cell r="C2804" t="str">
            <v>M</v>
          </cell>
          <cell r="D2804">
            <v>207.87</v>
          </cell>
        </row>
        <row r="2805">
          <cell r="B2805" t="str">
            <v>SOBRE APOIOS DE ALVENARIA DE MEIA VEZ E VERGA DE CONCRETO S/REVEST -</v>
          </cell>
        </row>
        <row r="2806">
          <cell r="B2806" t="str">
            <v>FORNECIMENTO E ASSENTAMENTO</v>
          </cell>
        </row>
        <row r="2807">
          <cell r="A2807" t="str">
            <v>68652/002</v>
          </cell>
          <cell r="B2807" t="str">
            <v>MICTORIO COLETIVO DE ACO INOX C/SECAO DE 580X300MM EM CHAPA 20.304 COM</v>
          </cell>
          <cell r="C2807" t="str">
            <v>M</v>
          </cell>
          <cell r="D2807">
            <v>333.05</v>
          </cell>
        </row>
        <row r="2808">
          <cell r="B2808" t="str">
            <v>CRIVO DE SAIDA DE 1.1/4" REGISTRO DE PRESSAO 1416 DE 3/4" C/CANOPLA E</v>
          </cell>
        </row>
        <row r="2809">
          <cell r="B2809" t="str">
            <v>VOLANTE EM METAL CROMADO INCL GAMBIARRA - FORNECIMENTO</v>
          </cell>
        </row>
        <row r="2810">
          <cell r="A2810" t="str">
            <v>68652/003</v>
          </cell>
          <cell r="B2810" t="str">
            <v>MICTORIO COLETIVO DE ACO INOX C/SECAO DE 380X250MM EM CHAPA 20.304 COM</v>
          </cell>
          <cell r="C2810" t="str">
            <v>M</v>
          </cell>
          <cell r="D2810">
            <v>272.05</v>
          </cell>
        </row>
        <row r="2811">
          <cell r="B2811" t="str">
            <v>CRIVO DE SAIDA DE 1.1/4" REGISTRO DE PRESSAO 1416 DE 3/4"C/CANOPLA E</v>
          </cell>
        </row>
        <row r="2812">
          <cell r="B2812" t="str">
            <v>VOLANTE EM METAL CROMADO INCL GAMBIARRA - FORNECIMENTO</v>
          </cell>
        </row>
        <row r="2813">
          <cell r="A2813">
            <v>68678</v>
          </cell>
          <cell r="B2813" t="str">
            <v>PRATELEIRA MARMORE</v>
          </cell>
        </row>
        <row r="2814">
          <cell r="A2814" t="str">
            <v>68678/001</v>
          </cell>
          <cell r="B2814" t="str">
            <v>PRATELEIRA MARMORE BRANCO L=55CM E=2,5CM ENGASTADA NA PAREDE</v>
          </cell>
          <cell r="C2814" t="str">
            <v>M</v>
          </cell>
          <cell r="D2814">
            <v>111.33</v>
          </cell>
        </row>
        <row r="2815">
          <cell r="A2815" t="str">
            <v>68678/002</v>
          </cell>
          <cell r="B2815" t="str">
            <v>PRATELEIRA MARMORE BRANCO L=60CM E=2,5CM ENGASTADA NA PAREDE</v>
          </cell>
          <cell r="C2815" t="str">
            <v>M</v>
          </cell>
          <cell r="D2815">
            <v>119.31</v>
          </cell>
        </row>
        <row r="2816">
          <cell r="A2816" t="str">
            <v>68678/003</v>
          </cell>
          <cell r="B2816" t="str">
            <v>PRATELEIRA MARMORE BRANCO L=40CM E=2,5CM ENGASTADA NA PAREDE</v>
          </cell>
          <cell r="C2816" t="str">
            <v>M</v>
          </cell>
          <cell r="D2816">
            <v>87.39</v>
          </cell>
        </row>
        <row r="2817">
          <cell r="A2817" t="str">
            <v>68678/004</v>
          </cell>
          <cell r="B2817" t="str">
            <v>PRATELEIRA MARMORE BRANCO L=30CM E=2,5CM ENGASTADA NA PAREDE</v>
          </cell>
          <cell r="C2817" t="str">
            <v>M</v>
          </cell>
          <cell r="D2817">
            <v>71.430000000000007</v>
          </cell>
        </row>
        <row r="2818">
          <cell r="A2818">
            <v>184</v>
          </cell>
          <cell r="B2818" t="str">
            <v>FOSSAS/SUMIDOUROS</v>
          </cell>
        </row>
        <row r="2819">
          <cell r="A2819">
            <v>6087</v>
          </cell>
          <cell r="B2819" t="str">
            <v>TAMPA EM CONCRETO ARMADO 60X60X5CM P/CX INSPECAO/FOSSA SEPTICA</v>
          </cell>
          <cell r="C2819" t="str">
            <v>UN</v>
          </cell>
          <cell r="D2819">
            <v>17.48</v>
          </cell>
        </row>
        <row r="2820">
          <cell r="A2820">
            <v>23772</v>
          </cell>
          <cell r="B2820" t="str">
            <v>SUMIDOURO H=5,0M COM TIJOLOS MACICOS A CRIVO ARGAMASSADOS</v>
          </cell>
        </row>
        <row r="2821">
          <cell r="A2821" t="str">
            <v>23772/001</v>
          </cell>
          <cell r="B2821" t="str">
            <v>SUMIDOURO D=1,20M TAMPA CONCRETO ARMADO D=1,40M H=0,10M</v>
          </cell>
          <cell r="C2821" t="str">
            <v>UN</v>
          </cell>
          <cell r="D2821">
            <v>738.13</v>
          </cell>
        </row>
        <row r="2822">
          <cell r="A2822" t="str">
            <v>CÓDIGO</v>
          </cell>
          <cell r="B2822" t="str">
            <v>|D E S C R I Ç Ã O                                                   |UN</v>
          </cell>
          <cell r="C2822" t="str">
            <v>IDADE</v>
          </cell>
          <cell r="D2822" t="str">
            <v>|CUSTO TOTAL</v>
          </cell>
        </row>
        <row r="2823">
          <cell r="A2823" t="str">
            <v>ÍNCULO.....:</v>
          </cell>
          <cell r="B2823" t="str">
            <v>NACIONAL CAIXA</v>
          </cell>
        </row>
        <row r="2825">
          <cell r="A2825" t="str">
            <v>23772/002</v>
          </cell>
          <cell r="B2825" t="str">
            <v>SUMIDOURO D=1,40M TAMPA CONCRETO ARMADO D=1,60M H=0,10M</v>
          </cell>
          <cell r="C2825" t="str">
            <v>UN</v>
          </cell>
          <cell r="D2825">
            <v>918.15</v>
          </cell>
        </row>
        <row r="2826">
          <cell r="A2826">
            <v>23773</v>
          </cell>
          <cell r="B2826" t="str">
            <v>FOSSA SEPTICA 1500L / ALVENARIA TIJOLO MACICO 1/2VEZ</v>
          </cell>
        </row>
        <row r="2827">
          <cell r="A2827" t="str">
            <v>23773/001</v>
          </cell>
          <cell r="B2827" t="str">
            <v>FOSSA SEPTICA ALV TIJOLO MACICO 1/2VEZ-DIMEN EXT 1,90 X 1,10 X 1,40M</v>
          </cell>
          <cell r="C2827" t="str">
            <v>UN</v>
          </cell>
          <cell r="D2827">
            <v>797.84</v>
          </cell>
        </row>
        <row r="2828">
          <cell r="B2828" t="str">
            <v>(1500L) REVESTIDA INTERNAMENTE C/BARRA LISA, TAMPA CONC ARMADO E=8CM</v>
          </cell>
        </row>
        <row r="2829">
          <cell r="A2829">
            <v>24324</v>
          </cell>
          <cell r="B2829" t="str">
            <v>CONSERVACAO DE FOSSAS/SUMIDOUROS - PAR</v>
          </cell>
        </row>
        <row r="2830">
          <cell r="A2830" t="str">
            <v>24324/001</v>
          </cell>
          <cell r="B2830" t="str">
            <v>LIMPEZA E MANUTENCAO DE FOSSAS/SUMIDOUROS PREDIAIS/PAR</v>
          </cell>
          <cell r="C2830" t="str">
            <v>H</v>
          </cell>
          <cell r="D2830">
            <v>117.44</v>
          </cell>
        </row>
        <row r="2831">
          <cell r="A2831">
            <v>71553</v>
          </cell>
          <cell r="B2831" t="str">
            <v>FOSSA SEPTICA, CÃMARA SUBMERSA INHOFF, PARA 5 CONTRIBUINTES, EM CONCRE</v>
          </cell>
          <cell r="C2831" t="str">
            <v>UN</v>
          </cell>
          <cell r="D2831">
            <v>787.27</v>
          </cell>
        </row>
        <row r="2832">
          <cell r="B2832" t="str">
            <v>TO PRÉ MOLDADO, INCLUINDO ESCAVAÇÃO E REATERRO, COM RETIRADO DO MATERI</v>
          </cell>
        </row>
        <row r="2833">
          <cell r="B2833" t="str">
            <v>AL EXCEDENTE. - FORNECIMENTO E COLOCAÇÃO.</v>
          </cell>
        </row>
        <row r="2834">
          <cell r="A2834">
            <v>71620</v>
          </cell>
          <cell r="B2834" t="str">
            <v>FILTRO ANAERÓBICO</v>
          </cell>
        </row>
        <row r="2835">
          <cell r="A2835" t="str">
            <v>71620/001</v>
          </cell>
          <cell r="B2835" t="str">
            <v>FILTRO ANAERÓBICO PARA RESIDENCIAS E QUARTÉIS, COM 7 CONTRIBUIÇÕES. DI</v>
          </cell>
          <cell r="C2835" t="str">
            <v>UN</v>
          </cell>
          <cell r="D2835">
            <v>1995.06</v>
          </cell>
        </row>
        <row r="2836">
          <cell r="B2836" t="str">
            <v>MENSÕES DE 1,0 X 1,0 X 2,0 M</v>
          </cell>
        </row>
        <row r="2837">
          <cell r="A2837">
            <v>71624</v>
          </cell>
          <cell r="B2837" t="str">
            <v>FOSSA SEPTICA</v>
          </cell>
        </row>
        <row r="2838">
          <cell r="A2838" t="str">
            <v>71624/001</v>
          </cell>
          <cell r="B2838" t="str">
            <v>FOSSA SEPTTICA, CAMARA SUBMERSA, INHOFF PARA 30CONTRIBUINTES, EM ANEL</v>
          </cell>
          <cell r="C2838" t="str">
            <v>UN</v>
          </cell>
          <cell r="D2838">
            <v>1881.83</v>
          </cell>
        </row>
        <row r="2839">
          <cell r="B2839" t="str">
            <v>DE CONCRETO PRÉ MOLDADO. INCLUSIVE ESCAVAÇÃO E REATERRO. EXCLUSIVE RET</v>
          </cell>
        </row>
        <row r="2840">
          <cell r="B2840" t="str">
            <v>IRADA DE MATERIAL EXCEDENTE. FORNECIMENTO E COLOCAÇÃO.</v>
          </cell>
        </row>
        <row r="2841">
          <cell r="A2841">
            <v>185</v>
          </cell>
          <cell r="B2841" t="str">
            <v>PONTOS DE AGUA/ESGOTO</v>
          </cell>
        </row>
        <row r="2842">
          <cell r="A2842">
            <v>6136</v>
          </cell>
          <cell r="B2842" t="str">
            <v>INSTAL.HIDRAULICAS, PADROES BAIXO/MINIMO - 1Q.32 TIPO "B", EXCETO LIG</v>
          </cell>
          <cell r="C2842" t="str">
            <v>UN</v>
          </cell>
          <cell r="D2842">
            <v>493.8</v>
          </cell>
        </row>
        <row r="2843">
          <cell r="B2843" t="str">
            <v>ACOES</v>
          </cell>
        </row>
        <row r="2844">
          <cell r="A2844">
            <v>11777</v>
          </cell>
          <cell r="B2844" t="str">
            <v>INSTALACOES HIDRO-SANITARIAS TANQUES</v>
          </cell>
        </row>
        <row r="2845">
          <cell r="A2845" t="str">
            <v>11777/001</v>
          </cell>
          <cell r="B2845" t="str">
            <v>INSTALACAO PVC/ASSENTAMENTO TANQUE SERVICO C/3,0M TUBO PVC 25MM E 3,0M</v>
          </cell>
          <cell r="C2845" t="str">
            <v>UN</v>
          </cell>
          <cell r="D2845">
            <v>95.86</v>
          </cell>
        </row>
        <row r="2846">
          <cell r="B2846" t="str">
            <v>TUBO PVC 50MM INCLUINDO CONEXOES. EXCLUSIVE FORNECIMENTO DO APARELHO.</v>
          </cell>
        </row>
        <row r="2847">
          <cell r="A2847">
            <v>11779</v>
          </cell>
          <cell r="B2847" t="str">
            <v>INSTALACOES HIDRO-SANITARIAS DE MICTORIO LOUCA</v>
          </cell>
        </row>
        <row r="2848">
          <cell r="A2848" t="str">
            <v>11779/001</v>
          </cell>
          <cell r="B2848" t="str">
            <v>INSTALACOES PVC/ASSENTAMENTO MICTORIO LOUCA C/3,0M TUBO PVC 25MM, 1,5M</v>
          </cell>
          <cell r="C2848" t="str">
            <v>UN</v>
          </cell>
          <cell r="D2848">
            <v>87.05</v>
          </cell>
        </row>
        <row r="2849">
          <cell r="B2849" t="str">
            <v>PVC 40 E 1,5M TUBO PVC 50MM, CONEXOES, CAIXA SIFONADA PVC 100X100X50MM</v>
          </cell>
        </row>
        <row r="2850">
          <cell r="B2850" t="str">
            <v>C/TAMPA CEGA. EXCLUSIVE FORNECIMENTO DO APARELHO.</v>
          </cell>
        </row>
        <row r="2851">
          <cell r="A2851">
            <v>11780</v>
          </cell>
          <cell r="B2851" t="str">
            <v>INSTALACOES HIDRO-SANITARIAS DE MICTORIO TP CALHA</v>
          </cell>
        </row>
        <row r="2852">
          <cell r="A2852" t="str">
            <v>11780/001</v>
          </cell>
          <cell r="B2852" t="str">
            <v>INSTALACAO PVC/ASSENTAMENTO MICTORIO TP CALHA C/3,0M TUBO PVC 25MM,</v>
          </cell>
          <cell r="C2852" t="str">
            <v>UN</v>
          </cell>
          <cell r="D2852">
            <v>177.95</v>
          </cell>
        </row>
        <row r="2853">
          <cell r="A2853" t="str">
            <v>CÓDIGO</v>
          </cell>
          <cell r="B2853" t="str">
            <v>|D E S C R I Ç Ã O                                                   |UN</v>
          </cell>
          <cell r="C2853" t="str">
            <v>IDADE</v>
          </cell>
          <cell r="D2853" t="str">
            <v>|CUSTO TOTAL</v>
          </cell>
        </row>
        <row r="2854">
          <cell r="A2854" t="str">
            <v>ÍNCULO.....:</v>
          </cell>
          <cell r="B2854" t="str">
            <v>NACIONAL CAIXA</v>
          </cell>
        </row>
        <row r="2856">
          <cell r="B2856" t="str">
            <v>REGISTRO DE GAVETA, 2,0M TUBO PVC 40MM E 2,0M TUBO PVC 50MM, CONEXOES</v>
          </cell>
        </row>
        <row r="2857">
          <cell r="B2857" t="str">
            <v>E CAIXA SIFONADA PVC C/100X100X50MM, C/TAMPA CEGA. EXCLUSIVE: FORNECI</v>
          </cell>
        </row>
        <row r="2858">
          <cell r="B2858" t="str">
            <v>MENTO DE APARELHO.</v>
          </cell>
        </row>
        <row r="2859">
          <cell r="A2859">
            <v>26305</v>
          </cell>
          <cell r="B2859" t="str">
            <v>PONTO AGUA FRIA</v>
          </cell>
        </row>
        <row r="2860">
          <cell r="A2860" t="str">
            <v>26305/001</v>
          </cell>
          <cell r="B2860" t="str">
            <v>PONTO AGUA FRIA TUBO PVC 3/4"</v>
          </cell>
          <cell r="C2860" t="str">
            <v>PT</v>
          </cell>
          <cell r="D2860">
            <v>43.64</v>
          </cell>
        </row>
        <row r="2861">
          <cell r="A2861" t="str">
            <v>26305/002</v>
          </cell>
          <cell r="B2861" t="str">
            <v>PONTO AGUA FRIA TUBO PVC 1/2"</v>
          </cell>
          <cell r="C2861" t="str">
            <v>PT</v>
          </cell>
          <cell r="D2861">
            <v>39.4</v>
          </cell>
        </row>
        <row r="2862">
          <cell r="A2862" t="str">
            <v>26305/003</v>
          </cell>
          <cell r="B2862" t="str">
            <v>PONTO AGUA FRIA TUBO PVC 1"</v>
          </cell>
          <cell r="C2862" t="str">
            <v>PT</v>
          </cell>
          <cell r="D2862">
            <v>60.93</v>
          </cell>
        </row>
        <row r="2863">
          <cell r="A2863" t="str">
            <v>26305/004</v>
          </cell>
          <cell r="B2863" t="str">
            <v>PONTO AGUA FRIA TUBO PVC 1 1/4"</v>
          </cell>
          <cell r="C2863" t="str">
            <v>PT</v>
          </cell>
          <cell r="D2863">
            <v>84.08</v>
          </cell>
        </row>
        <row r="2864">
          <cell r="A2864" t="str">
            <v>26305/005</v>
          </cell>
          <cell r="B2864" t="str">
            <v>PONTO AGUA FRIA TUBO PVC 1 1/2"</v>
          </cell>
          <cell r="C2864" t="str">
            <v>PT</v>
          </cell>
          <cell r="D2864">
            <v>96.5</v>
          </cell>
        </row>
        <row r="2865">
          <cell r="A2865" t="str">
            <v>26305/006</v>
          </cell>
          <cell r="B2865" t="str">
            <v>PONTO AGUA FRIA TUBO PVC 2"</v>
          </cell>
          <cell r="C2865" t="str">
            <v>PT</v>
          </cell>
          <cell r="D2865">
            <v>142.9</v>
          </cell>
        </row>
        <row r="2866">
          <cell r="A2866">
            <v>26306</v>
          </cell>
          <cell r="B2866" t="str">
            <v>PONTO ESGOTO</v>
          </cell>
        </row>
        <row r="2867">
          <cell r="A2867" t="str">
            <v>26306/001</v>
          </cell>
          <cell r="B2867" t="str">
            <v>PONTO ESGOTO PRIMARIO / TUBO PVC 100MM</v>
          </cell>
          <cell r="C2867" t="str">
            <v>PT</v>
          </cell>
          <cell r="D2867">
            <v>56.2</v>
          </cell>
        </row>
        <row r="2868">
          <cell r="A2868" t="str">
            <v>26306/002</v>
          </cell>
          <cell r="B2868" t="str">
            <v>PONTO ESGOTO SEGUNDARIO / TUBO PVC 75MM</v>
          </cell>
          <cell r="C2868" t="str">
            <v>PT</v>
          </cell>
          <cell r="D2868">
            <v>67.92</v>
          </cell>
        </row>
        <row r="2869">
          <cell r="A2869">
            <v>26555</v>
          </cell>
          <cell r="B2869" t="str">
            <v>INSTALACOES HIDRAULICAS CAIXAS/VALVULA DESCARGA E DUCHA MANUAL</v>
          </cell>
        </row>
        <row r="2870">
          <cell r="A2870" t="str">
            <v>26555/006</v>
          </cell>
          <cell r="B2870" t="str">
            <v>INSTALACAO EM PVC/ASSENTAMENTO DUCHINHA MANUAL P/BANHEIRO C/3,0M TUBO</v>
          </cell>
          <cell r="C2870" t="str">
            <v>UN</v>
          </cell>
          <cell r="D2870">
            <v>56.81</v>
          </cell>
        </row>
        <row r="2871">
          <cell r="B2871" t="str">
            <v>PVC 25MM E CONEXOES. EXCLUSIVE FORNECIMENTO APARELHO</v>
          </cell>
        </row>
        <row r="2872">
          <cell r="A2872" t="str">
            <v>26555/008</v>
          </cell>
          <cell r="B2872" t="str">
            <v>INSTALACAO EM PVC/ASSENTAMENTO CAIXA DESCARGA ELEVADA C/2,0M TUBO DE</v>
          </cell>
          <cell r="C2872" t="str">
            <v>UN</v>
          </cell>
          <cell r="D2872">
            <v>63.79</v>
          </cell>
        </row>
        <row r="2873">
          <cell r="B2873" t="str">
            <v>PVC 25MM, CONEXOES E MONTAGENS. EXCLUSIVE FORNECIMENTO DA CAIXA.</v>
          </cell>
        </row>
        <row r="2874">
          <cell r="A2874" t="str">
            <v>26555/009</v>
          </cell>
          <cell r="B2874" t="str">
            <v>INSTALACAO EM PVC/ASSENTAMENTO CAIXA DESCARGA EMBUTIR C/2,0M DE TUBO</v>
          </cell>
          <cell r="C2874" t="str">
            <v>UN</v>
          </cell>
          <cell r="D2874">
            <v>79.47</v>
          </cell>
        </row>
        <row r="2875">
          <cell r="B2875" t="str">
            <v>PVC 25MM, 0,80M TUBO PVC 40MM, CONEXOES E MONTAGEM.EXCLUSIVE FORNECIME</v>
          </cell>
        </row>
        <row r="2876">
          <cell r="B2876" t="str">
            <v>NTO DA CAIXA.</v>
          </cell>
        </row>
        <row r="2877">
          <cell r="A2877" t="str">
            <v>26555/010</v>
          </cell>
          <cell r="B2877" t="str">
            <v>INSTALACAO EM PVC/ASSENTAMENTO VALVULA DESCARGA C/3,0M TUBO PVC 50MM</v>
          </cell>
          <cell r="C2877" t="str">
            <v>UN</v>
          </cell>
          <cell r="D2877">
            <v>96.22</v>
          </cell>
        </row>
        <row r="2878">
          <cell r="B2878" t="str">
            <v>CONEXOES E MONTAGEM. EXCLUSIVE FORNECIMENTO DA VALVULA.</v>
          </cell>
        </row>
        <row r="2879">
          <cell r="A2879">
            <v>26577</v>
          </cell>
          <cell r="B2879" t="str">
            <v>INSTALACOES HIDRO-SANITARIAS E ELETRICA P/CHUVEIRO</v>
          </cell>
        </row>
        <row r="2880">
          <cell r="A2880" t="str">
            <v>26577/001</v>
          </cell>
          <cell r="B2880" t="str">
            <v>INSTALACAO EM PVC/ASSENTAMENTO CHUVEIRO/REGISTRO C/6,0M TUBO PVC 25MM</v>
          </cell>
          <cell r="C2880" t="str">
            <v>UN</v>
          </cell>
          <cell r="D2880">
            <v>90.14</v>
          </cell>
        </row>
        <row r="2881">
          <cell r="B2881" t="str">
            <v>P/AGUA, 2,0M TUBO PVC 40MM, CONEXOES, RALO SECO DE PVC 100MM C/GRELHA.</v>
          </cell>
        </row>
        <row r="2882">
          <cell r="B2882" t="str">
            <v>EXCLUSIVE FORNECIMENTO CHUVEIRO/REGISTRO</v>
          </cell>
        </row>
        <row r="2883">
          <cell r="A2883" t="str">
            <v>26577/002</v>
          </cell>
          <cell r="B2883" t="str">
            <v>INSTALACAO EM PVC/ASSENTAMENTO CHUVEIRO ELETRICO C/30,0M FIO 4MM2,</v>
          </cell>
          <cell r="C2883" t="str">
            <v>UN</v>
          </cell>
          <cell r="D2883">
            <v>164.9</v>
          </cell>
        </row>
        <row r="2884">
          <cell r="A2884" t="str">
            <v>CÓDIGO</v>
          </cell>
          <cell r="B2884" t="str">
            <v>|D E S C R I Ç Ã O                                                   |UN</v>
          </cell>
          <cell r="C2884" t="str">
            <v>IDADE</v>
          </cell>
          <cell r="D2884" t="str">
            <v>|CUSTO TOTAL</v>
          </cell>
        </row>
        <row r="2885">
          <cell r="A2885" t="str">
            <v>ÍNCULO.....:</v>
          </cell>
          <cell r="B2885" t="str">
            <v>NACIONAL CAIXA</v>
          </cell>
        </row>
        <row r="2887">
          <cell r="B2887" t="str">
            <v>3M ELETRODUTO PVC DIAM=3/4", 6,0M TUBO PVC 25MM, 2,0M TUBO PVC 50MM,</v>
          </cell>
        </row>
        <row r="2888">
          <cell r="B2888" t="str">
            <v>CONEXOES, RALO SECO C/GRELHA.EXCLUSIVE FORNECIMENTO CHUVEIRO/REGISTRO</v>
          </cell>
        </row>
        <row r="2889">
          <cell r="A2889">
            <v>26578</v>
          </cell>
          <cell r="B2889" t="str">
            <v>INSTALACOES HIDRO-SANITARIAS PIAS E LAVATORIOS</v>
          </cell>
        </row>
        <row r="2890">
          <cell r="A2890" t="str">
            <v>26578/003</v>
          </cell>
          <cell r="B2890" t="str">
            <v>INSTALACAO EM PVC/ASSENTAMENTO PIA C/2 CUBAS C/3,0M TUBO PVC 25MM,</v>
          </cell>
          <cell r="C2890" t="str">
            <v>UN</v>
          </cell>
          <cell r="D2890">
            <v>97.06</v>
          </cell>
        </row>
        <row r="2891">
          <cell r="B2891" t="str">
            <v>3,00M TUBO PVC 50MM E CONEXOES.EXCLUSIVE FORNECIMENTO DO APARELHO.</v>
          </cell>
        </row>
        <row r="2892">
          <cell r="A2892" t="str">
            <v>26578/004</v>
          </cell>
          <cell r="B2892" t="str">
            <v>INSTALACAO EM PVC/ASSENTAMENTO PIA C/CUBA DUPLA C/3,0M TUBO PVC 25MM,</v>
          </cell>
          <cell r="C2892" t="str">
            <v>UN</v>
          </cell>
          <cell r="D2892">
            <v>97.06</v>
          </cell>
        </row>
        <row r="2893">
          <cell r="B2893" t="str">
            <v>3,0M TUBO PVC 50MM E CONEXOES. EXCLUSIVE FORNECIMENTO DO APARELHO</v>
          </cell>
        </row>
        <row r="2894">
          <cell r="A2894" t="str">
            <v>26578/006</v>
          </cell>
          <cell r="B2894" t="str">
            <v>INSTALACAO EM PVC/ASSENTAMENTO LAVATORIO C/1 TORNEIRA C/3,0M TUBO PVC</v>
          </cell>
          <cell r="C2894" t="str">
            <v>UN</v>
          </cell>
          <cell r="D2894">
            <v>87.37</v>
          </cell>
        </row>
        <row r="2895">
          <cell r="B2895" t="str">
            <v>25MM, 2,0M TUBO PVC 40MM E CONEXOES.EXCLUSIVE FORNECIMENTO DE APARELHO</v>
          </cell>
        </row>
        <row r="2896">
          <cell r="A2896" t="str">
            <v>26578/007</v>
          </cell>
          <cell r="B2896" t="str">
            <v>INSTALACAO EM PVC/ASSENTAMENTO LAVATORIO C/2 TORNEIRAS C/3,0M TUBO PVC</v>
          </cell>
          <cell r="C2896" t="str">
            <v>UN</v>
          </cell>
          <cell r="D2896">
            <v>91.88</v>
          </cell>
        </row>
        <row r="2897">
          <cell r="B2897" t="str">
            <v>25MM, 2,0M TUBO PVC 40MM, RABICHOS E CONEXOES.EXCLUSIVE FORNECIMENTO</v>
          </cell>
        </row>
        <row r="2898">
          <cell r="B2898" t="str">
            <v>APARELHO</v>
          </cell>
        </row>
        <row r="2899">
          <cell r="A2899" t="str">
            <v>26578/008</v>
          </cell>
          <cell r="B2899" t="str">
            <v>INSTALACAO EM PVC/ASSENTAMENTO PIA C/1 CUBA C/3,0M TUBO PVC 25MM, 3,0M</v>
          </cell>
          <cell r="C2899" t="str">
            <v>UN</v>
          </cell>
          <cell r="D2899">
            <v>92.44</v>
          </cell>
        </row>
        <row r="2900">
          <cell r="B2900" t="str">
            <v>TUBO PVC DE 50MM E CONEXOES.EXCLUSIVE FORNECIMENTO DE APARELHO</v>
          </cell>
        </row>
        <row r="2901">
          <cell r="A2901" t="str">
            <v>26578/009</v>
          </cell>
          <cell r="B2901" t="str">
            <v>INSTALAÇÃO E ASSENTAMENTO DE LAVATÓRIO COM 2 TORNEIRAS</v>
          </cell>
          <cell r="C2901" t="str">
            <v>UN</v>
          </cell>
          <cell r="D2901">
            <v>109.21</v>
          </cell>
        </row>
        <row r="2902">
          <cell r="A2902">
            <v>26579</v>
          </cell>
          <cell r="B2902" t="str">
            <v>INSTALACOES HIDRO-SANITARIAS VASO SANITARIO</v>
          </cell>
        </row>
        <row r="2903">
          <cell r="A2903" t="str">
            <v>26579/001</v>
          </cell>
          <cell r="B2903" t="str">
            <v>INSTALACAO PVC/ASSENT VASO SANITARIO C/VALVULA PAVIMENTO ELEVADO.</v>
          </cell>
          <cell r="C2903" t="str">
            <v>UN</v>
          </cell>
          <cell r="D2903">
            <v>159.1</v>
          </cell>
        </row>
        <row r="2904">
          <cell r="B2904" t="str">
            <v>INSTALACAO HIDRAULICA C/2,0M TUBO PVC 50MM C/CONEXOES ATE A VALVULA E</v>
          </cell>
        </row>
        <row r="2905">
          <cell r="B2905" t="str">
            <v>APOS ESTA ATE O VASO, LIGACAO DE ESGOTOS C/3,0M DE TUBO PVC 100MM AOS</v>
          </cell>
        </row>
        <row r="2906">
          <cell r="B2906" t="str">
            <v>TUBOS DE QUEDA E VENTILACAO, INCLUSIVE CONEX</v>
          </cell>
        </row>
        <row r="2907">
          <cell r="A2907" t="str">
            <v>26579/002</v>
          </cell>
          <cell r="B2907" t="str">
            <v>INSTALACAO PVC/ASSENT VASO SANITARIO C/VALVULA PAVIMENTO TERREO.</v>
          </cell>
          <cell r="C2907" t="str">
            <v>UN</v>
          </cell>
          <cell r="D2907">
            <v>159.57</v>
          </cell>
        </row>
        <row r="2908">
          <cell r="B2908" t="str">
            <v>INSTALACAO HIDRAULICA C/2,0M TUBO PVC 50MM C/CONEXOES ATE A VALVULA E</v>
          </cell>
        </row>
        <row r="2909">
          <cell r="B2909" t="str">
            <v>APOS ESTA ATE O VASO, LIGACAO DE ESGOTOS C/3,0M TUBO PVC 100MM A CAIXA</v>
          </cell>
        </row>
        <row r="2910">
          <cell r="B2910" t="str">
            <v>INSPECAO E TUBO DE VENTILACAO, INCLUSIVE CON</v>
          </cell>
        </row>
        <row r="2911">
          <cell r="A2911" t="str">
            <v>26579/003</v>
          </cell>
          <cell r="B2911" t="str">
            <v>INSTALACAO PVC/ASSENT VASO SANITARIO C/CAIXA ACOPLADA OU SUSPENSA,PAV</v>
          </cell>
          <cell r="C2911" t="str">
            <v>UN</v>
          </cell>
          <cell r="D2911">
            <v>142.86000000000001</v>
          </cell>
        </row>
        <row r="2912">
          <cell r="B2912" t="str">
            <v>TERREO INSTAL HIDRAULICA C/2,0M TUBO PVC 25MM C/CONEXOES ATE A CAIXA E</v>
          </cell>
        </row>
        <row r="2913">
          <cell r="B2913" t="str">
            <v>APOS ESTA ATE O VASO, LIGACAO ESGOTO C/3,0M TUBO PVC 100MM A CAIXA INS</v>
          </cell>
        </row>
        <row r="2914">
          <cell r="B2914" t="str">
            <v>PECAO E TUBO DE VENTILACAO, INCLUSIVE CONEXO</v>
          </cell>
        </row>
        <row r="2915">
          <cell r="A2915" t="str">
            <v>CÓDIGO</v>
          </cell>
          <cell r="B2915" t="str">
            <v>|D E S C R I Ç Ã O                                                   |UN</v>
          </cell>
          <cell r="C2915" t="str">
            <v>IDADE</v>
          </cell>
          <cell r="D2915" t="str">
            <v>|CUSTO TOTAL</v>
          </cell>
        </row>
        <row r="2916">
          <cell r="A2916" t="str">
            <v>ÍNCULO.....:</v>
          </cell>
          <cell r="B2916" t="str">
            <v>NACIONAL CAIXA</v>
          </cell>
        </row>
        <row r="2918">
          <cell r="A2918" t="str">
            <v>26579/004</v>
          </cell>
          <cell r="B2918" t="str">
            <v>INST.VALVULA DESCARGA CROMADA LISA C/REGISTRO</v>
          </cell>
          <cell r="C2918" t="str">
            <v>UN</v>
          </cell>
          <cell r="D2918">
            <v>164.15</v>
          </cell>
        </row>
        <row r="2919">
          <cell r="A2919" t="str">
            <v>26579/005</v>
          </cell>
          <cell r="B2919" t="str">
            <v>INSTALACAO VASO SANITARIO EM LOUCA BRANCA C/CAIXA DESCARGA EXTERNA PLA</v>
          </cell>
          <cell r="C2919" t="str">
            <v>UN</v>
          </cell>
          <cell r="D2919">
            <v>141.31</v>
          </cell>
        </row>
        <row r="2920">
          <cell r="B2920" t="str">
            <v>STICA</v>
          </cell>
        </row>
        <row r="2921">
          <cell r="A2921">
            <v>68521</v>
          </cell>
          <cell r="B2921" t="str">
            <v>PONTO DE AGUA</v>
          </cell>
        </row>
        <row r="2922">
          <cell r="A2922" t="str">
            <v>68521/001</v>
          </cell>
          <cell r="B2922" t="str">
            <v>PONTO DE AGUA C/ METAIS CROMADOS - IPEP</v>
          </cell>
          <cell r="C2922" t="str">
            <v>UN</v>
          </cell>
          <cell r="D2922">
            <v>76.55</v>
          </cell>
        </row>
        <row r="2923">
          <cell r="A2923">
            <v>68653</v>
          </cell>
          <cell r="B2923" t="str">
            <v>INSTALACAO DE VASOS SANITARIOS EM BATERIA EM PVC</v>
          </cell>
        </row>
        <row r="2924">
          <cell r="A2924" t="str">
            <v>68653/001</v>
          </cell>
          <cell r="B2924" t="str">
            <v>INSTALACAO/ASSENT VASO SANIT PAV ELEV C/2 OU + VASOS TB 50MM EM PVC DE</v>
          </cell>
          <cell r="C2924" t="str">
            <v>UN</v>
          </cell>
          <cell r="D2924">
            <v>159.28</v>
          </cell>
        </row>
        <row r="2925">
          <cell r="B2925" t="str">
            <v>1,5M ( EXCL O FORNEC DO APARELHO E VALVULA DE DESCARGA) C/CONEXOES ATE</v>
          </cell>
        </row>
        <row r="2926">
          <cell r="B2926" t="str">
            <v>A VALVULA DE DESCARGA E APOS ESTA ATE O VASO LIG ESGOTO C/2M DE TB PVC</v>
          </cell>
        </row>
        <row r="2927">
          <cell r="B2927" t="str">
            <v>DE 100MM AOS TUBOS DE QUEDA E VENTILACAO INC</v>
          </cell>
        </row>
        <row r="2928">
          <cell r="A2928" t="str">
            <v>68653/002</v>
          </cell>
          <cell r="B2928" t="str">
            <v>INSTALACAO/ASSENT VASO SANIT TERREO   C/2 OU + VASOS TB 50MM EM PVC</v>
          </cell>
          <cell r="C2928" t="str">
            <v>UN</v>
          </cell>
          <cell r="D2928">
            <v>153.29</v>
          </cell>
        </row>
        <row r="2929">
          <cell r="B2929" t="str">
            <v>C/1,50M (EXCL O FORNEC DO APARELHO E VALVULA DE DESCARGA) C/CONEXOES</v>
          </cell>
        </row>
        <row r="2930">
          <cell r="B2930" t="str">
            <v>ATE A VALVULA E APOS ESTA ATE O VASO LIG DE ESGOTO C/3M DE TB DE PVC</v>
          </cell>
        </row>
        <row r="2931">
          <cell r="B2931" t="str">
            <v>DE 100MM A CAIXA DE INPECAO E TB DE VENTILAC</v>
          </cell>
        </row>
        <row r="2932">
          <cell r="A2932" t="str">
            <v>68653/003</v>
          </cell>
          <cell r="B2932" t="str">
            <v>INSTALACAO/ASSENT VASO SANIT TERREO   C/2 OU + VASOS TB 25MM EM PVC</v>
          </cell>
          <cell r="C2932" t="str">
            <v>UN</v>
          </cell>
          <cell r="D2932">
            <v>125.63</v>
          </cell>
        </row>
        <row r="2933">
          <cell r="B2933" t="str">
            <v>C/1,50M (EXCL O FORNEC DO APARELHO E CAIXA DE DESCARGA ELEVADA) C/CONE</v>
          </cell>
        </row>
        <row r="2934">
          <cell r="B2934" t="str">
            <v>XOES  ATE A CAIXA E APOS ESTA ATE O VASO LIG ESGOTO C/3,OOM DE TUBO DE</v>
          </cell>
        </row>
        <row r="2935">
          <cell r="B2935" t="str">
            <v>PVC DE 100M A CAIXA DE INSPECAO E TUBO DE VE</v>
          </cell>
        </row>
        <row r="2936">
          <cell r="A2936">
            <v>68654</v>
          </cell>
          <cell r="B2936" t="str">
            <v>INSTALACAO HIDRAULICA CHUVEIROS EM BATERIA EM PVC</v>
          </cell>
        </row>
        <row r="2937">
          <cell r="A2937" t="str">
            <v>68654/001</v>
          </cell>
          <cell r="B2937" t="str">
            <v>INSTALACAO HIDRAULICA E ASSENTAMENTO 1 CHUVEIRO ATE 4 CHUVEIROS EM</v>
          </cell>
          <cell r="C2937" t="str">
            <v>UN</v>
          </cell>
          <cell r="D2937">
            <v>56.52</v>
          </cell>
        </row>
        <row r="2938">
          <cell r="B2938" t="str">
            <v>BATERIA (EXCL FORNEC DO APARELHO E REGISTRO) COMPREENDENDO 1,5M DE</v>
          </cell>
        </row>
        <row r="2939">
          <cell r="B2939" t="str">
            <v>TUBO DE PVC DE 32MM E 1M DE TUBO DE PVC DE 25MM</v>
          </cell>
        </row>
        <row r="2940">
          <cell r="A2940" t="str">
            <v>68654/002</v>
          </cell>
          <cell r="B2940" t="str">
            <v>INSTALACAO HIDRAULICA E ASSENTAMENTO 1 CHUVEIRO ATE 8 CHUVEIROS EM</v>
          </cell>
          <cell r="C2940" t="str">
            <v>UN</v>
          </cell>
          <cell r="D2940">
            <v>76.84</v>
          </cell>
        </row>
        <row r="2941">
          <cell r="B2941" t="str">
            <v>BATERIA (EXCL FORNEC DO APARELHO E REGISTRO) COMPREENDENDO 1,5M DE</v>
          </cell>
        </row>
        <row r="2942">
          <cell r="B2942" t="str">
            <v>TUBO DE PVC SOLDAVEL DE 50MM</v>
          </cell>
        </row>
        <row r="2943">
          <cell r="A2943">
            <v>68655</v>
          </cell>
          <cell r="B2943" t="str">
            <v>INSTAL/ASSENT BEBEDOURO TP CALHA EM BATERIA C/1 PONTO A 50CM (EXCL FOR</v>
          </cell>
        </row>
        <row r="2944">
          <cell r="B2944" t="str">
            <v>NEC DO APARELHO) C/1,00M DE TUBO DE PVC DE 32MM E 0,60M DE TUBO DE PVC</v>
          </cell>
        </row>
        <row r="2945">
          <cell r="B2945" t="str">
            <v>DE 25MM C/CONEXOES E ESGOTAMENTO EM PVC DE 50MM ATE O RALO SIFONADO</v>
          </cell>
        </row>
        <row r="2946">
          <cell r="A2946" t="str">
            <v>CÓDIGO</v>
          </cell>
          <cell r="B2946" t="str">
            <v>|D E S C R I Ç Ã O                                                   |UN</v>
          </cell>
          <cell r="C2946" t="str">
            <v>IDADE</v>
          </cell>
          <cell r="D2946" t="str">
            <v>|CUSTO TOTAL</v>
          </cell>
        </row>
        <row r="2947">
          <cell r="A2947" t="str">
            <v>ÍNCULO.....:</v>
          </cell>
          <cell r="B2947" t="str">
            <v>NACIONAL CAIXA</v>
          </cell>
        </row>
        <row r="2949">
          <cell r="A2949" t="str">
            <v>68655/001</v>
          </cell>
          <cell r="B2949" t="str">
            <v>INSTALACAO/ASSENT 1 LAVATORIO OU APARELHO DE INSTAL SEMELHANTE EM BATE</v>
          </cell>
          <cell r="C2949" t="str">
            <v>UN</v>
          </cell>
          <cell r="D2949">
            <v>131.27000000000001</v>
          </cell>
        </row>
        <row r="2950">
          <cell r="B2950" t="str">
            <v>RIA (EXCL FORNEC DO APRELHO) C/1,00M DE TUBO PVC DE 32MM E 0,60M DE TU</v>
          </cell>
        </row>
        <row r="2951">
          <cell r="B2951" t="str">
            <v>BO DE PVC DE 25MM C/CONEXOES E ESGOTAMENTO EM PVC DE 40MM ATE O RALO</v>
          </cell>
        </row>
        <row r="2952">
          <cell r="B2952" t="str">
            <v>SIFONADO</v>
          </cell>
        </row>
        <row r="2953">
          <cell r="A2953" t="str">
            <v>68655/002</v>
          </cell>
          <cell r="B2953" t="str">
            <v>INSTAL/ASSENT BEBEDOURO TP CALHA EM BATERIA C/1 PONTO A 50CM (EXCL FOR</v>
          </cell>
          <cell r="C2953" t="str">
            <v>UN</v>
          </cell>
          <cell r="D2953">
            <v>94.4</v>
          </cell>
        </row>
        <row r="2954">
          <cell r="B2954" t="str">
            <v>NEC DO APARELHO) C/1,00M DE TUBO DE PVC DE 32MM E 0,60M DE TUBO DE PVC</v>
          </cell>
        </row>
        <row r="2955">
          <cell r="B2955" t="str">
            <v>DE 25MM C/CONEXOES E ESGOTAMENTO EM PVC DE 50MM ATE O RALO SIFONADO</v>
          </cell>
        </row>
        <row r="2956">
          <cell r="A2956">
            <v>271</v>
          </cell>
          <cell r="B2956" t="str">
            <v>REGISTROS/VALVULAS</v>
          </cell>
        </row>
        <row r="2957">
          <cell r="A2957">
            <v>24197</v>
          </cell>
          <cell r="B2957" t="str">
            <v>FORN/ASSENT REGISTRO GAVETA BRUTO 3/4 POL</v>
          </cell>
        </row>
        <row r="2958">
          <cell r="A2958" t="str">
            <v>24197/001</v>
          </cell>
          <cell r="B2958" t="str">
            <v>FORN/ASSENT. REGISTRO GAVETA BRUTO 20 MM</v>
          </cell>
          <cell r="C2958" t="str">
            <v>UN</v>
          </cell>
          <cell r="D2958">
            <v>26.06</v>
          </cell>
        </row>
        <row r="2959">
          <cell r="A2959">
            <v>24198</v>
          </cell>
          <cell r="B2959" t="str">
            <v>FORN/ASSENT REGISTRO GAVETA BRUTO 1 POL</v>
          </cell>
        </row>
        <row r="2960">
          <cell r="A2960" t="str">
            <v>24198/001</v>
          </cell>
          <cell r="B2960" t="str">
            <v>FORN/ASSENT. REGISTRO GAVETA BRUTO 25 MM</v>
          </cell>
          <cell r="C2960" t="str">
            <v>UN</v>
          </cell>
          <cell r="D2960">
            <v>34.64</v>
          </cell>
        </row>
        <row r="2961">
          <cell r="A2961">
            <v>24199</v>
          </cell>
          <cell r="B2961" t="str">
            <v>FORN/ASSENT REGISTRO GAVETA BRUTO 1 1/4 POL</v>
          </cell>
        </row>
        <row r="2962">
          <cell r="A2962" t="str">
            <v>24199/001</v>
          </cell>
          <cell r="B2962" t="str">
            <v>FORN/ASSENT. REGISTRO GAVETA BRUTO 32 MM</v>
          </cell>
          <cell r="C2962" t="str">
            <v>UN</v>
          </cell>
          <cell r="D2962">
            <v>47.92</v>
          </cell>
        </row>
        <row r="2963">
          <cell r="A2963">
            <v>24200</v>
          </cell>
          <cell r="B2963" t="str">
            <v>FORN/ASSENT REGISTRO GAVETA BRUTO 1 1/2 POL</v>
          </cell>
        </row>
        <row r="2964">
          <cell r="A2964" t="str">
            <v>24200/001</v>
          </cell>
          <cell r="B2964" t="str">
            <v>FORN/ASSENT. REGISTRO GAVETA BRUTO 40 MM</v>
          </cell>
          <cell r="C2964" t="str">
            <v>UN</v>
          </cell>
          <cell r="D2964">
            <v>53.31</v>
          </cell>
        </row>
        <row r="2965">
          <cell r="A2965">
            <v>24201</v>
          </cell>
          <cell r="B2965" t="str">
            <v>FORN/ASSENT REGISTRO GAVETA BRUTO 2 POL</v>
          </cell>
        </row>
        <row r="2966">
          <cell r="A2966" t="str">
            <v>24201/001</v>
          </cell>
          <cell r="B2966" t="str">
            <v>FORN/ASSENT. REGISTRO GAVETA BRUTO 50 MM</v>
          </cell>
          <cell r="C2966" t="str">
            <v>UN</v>
          </cell>
          <cell r="D2966">
            <v>80.91</v>
          </cell>
        </row>
        <row r="2967">
          <cell r="A2967">
            <v>24202</v>
          </cell>
          <cell r="B2967" t="str">
            <v>FORN/ASSENT REGISTRO GAVETA BRUTO 2 1/2 POL</v>
          </cell>
        </row>
        <row r="2968">
          <cell r="A2968" t="str">
            <v>24202/001</v>
          </cell>
          <cell r="B2968" t="str">
            <v>FORN/ASSENT. REGISTRO GAVETA BRUTO 65 MM</v>
          </cell>
          <cell r="C2968" t="str">
            <v>UN</v>
          </cell>
          <cell r="D2968">
            <v>173.74</v>
          </cell>
        </row>
        <row r="2969">
          <cell r="A2969">
            <v>24203</v>
          </cell>
          <cell r="B2969" t="str">
            <v>FORN/ASSENT REGISTRO GAVETA BRUTO 3 POL</v>
          </cell>
        </row>
        <row r="2970">
          <cell r="A2970" t="str">
            <v>24203/001</v>
          </cell>
          <cell r="B2970" t="str">
            <v>FORN/ASSENT. REGISTRO GAVETA BRUTO 80 MM</v>
          </cell>
          <cell r="C2970" t="str">
            <v>UN</v>
          </cell>
          <cell r="D2970">
            <v>229.22</v>
          </cell>
        </row>
        <row r="2971">
          <cell r="A2971">
            <v>24204</v>
          </cell>
          <cell r="B2971" t="str">
            <v>FORN/ASSENT REGISTRO GAVERTA BRUTO 4 POL</v>
          </cell>
        </row>
        <row r="2972">
          <cell r="A2972" t="str">
            <v>24204/001</v>
          </cell>
          <cell r="B2972" t="str">
            <v>FORN/ASSENT. REGISTRO GAVERTA BRUTO 100 MM</v>
          </cell>
          <cell r="C2972" t="str">
            <v>UN</v>
          </cell>
          <cell r="D2972">
            <v>384.4</v>
          </cell>
        </row>
        <row r="2973">
          <cell r="A2973">
            <v>24205</v>
          </cell>
          <cell r="B2973" t="str">
            <v>FORN/ASSENT REGISTRO GAVETA CANOPLA CROMADA 1/2"</v>
          </cell>
        </row>
        <row r="2974">
          <cell r="A2974" t="str">
            <v>24205/001</v>
          </cell>
          <cell r="B2974" t="str">
            <v>FORN/ASSENT. REGISTRO GAVETA CANOPLA CROMADA 15 MM</v>
          </cell>
          <cell r="C2974" t="str">
            <v>UN</v>
          </cell>
          <cell r="D2974">
            <v>49.46</v>
          </cell>
        </row>
        <row r="2975">
          <cell r="A2975">
            <v>24206</v>
          </cell>
          <cell r="B2975" t="str">
            <v>FORN/ASSENT REGISTRO GAVETA CANOPLA CROMADA 3/4"</v>
          </cell>
        </row>
        <row r="2976">
          <cell r="A2976" t="str">
            <v>24206/001</v>
          </cell>
          <cell r="B2976" t="str">
            <v>FORN/ASSENT. REGISTRO GAVETA CANOPLA CROMADA 3/4"</v>
          </cell>
          <cell r="C2976" t="str">
            <v>UN</v>
          </cell>
          <cell r="D2976">
            <v>53.32</v>
          </cell>
        </row>
        <row r="2977">
          <cell r="A2977" t="str">
            <v>CÓDIGO</v>
          </cell>
          <cell r="B2977" t="str">
            <v>|D E S C R I Ç Ã O                                                   |UN</v>
          </cell>
          <cell r="C2977" t="str">
            <v>IDADE</v>
          </cell>
          <cell r="D2977" t="str">
            <v>|CUSTO TOTAL</v>
          </cell>
        </row>
        <row r="2978">
          <cell r="A2978" t="str">
            <v>ÍNCULO.....:</v>
          </cell>
          <cell r="B2978" t="str">
            <v>NACIONAL CAIXA</v>
          </cell>
        </row>
        <row r="2980">
          <cell r="A2980">
            <v>24207</v>
          </cell>
          <cell r="B2980" t="str">
            <v>FORN/ASSENT REGISTRO GAVETA CANOPLA CROMADA 1 POL</v>
          </cell>
        </row>
        <row r="2981">
          <cell r="A2981" t="str">
            <v>24207/001</v>
          </cell>
          <cell r="B2981" t="str">
            <v>FORN/ASSENT. REGISTRO GAVETA CANOPLA CROMADA 1"</v>
          </cell>
          <cell r="C2981" t="str">
            <v>UN</v>
          </cell>
          <cell r="D2981">
            <v>82.9</v>
          </cell>
        </row>
        <row r="2982">
          <cell r="A2982">
            <v>24208</v>
          </cell>
          <cell r="B2982" t="str">
            <v>FORN/ASSENT REGISTRO GAVETA CANOPLA CROMADA 1 1/2</v>
          </cell>
        </row>
        <row r="2983">
          <cell r="A2983" t="str">
            <v>24208/001</v>
          </cell>
          <cell r="B2983" t="str">
            <v>FORN/ASSENT. REGISTRO GAVETA CANOPLA CROMADA 40 MM</v>
          </cell>
          <cell r="C2983" t="str">
            <v>UN</v>
          </cell>
          <cell r="D2983">
            <v>112.38</v>
          </cell>
        </row>
        <row r="2984">
          <cell r="A2984">
            <v>24212</v>
          </cell>
          <cell r="B2984" t="str">
            <v>FORN./ASSENT REGISTRO PRESSAO CROMADO 3/4"</v>
          </cell>
        </row>
        <row r="2985">
          <cell r="A2985" t="str">
            <v>24212/001</v>
          </cell>
          <cell r="B2985" t="str">
            <v>FORN./ASSENT. REGISTRO PRESSAO CROMADO 3/4"</v>
          </cell>
          <cell r="C2985" t="str">
            <v>UN</v>
          </cell>
          <cell r="D2985">
            <v>68.180000000000007</v>
          </cell>
        </row>
        <row r="2986">
          <cell r="A2986" t="str">
            <v>24212/002</v>
          </cell>
          <cell r="B2986" t="str">
            <v>REGISTRO DE PRESSÃO, DIAM.34", COM CANOPLA E VOLANTE EM METAL CROMADO.</v>
          </cell>
          <cell r="C2986" t="str">
            <v>UN</v>
          </cell>
          <cell r="D2986">
            <v>59.01</v>
          </cell>
        </row>
        <row r="2987">
          <cell r="B2987" t="e">
            <v>#NAME?</v>
          </cell>
        </row>
        <row r="2988">
          <cell r="A2988">
            <v>24213</v>
          </cell>
          <cell r="B2988" t="str">
            <v>FORN/ASSENT VALVULA GAVETA FLANGEADA 4 POL</v>
          </cell>
        </row>
        <row r="2989">
          <cell r="A2989" t="str">
            <v>24213/001</v>
          </cell>
          <cell r="B2989" t="str">
            <v>ASSENTAMENTO VALVULA GAVETA FLANGEADA 4 POL</v>
          </cell>
          <cell r="C2989" t="str">
            <v>UN</v>
          </cell>
          <cell r="D2989">
            <v>758.38</v>
          </cell>
        </row>
        <row r="2990">
          <cell r="A2990">
            <v>24214</v>
          </cell>
          <cell r="B2990" t="str">
            <v>FORN/ASSENT VALVULA GAVETA FLANGEADA 6 POL</v>
          </cell>
        </row>
        <row r="2991">
          <cell r="A2991" t="str">
            <v>24214/001</v>
          </cell>
          <cell r="B2991" t="str">
            <v>ASSENTAMENTO VALVULA GAVETA FLANGEADA 6 POL</v>
          </cell>
          <cell r="C2991" t="str">
            <v>UN</v>
          </cell>
          <cell r="D2991">
            <v>1104.48</v>
          </cell>
        </row>
        <row r="2992">
          <cell r="A2992">
            <v>24215</v>
          </cell>
          <cell r="B2992" t="str">
            <v>FORN/ASSENT VALVULA GLOBO 2 1/2 POL</v>
          </cell>
        </row>
        <row r="2993">
          <cell r="A2993" t="str">
            <v>24215/001</v>
          </cell>
          <cell r="B2993" t="str">
            <v>ASSENTAMENTO VALVULA GLOBO 2 1/2 POL</v>
          </cell>
          <cell r="C2993" t="str">
            <v>UN</v>
          </cell>
          <cell r="D2993">
            <v>128.22</v>
          </cell>
        </row>
        <row r="2994">
          <cell r="A2994">
            <v>24217</v>
          </cell>
          <cell r="B2994" t="str">
            <v>FORN./ASSENT VALVULA GAVETA BRONZE 2 POL</v>
          </cell>
        </row>
        <row r="2995">
          <cell r="A2995" t="str">
            <v>24217/001</v>
          </cell>
          <cell r="B2995" t="str">
            <v>FORN./ASSENT. VALVULA GAVETA BRONZE 2 POL</v>
          </cell>
          <cell r="C2995" t="str">
            <v>UN</v>
          </cell>
          <cell r="D2995">
            <v>80.739999999999995</v>
          </cell>
        </row>
        <row r="2996">
          <cell r="A2996">
            <v>40729</v>
          </cell>
          <cell r="B2996" t="str">
            <v>FORN./ASSENTAMENTO VALVULA DE DESCARGA 1 1/2 POL.</v>
          </cell>
          <cell r="C2996" t="str">
            <v>UN</v>
          </cell>
          <cell r="D2996">
            <v>152.80000000000001</v>
          </cell>
        </row>
        <row r="2997">
          <cell r="A2997">
            <v>40774</v>
          </cell>
          <cell r="B2997" t="str">
            <v>ASSENTAMENTO VALVULA GLOBO 2 POL</v>
          </cell>
          <cell r="C2997" t="str">
            <v>UN</v>
          </cell>
          <cell r="D2997">
            <v>11.8</v>
          </cell>
        </row>
        <row r="2998">
          <cell r="A2998">
            <v>40776</v>
          </cell>
          <cell r="B2998" t="str">
            <v>ASSENTAMENTO VALVULA GLOBO 1 1/4 POL</v>
          </cell>
          <cell r="C2998" t="str">
            <v>UN</v>
          </cell>
          <cell r="D2998">
            <v>12.95</v>
          </cell>
        </row>
        <row r="2999">
          <cell r="A2999">
            <v>68514</v>
          </cell>
          <cell r="B2999" t="str">
            <v>VALVULA DE RETENCAO DE PE COM CRIVO 1 1/4"</v>
          </cell>
        </row>
        <row r="3000">
          <cell r="A3000" t="str">
            <v>68514/001</v>
          </cell>
          <cell r="B3000" t="str">
            <v>VALVULA DE RETENCAO DE PE COM CRIVO 1 1/4"</v>
          </cell>
          <cell r="C3000" t="str">
            <v>UN</v>
          </cell>
          <cell r="D3000">
            <v>39.299999999999997</v>
          </cell>
        </row>
        <row r="3001">
          <cell r="A3001">
            <v>68516</v>
          </cell>
          <cell r="B3001" t="str">
            <v>VALVULA DE RETENCAO VERTICAL DE 2 1/2" ASSENTE C/FIO BAHIA E PASTA</v>
          </cell>
        </row>
        <row r="3002">
          <cell r="A3002" t="str">
            <v>68516/001</v>
          </cell>
          <cell r="B3002" t="str">
            <v>VALVULA DE RETENCAO VERTICAL DE 2 1/2" ASSENTE C/FIO BAHIA E PASTA</v>
          </cell>
          <cell r="C3002" t="str">
            <v>UN</v>
          </cell>
          <cell r="D3002">
            <v>116.05</v>
          </cell>
        </row>
        <row r="3003">
          <cell r="A3003">
            <v>272</v>
          </cell>
          <cell r="B3003" t="str">
            <v>HIDROMETRO</v>
          </cell>
        </row>
        <row r="3004">
          <cell r="A3004">
            <v>39706</v>
          </cell>
          <cell r="B3004" t="str">
            <v>CAIXA PROTECAO HIDROMETRO CASAS</v>
          </cell>
          <cell r="C3004" t="str">
            <v>UN</v>
          </cell>
          <cell r="D3004">
            <v>20.88</v>
          </cell>
        </row>
        <row r="3005">
          <cell r="A3005">
            <v>273</v>
          </cell>
          <cell r="B3005" t="str">
            <v>COLUNAS/BARRILETES E RAMAIS</v>
          </cell>
        </row>
        <row r="3006">
          <cell r="A3006">
            <v>23693</v>
          </cell>
          <cell r="B3006" t="str">
            <v>INSTALACAO ESGOTO E AGUAS PLUVIAIS EM PREDIO 5 PAVIMENTOS</v>
          </cell>
        </row>
        <row r="3007">
          <cell r="A3007" t="str">
            <v>23693/001</v>
          </cell>
          <cell r="B3007" t="str">
            <v>INSTALACAO ESGOTO PRIMARIO PRUMADAS PR5-2Q-T</v>
          </cell>
          <cell r="C3007" t="str">
            <v>UN</v>
          </cell>
          <cell r="D3007">
            <v>1602.5</v>
          </cell>
        </row>
        <row r="3008">
          <cell r="A3008" t="str">
            <v>CÓDIGO</v>
          </cell>
          <cell r="B3008" t="str">
            <v>|D E S C R I Ç Ã O                                                   |UN</v>
          </cell>
          <cell r="C3008" t="str">
            <v>IDADE</v>
          </cell>
          <cell r="D3008" t="str">
            <v>|CUSTO TOTAL</v>
          </cell>
        </row>
        <row r="3009">
          <cell r="A3009" t="str">
            <v>ÍNCULO.....:</v>
          </cell>
          <cell r="B3009" t="str">
            <v>NACIONAL CAIXA</v>
          </cell>
        </row>
        <row r="3011">
          <cell r="A3011" t="str">
            <v>23693/002</v>
          </cell>
          <cell r="B3011" t="str">
            <v>INSTALACAO ESGOTO PRIMARIO RAMAIS PAVTO TIPO PR5-2Q-T</v>
          </cell>
          <cell r="C3011" t="str">
            <v>UN</v>
          </cell>
          <cell r="D3011">
            <v>3054.44</v>
          </cell>
        </row>
        <row r="3012">
          <cell r="A3012" t="str">
            <v>23693/003</v>
          </cell>
          <cell r="B3012" t="str">
            <v>INSTALACAO ESGOTO PRIMARIO RAMAIS PAVTO TERR PR5-2Q-T</v>
          </cell>
          <cell r="C3012" t="str">
            <v>UN</v>
          </cell>
          <cell r="D3012">
            <v>1304.78</v>
          </cell>
        </row>
        <row r="3013">
          <cell r="A3013" t="str">
            <v>23693/004</v>
          </cell>
          <cell r="B3013" t="str">
            <v>INSTALACAO ESGOTO SECUNDARIO PRUMADAS PR5-2Q-T</v>
          </cell>
          <cell r="C3013" t="str">
            <v>UN</v>
          </cell>
          <cell r="D3013">
            <v>2459.98</v>
          </cell>
        </row>
        <row r="3014">
          <cell r="A3014" t="str">
            <v>23693/005</v>
          </cell>
          <cell r="B3014" t="str">
            <v>INSTALACAO ESGOTO SECUNDARIO RAMAIS PAVTO TIPO PR5-2Q-T</v>
          </cell>
          <cell r="C3014" t="str">
            <v>UN</v>
          </cell>
          <cell r="D3014">
            <v>1908.97</v>
          </cell>
        </row>
        <row r="3015">
          <cell r="A3015" t="str">
            <v>23693/006</v>
          </cell>
          <cell r="B3015" t="str">
            <v>INSTALACAO ESGOTO SECUNDARIO RAMAIS PAVTO TERR PR5-2Q-T</v>
          </cell>
          <cell r="C3015" t="str">
            <v>UN</v>
          </cell>
          <cell r="D3015">
            <v>1727.82</v>
          </cell>
        </row>
        <row r="3016">
          <cell r="A3016" t="str">
            <v>23693/007</v>
          </cell>
          <cell r="B3016" t="str">
            <v>INSTALACAO ESGOTO RAMAIS TERREO CAIXAS FOSSA PR5-2Q-T</v>
          </cell>
          <cell r="C3016" t="str">
            <v>UN</v>
          </cell>
          <cell r="D3016">
            <v>13400.24</v>
          </cell>
        </row>
        <row r="3017">
          <cell r="A3017" t="str">
            <v>23693/008</v>
          </cell>
          <cell r="B3017" t="str">
            <v>INSTALACAO COLUNAS VENTILACAO PRUMADAS PR5-2Q-T</v>
          </cell>
          <cell r="C3017" t="str">
            <v>UN</v>
          </cell>
          <cell r="D3017">
            <v>2104.0500000000002</v>
          </cell>
        </row>
        <row r="3018">
          <cell r="A3018" t="str">
            <v>23693/009</v>
          </cell>
          <cell r="B3018" t="str">
            <v>INSTALACAO VENTILACAO RAMAIS PAVTO TIPO PR5-2Q-T</v>
          </cell>
          <cell r="C3018" t="str">
            <v>UN</v>
          </cell>
          <cell r="D3018">
            <v>618.88</v>
          </cell>
        </row>
        <row r="3019">
          <cell r="A3019" t="str">
            <v>23693/010</v>
          </cell>
          <cell r="B3019" t="str">
            <v>INSTALACAO VENTILACAO RAMAIS PAVTO TERR PR5-2Q-T</v>
          </cell>
          <cell r="C3019" t="str">
            <v>UN</v>
          </cell>
          <cell r="D3019">
            <v>117.38</v>
          </cell>
        </row>
        <row r="3020">
          <cell r="A3020" t="str">
            <v>23693/011</v>
          </cell>
          <cell r="B3020" t="str">
            <v>INSTALACAO AGUAS PLUVIAIS RAMAIS TERREO PR5-2Q-T</v>
          </cell>
          <cell r="C3020" t="str">
            <v>UN</v>
          </cell>
          <cell r="D3020">
            <v>560.14</v>
          </cell>
        </row>
        <row r="3021">
          <cell r="A3021">
            <v>23697</v>
          </cell>
          <cell r="B3021" t="str">
            <v>INSTALACAO AGUA POTAVEL EM PREDIO 5 PAVIMENTOS</v>
          </cell>
        </row>
        <row r="3022">
          <cell r="A3022" t="str">
            <v>23697/001</v>
          </cell>
          <cell r="B3022" t="str">
            <v>INSTALACAO AGUA ENTRADA SUCCAO RECALQUE PR5-2Q-T FERRO GALV</v>
          </cell>
          <cell r="C3022" t="str">
            <v>UN</v>
          </cell>
          <cell r="D3022">
            <v>2622.87</v>
          </cell>
        </row>
        <row r="3023">
          <cell r="A3023" t="str">
            <v>23697/002</v>
          </cell>
          <cell r="B3023" t="str">
            <v>INSTALACAO AGUA BARRILETE PVC SOLDAVEL PR5-2Q-T</v>
          </cell>
          <cell r="C3023" t="str">
            <v>UN</v>
          </cell>
          <cell r="D3023">
            <v>3323.98</v>
          </cell>
        </row>
        <row r="3024">
          <cell r="A3024" t="str">
            <v>23697/003</v>
          </cell>
          <cell r="B3024" t="str">
            <v>INSTALACAO AGUA PRUMADA PVC SOLDAVEL PR5-2Q-T</v>
          </cell>
          <cell r="C3024" t="str">
            <v>UN</v>
          </cell>
          <cell r="D3024">
            <v>926.81</v>
          </cell>
        </row>
        <row r="3025">
          <cell r="A3025" t="str">
            <v>23697/004</v>
          </cell>
          <cell r="B3025" t="str">
            <v>INSTALACAO AGUA DISTRIBUICAO PVC SOLDAVEL (RAMAIS) PR5-2Q-T</v>
          </cell>
          <cell r="C3025" t="str">
            <v>UN</v>
          </cell>
          <cell r="D3025">
            <v>4439.3900000000003</v>
          </cell>
        </row>
        <row r="3026">
          <cell r="A3026" t="str">
            <v>23697/005</v>
          </cell>
          <cell r="B3026" t="str">
            <v>INSTALACAO AGUA LIMPEZA PVC SOLDAVEL PR5-2Q-T</v>
          </cell>
          <cell r="C3026" t="str">
            <v>UN</v>
          </cell>
          <cell r="D3026">
            <v>75.7</v>
          </cell>
        </row>
        <row r="3027">
          <cell r="A3027">
            <v>24136</v>
          </cell>
          <cell r="B3027" t="str">
            <v>INSTALACAO COLUNA PVC P/AGUA PLUVIAL EM PREDIO 5 PAVIMENTOS</v>
          </cell>
        </row>
        <row r="3028">
          <cell r="A3028" t="str">
            <v>24136/001</v>
          </cell>
          <cell r="B3028" t="str">
            <v>DESCIDA PARA AGUAS PLUVIAIS D=100 MM, PR5-T (100,0 M )</v>
          </cell>
          <cell r="C3028" t="str">
            <v>UN</v>
          </cell>
          <cell r="D3028">
            <v>6883.18</v>
          </cell>
        </row>
        <row r="3029">
          <cell r="A3029">
            <v>26303</v>
          </cell>
          <cell r="B3029" t="str">
            <v>BARRILETES EM PVC</v>
          </cell>
        </row>
        <row r="3030">
          <cell r="A3030" t="str">
            <v>26303/001</v>
          </cell>
          <cell r="B3030" t="str">
            <v>ALCA P/BARRILETE DISTR TP CONCENTR C/5,5M D/TUBO PVC D= 50MM</v>
          </cell>
          <cell r="C3030" t="str">
            <v>UN</v>
          </cell>
          <cell r="D3030">
            <v>376.61</v>
          </cell>
        </row>
        <row r="3031">
          <cell r="B3031" t="str">
            <v>E CONEXOES-INCL RAMAIS PARA EXTRAVASOR E LIMPEZA -FORNEC E INSTALACAO</v>
          </cell>
        </row>
        <row r="3032">
          <cell r="A3032" t="str">
            <v>26303/002</v>
          </cell>
          <cell r="B3032" t="str">
            <v>ALCA P/BARRILETE DISTR TP CONCENTR C/5,5M D/TUBO PVC D= 60MM REGITRO</v>
          </cell>
          <cell r="C3032" t="str">
            <v>UN</v>
          </cell>
          <cell r="D3032">
            <v>580.24</v>
          </cell>
        </row>
        <row r="3033">
          <cell r="B3033" t="str">
            <v>E CONEXOES -INCL RAMAIS PARA EXTRAVASOR E LIMPEZA-FORNEC E INSTALACAO</v>
          </cell>
        </row>
        <row r="3034">
          <cell r="A3034" t="str">
            <v>26303/003</v>
          </cell>
          <cell r="B3034" t="str">
            <v>ALCA P/BARRILETE DISTR TP CONCENTR C/5,5M D/TUBO PVC D= 75MM REGISTRO</v>
          </cell>
          <cell r="C3034" t="str">
            <v>UN</v>
          </cell>
          <cell r="D3034">
            <v>1154.03</v>
          </cell>
        </row>
        <row r="3035">
          <cell r="B3035" t="str">
            <v>E CONEXOES -INCL RAMAIS PARA EXTRAVASOR E LIMPEZA-FORNEC E INSTALACAO</v>
          </cell>
        </row>
        <row r="3036">
          <cell r="A3036" t="str">
            <v>26303/004</v>
          </cell>
          <cell r="B3036" t="str">
            <v>ALCA P/BARRILETE DISTR TP CONCENTR C/5,5M D/TUBO PVC D= 85MM REGISTRO</v>
          </cell>
          <cell r="C3036" t="str">
            <v>UN</v>
          </cell>
          <cell r="D3036">
            <v>1486.87</v>
          </cell>
        </row>
        <row r="3037">
          <cell r="B3037" t="str">
            <v>E CONEXOES-INCL RAMAIS PARA EXTRAVASOR E LIMPEZA-FORNEC E INSTALACAO</v>
          </cell>
        </row>
        <row r="3038">
          <cell r="A3038" t="str">
            <v>26303/005</v>
          </cell>
          <cell r="B3038" t="str">
            <v>ALCA P/BARRILETE DISTR TP CONCENTR C/5,5M D/TUBO PVC D=110MM REGISTRO</v>
          </cell>
          <cell r="C3038" t="str">
            <v>UN</v>
          </cell>
          <cell r="D3038">
            <v>2323.38</v>
          </cell>
        </row>
        <row r="3039">
          <cell r="A3039" t="str">
            <v>CÓDIGO</v>
          </cell>
          <cell r="B3039" t="str">
            <v>|D E S C R I Ç Ã O                                                   |UN</v>
          </cell>
          <cell r="C3039" t="str">
            <v>IDADE</v>
          </cell>
          <cell r="D3039" t="str">
            <v>|CUSTO TOTAL</v>
          </cell>
        </row>
        <row r="3040">
          <cell r="A3040" t="str">
            <v>ÍNCULO.....:</v>
          </cell>
          <cell r="B3040" t="str">
            <v>NACIONAL CAIXA</v>
          </cell>
        </row>
        <row r="3042">
          <cell r="B3042" t="str">
            <v>E CONEXOES -INCL RAMAIS PARA EXTRAVASOR E LIMPEZA-FORNEC E INSTALACAO</v>
          </cell>
        </row>
        <row r="3043">
          <cell r="A3043">
            <v>26304</v>
          </cell>
          <cell r="B3043" t="str">
            <v>COLUNAS DE AGUA EM PVC</v>
          </cell>
        </row>
        <row r="3044">
          <cell r="A3044" t="str">
            <v>26304/001</v>
          </cell>
          <cell r="B3044" t="str">
            <v>COLUNA PVC D=25MM EXCL PECAS DERIVACAO E RASGO EM ALVENARIA</v>
          </cell>
          <cell r="C3044" t="str">
            <v>M</v>
          </cell>
          <cell r="D3044">
            <v>7.42</v>
          </cell>
        </row>
        <row r="3045">
          <cell r="B3045" t="str">
            <v>FORNECIMENTO E ASSENTAMENTO</v>
          </cell>
        </row>
        <row r="3046">
          <cell r="A3046" t="str">
            <v>26304/002</v>
          </cell>
          <cell r="B3046" t="str">
            <v>COLUNA PVC D=32MM EXCL PECAS DERIVACAO E RASGO EM ALVENARIA</v>
          </cell>
          <cell r="C3046" t="str">
            <v>M</v>
          </cell>
          <cell r="D3046">
            <v>11.08</v>
          </cell>
        </row>
        <row r="3047">
          <cell r="B3047" t="str">
            <v>FORNECIMENTO E ASSENTAMENTO</v>
          </cell>
        </row>
        <row r="3048">
          <cell r="A3048" t="str">
            <v>26304/003</v>
          </cell>
          <cell r="B3048" t="str">
            <v>COLUNA PVC D=40MM EXCL PECAS DERIVACAO E RASGO EM ALVENARIA</v>
          </cell>
          <cell r="C3048" t="str">
            <v>M</v>
          </cell>
          <cell r="D3048">
            <v>13.93</v>
          </cell>
        </row>
        <row r="3049">
          <cell r="B3049" t="str">
            <v>FORNECIMENTO E ASSENTAMENTO</v>
          </cell>
        </row>
        <row r="3050">
          <cell r="A3050" t="str">
            <v>26304/004</v>
          </cell>
          <cell r="B3050" t="str">
            <v>COLUNA PVC D=50MM EXCL PECAS DERIVACAO E RASGO EM ALVENARIA</v>
          </cell>
          <cell r="C3050" t="str">
            <v>M</v>
          </cell>
          <cell r="D3050">
            <v>15.88</v>
          </cell>
        </row>
        <row r="3051">
          <cell r="B3051" t="str">
            <v>FORNECIMENTO E ASSENTAMENTO</v>
          </cell>
        </row>
        <row r="3052">
          <cell r="A3052" t="str">
            <v>26304/005</v>
          </cell>
          <cell r="B3052" t="str">
            <v>COLUNA PVC D=60MM EXCL PECAS DERIVACAO E RASGO EM ALVENARIA</v>
          </cell>
          <cell r="C3052" t="str">
            <v>M</v>
          </cell>
          <cell r="D3052">
            <v>25.58</v>
          </cell>
        </row>
        <row r="3053">
          <cell r="B3053" t="str">
            <v>FORNECIMENTO E ASSENTAMENTO</v>
          </cell>
        </row>
        <row r="3054">
          <cell r="A3054" t="str">
            <v>26304/006</v>
          </cell>
          <cell r="B3054" t="str">
            <v>COLUNA PVC D=75MM EXCL PECAS DERIVACAO E RASGO EM ALVENARIA</v>
          </cell>
          <cell r="C3054" t="str">
            <v>M</v>
          </cell>
          <cell r="D3054">
            <v>35.06</v>
          </cell>
        </row>
        <row r="3055">
          <cell r="B3055" t="str">
            <v>FORNECIMENTO E ASSENTAMENTO</v>
          </cell>
        </row>
        <row r="3056">
          <cell r="A3056">
            <v>71621</v>
          </cell>
          <cell r="B3056" t="str">
            <v>COLUNA DE VENTILAÇÃO</v>
          </cell>
        </row>
        <row r="3057">
          <cell r="A3057" t="str">
            <v>71621/001</v>
          </cell>
          <cell r="B3057" t="str">
            <v>TUBO PARA VENTILAÇÃO EM PVC DE 100 MM, INCLUINDO CONEXÕES - FORNECIMEN</v>
          </cell>
          <cell r="C3057" t="str">
            <v>M</v>
          </cell>
          <cell r="D3057">
            <v>13.16</v>
          </cell>
        </row>
        <row r="3058">
          <cell r="B3058" t="str">
            <v>TO E ASSENTAMENTO.</v>
          </cell>
        </row>
        <row r="3059">
          <cell r="A3059">
            <v>297</v>
          </cell>
          <cell r="B3059" t="str">
            <v>SERVICOS DIVERSOS</v>
          </cell>
        </row>
        <row r="3060">
          <cell r="A3060">
            <v>6001</v>
          </cell>
          <cell r="B3060" t="str">
            <v>INSTAL.SANITARIAS, PADROES BAIXO/MINIMO - 2Q.38 TIPO "A"</v>
          </cell>
          <cell r="C3060" t="str">
            <v>UN</v>
          </cell>
          <cell r="D3060">
            <v>370.91</v>
          </cell>
        </row>
        <row r="3061">
          <cell r="B3061" t="str">
            <v>EXCETO FOSSA E SUMIDOURO</v>
          </cell>
        </row>
        <row r="3062">
          <cell r="A3062">
            <v>6002</v>
          </cell>
          <cell r="B3062" t="str">
            <v>INSTALACOES SANITARIAS, EXCETO FOSSA E SUMIDOURO - 2Q.39 TIPO "B" PADR</v>
          </cell>
          <cell r="C3062" t="str">
            <v>UN</v>
          </cell>
          <cell r="D3062">
            <v>355.63</v>
          </cell>
        </row>
        <row r="3063">
          <cell r="B3063" t="str">
            <v>OES BAIXO E MINIMO</v>
          </cell>
        </row>
        <row r="3064">
          <cell r="A3064">
            <v>6003</v>
          </cell>
          <cell r="B3064" t="str">
            <v>INSTAL.HIDRAULICAS, PADROES BAIXO/MINIMO - 2Q.37 TIPO "A", EXCETO</v>
          </cell>
          <cell r="C3064" t="str">
            <v>UN</v>
          </cell>
          <cell r="D3064">
            <v>510.5</v>
          </cell>
        </row>
        <row r="3065">
          <cell r="B3065" t="str">
            <v>LIGACAO PREDIAL (ENTRADA/CONCESSIONARIA)</v>
          </cell>
        </row>
        <row r="3066">
          <cell r="A3066">
            <v>6005</v>
          </cell>
          <cell r="B3066" t="str">
            <v>INSTALACOES HIDRAULICAS, EXCETO LIGACOES - 2Q.39 TIPO "B" PADROES BAIX</v>
          </cell>
          <cell r="C3066" t="str">
            <v>UN</v>
          </cell>
          <cell r="D3066">
            <v>493.8</v>
          </cell>
        </row>
        <row r="3067">
          <cell r="B3067" t="str">
            <v>O E MINIMO</v>
          </cell>
        </row>
        <row r="3068">
          <cell r="A3068">
            <v>23706</v>
          </cell>
          <cell r="B3068" t="str">
            <v>INSTALACOES HIDRO-SANITARIAS P/RESIDENCIAS</v>
          </cell>
        </row>
        <row r="3069">
          <cell r="A3069" t="str">
            <v>23706/001</v>
          </cell>
          <cell r="B3069" t="str">
            <v>INST ESGOTO P/RESID EB.1-1Q.32 PADROES BAIXO/MINIMO</v>
          </cell>
          <cell r="C3069" t="str">
            <v>UN</v>
          </cell>
          <cell r="D3069">
            <v>456.01</v>
          </cell>
        </row>
        <row r="3070">
          <cell r="A3070" t="str">
            <v>CÓDIGO</v>
          </cell>
          <cell r="B3070" t="str">
            <v>|D E S C R I Ç Ã O                                                   |UN</v>
          </cell>
          <cell r="C3070" t="str">
            <v>IDADE</v>
          </cell>
          <cell r="D3070" t="str">
            <v>|CUSTO TOTAL</v>
          </cell>
        </row>
        <row r="3071">
          <cell r="A3071" t="str">
            <v>ÍNCULO.....:</v>
          </cell>
          <cell r="B3071" t="str">
            <v>NACIONAL CAIXA</v>
          </cell>
        </row>
        <row r="3073">
          <cell r="A3073" t="str">
            <v>23706/002</v>
          </cell>
          <cell r="B3073" t="str">
            <v>INST ESGOTO P/RESID EA.1-2Q.38 PADROES BAIXO/MINIMO</v>
          </cell>
          <cell r="C3073" t="str">
            <v>UN</v>
          </cell>
          <cell r="D3073">
            <v>477.8</v>
          </cell>
        </row>
        <row r="3074">
          <cell r="A3074" t="str">
            <v>23706/004</v>
          </cell>
          <cell r="B3074" t="str">
            <v>INST HIDRAULICA P/RESID EB.1-1Q.32 PADROES BAIXO E MINIMO</v>
          </cell>
          <cell r="C3074" t="str">
            <v>UN</v>
          </cell>
          <cell r="D3074">
            <v>513.35</v>
          </cell>
        </row>
        <row r="3075">
          <cell r="A3075" t="str">
            <v>23706/005</v>
          </cell>
          <cell r="B3075" t="str">
            <v>INST HIDRAULICA P/RESID EA.1-2Q.38 PADROES BAIXO E MINIMO</v>
          </cell>
          <cell r="C3075" t="str">
            <v>UN</v>
          </cell>
          <cell r="D3075">
            <v>530.04</v>
          </cell>
        </row>
        <row r="3076">
          <cell r="A3076">
            <v>24271</v>
          </cell>
          <cell r="B3076" t="str">
            <v>INSTALACOES HIDRO-SANITARIAS PARA UNIDADE SANITARIA</v>
          </cell>
        </row>
        <row r="3077">
          <cell r="A3077" t="str">
            <v>24271/001</v>
          </cell>
          <cell r="B3077" t="str">
            <v>INSTAL ESGOTO US-04, PADRAO MINIMO</v>
          </cell>
          <cell r="C3077" t="str">
            <v>UN</v>
          </cell>
          <cell r="D3077">
            <v>420.21</v>
          </cell>
        </row>
        <row r="3078">
          <cell r="A3078" t="str">
            <v>24271/002</v>
          </cell>
          <cell r="B3078" t="str">
            <v>INSTAL HIDRAULICA US-04, PADRAO MINIMO</v>
          </cell>
          <cell r="C3078" t="str">
            <v>UN</v>
          </cell>
          <cell r="D3078">
            <v>456.98</v>
          </cell>
        </row>
        <row r="3079">
          <cell r="A3079">
            <v>24869</v>
          </cell>
          <cell r="B3079" t="str">
            <v>COMPONENTES HIDRAULICOS P/CHAFARIZ, CAP. 10 M3</v>
          </cell>
        </row>
        <row r="3080">
          <cell r="A3080" t="str">
            <v>24869/001</v>
          </cell>
          <cell r="B3080" t="str">
            <v>COMPONENTES HIDRAULICOS PARA O CHAFARIZ PUBLICO - PRJ 725</v>
          </cell>
          <cell r="C3080" t="str">
            <v>UN</v>
          </cell>
          <cell r="D3080">
            <v>3911.09</v>
          </cell>
        </row>
        <row r="3081">
          <cell r="A3081" t="str">
            <v>24869/002</v>
          </cell>
          <cell r="B3081" t="str">
            <v>COMPONENTES HIDRAULICOS PARA O CHAFARIZ PUBLICO-PRJ725 EXCL RESERVATO-</v>
          </cell>
          <cell r="C3081" t="str">
            <v>UN</v>
          </cell>
          <cell r="D3081">
            <v>1490.71</v>
          </cell>
        </row>
        <row r="3082">
          <cell r="B3082" t="str">
            <v>RIO.</v>
          </cell>
        </row>
        <row r="3083">
          <cell r="A3083">
            <v>24905</v>
          </cell>
          <cell r="B3083" t="str">
            <v>COMPONENTES HIDRAULICOS P/CHAFARIZ, CAP. 20 M3</v>
          </cell>
        </row>
        <row r="3084">
          <cell r="A3084" t="str">
            <v>24905/001</v>
          </cell>
          <cell r="B3084" t="str">
            <v>COMPONENTES HIDRAULICOS P/CHAFARIZ PUBLICO - PRJ 726</v>
          </cell>
          <cell r="C3084" t="str">
            <v>UN</v>
          </cell>
          <cell r="D3084">
            <v>266.11</v>
          </cell>
        </row>
        <row r="3085">
          <cell r="A3085">
            <v>26276</v>
          </cell>
          <cell r="B3085" t="str">
            <v>INSTALACOES HIDRO-SANITARIAS EQUIPAM.COMUNITARIO</v>
          </cell>
        </row>
        <row r="3086">
          <cell r="A3086" t="str">
            <v>26276/001</v>
          </cell>
          <cell r="B3086" t="str">
            <v>INSTALACAO HIDRAULICA DE EQUIPAM.COMUNITARIO EQ-1-60</v>
          </cell>
          <cell r="C3086" t="str">
            <v>UN</v>
          </cell>
          <cell r="D3086">
            <v>669.17</v>
          </cell>
        </row>
        <row r="3087">
          <cell r="A3087" t="str">
            <v>26276/002</v>
          </cell>
          <cell r="B3087" t="str">
            <v>INSTALACAO SANITARIA DE EQUIPAM.COMUNITARIO EQ-1-60</v>
          </cell>
          <cell r="C3087" t="str">
            <v>UN</v>
          </cell>
          <cell r="D3087">
            <v>514.11</v>
          </cell>
        </row>
        <row r="3088">
          <cell r="A3088">
            <v>40730</v>
          </cell>
          <cell r="B3088" t="str">
            <v>ABRIGO PARA HIDRANTE DE PAREDE COMPLETO</v>
          </cell>
          <cell r="C3088" t="str">
            <v>UN</v>
          </cell>
          <cell r="D3088">
            <v>633.48</v>
          </cell>
        </row>
        <row r="3089">
          <cell r="A3089">
            <v>40796</v>
          </cell>
          <cell r="B3089" t="str">
            <v>POCO DE RECALQUE EM CONCRETO ARMADO CAP. 10 M3</v>
          </cell>
          <cell r="C3089" t="str">
            <v>UN</v>
          </cell>
          <cell r="D3089">
            <v>11171.92</v>
          </cell>
        </row>
        <row r="3090">
          <cell r="A3090">
            <v>40803</v>
          </cell>
          <cell r="B3090" t="str">
            <v>FORN/ASSENT ABRIGO PARA HIDRANTE (APENAS C/REGISTRO GLOBO)</v>
          </cell>
          <cell r="C3090" t="str">
            <v>UN</v>
          </cell>
          <cell r="D3090">
            <v>401.02</v>
          </cell>
        </row>
        <row r="3091">
          <cell r="A3091">
            <v>41607</v>
          </cell>
          <cell r="B3091" t="str">
            <v>INSTAL HIDRAULICAS P/ GINASIO POLIESPORTIVO (QUADDRA DA CIDADANIA)</v>
          </cell>
          <cell r="C3091" t="str">
            <v>UN</v>
          </cell>
          <cell r="D3091">
            <v>5033.51</v>
          </cell>
        </row>
        <row r="3092">
          <cell r="A3092">
            <v>68056</v>
          </cell>
          <cell r="B3092" t="str">
            <v>INSTALACOES SANITARIAS P/ CASA TERREA</v>
          </cell>
          <cell r="C3092" t="str">
            <v>UN</v>
          </cell>
          <cell r="D3092">
            <v>438.02</v>
          </cell>
        </row>
        <row r="3093">
          <cell r="A3093">
            <v>68471</v>
          </cell>
          <cell r="B3093" t="str">
            <v>INSTALACOES HIDRAULICAS CASA TERREA 47,36M2</v>
          </cell>
        </row>
        <row r="3094">
          <cell r="A3094" t="str">
            <v>68471/001</v>
          </cell>
          <cell r="B3094" t="str">
            <v>INSTALACOES HIDRAULICAS CASA TERREA 47,36M2</v>
          </cell>
          <cell r="C3094" t="str">
            <v>UN</v>
          </cell>
          <cell r="D3094">
            <v>401.84</v>
          </cell>
        </row>
        <row r="3095">
          <cell r="A3095">
            <v>68481</v>
          </cell>
          <cell r="B3095" t="str">
            <v>PE-A.43 - TUBULACAO DE RECALQUE E SUCCAO</v>
          </cell>
        </row>
        <row r="3096">
          <cell r="A3096" t="str">
            <v>68481/001</v>
          </cell>
          <cell r="B3096" t="str">
            <v>TUBULACAO DE RECALQUE E SUCCAO</v>
          </cell>
          <cell r="C3096" t="str">
            <v>UN</v>
          </cell>
          <cell r="D3096">
            <v>1379.27</v>
          </cell>
        </row>
        <row r="3097">
          <cell r="A3097">
            <v>68482</v>
          </cell>
          <cell r="B3097" t="str">
            <v>COLUNAS, BARRILETES E TUBULACAO DE LIMPEZA</v>
          </cell>
        </row>
        <row r="3098">
          <cell r="A3098" t="str">
            <v>68482/001</v>
          </cell>
          <cell r="B3098" t="str">
            <v>COLUNAS, BARRILETES E TUBULACAO DE LIMPEZA</v>
          </cell>
          <cell r="C3098" t="str">
            <v>UN</v>
          </cell>
          <cell r="D3098">
            <v>1902.64</v>
          </cell>
        </row>
        <row r="3099">
          <cell r="A3099">
            <v>68483</v>
          </cell>
          <cell r="B3099" t="str">
            <v>CAIXA DE PROTECAO PARA HIDROMETRO</v>
          </cell>
        </row>
        <row r="3100">
          <cell r="A3100" t="str">
            <v>68483/001</v>
          </cell>
          <cell r="B3100" t="str">
            <v>CAIXA DE PROTECAO PARA HIDROMETRO</v>
          </cell>
          <cell r="C3100" t="str">
            <v>UN</v>
          </cell>
          <cell r="D3100">
            <v>55.81</v>
          </cell>
        </row>
        <row r="3101">
          <cell r="A3101" t="str">
            <v>CÓDIGO</v>
          </cell>
          <cell r="B3101" t="str">
            <v>|D E S C R I Ç Ã O                                                   |UN</v>
          </cell>
          <cell r="C3101" t="str">
            <v>IDADE</v>
          </cell>
          <cell r="D3101" t="str">
            <v>|CUSTO TOTAL</v>
          </cell>
        </row>
        <row r="3102">
          <cell r="A3102" t="str">
            <v>ÍNCULO.....:</v>
          </cell>
          <cell r="B3102" t="str">
            <v>NACIONAL CAIXA</v>
          </cell>
        </row>
        <row r="3104">
          <cell r="A3104">
            <v>68484</v>
          </cell>
          <cell r="B3104" t="str">
            <v>COLUNAS DE VENTILACAO E TUBOS DE QUEDA</v>
          </cell>
        </row>
        <row r="3105">
          <cell r="A3105" t="str">
            <v>68484/001</v>
          </cell>
          <cell r="B3105" t="str">
            <v>COLUNAS DE VENTILACAO E TUBOS DE QUEDA</v>
          </cell>
          <cell r="C3105" t="str">
            <v>UN</v>
          </cell>
          <cell r="D3105">
            <v>1846.31</v>
          </cell>
        </row>
        <row r="3106">
          <cell r="A3106">
            <v>68485</v>
          </cell>
          <cell r="B3106" t="str">
            <v>PE-A.43 - TUBOS DE QUEDA PARA MAQUINAS DE LAVAR</v>
          </cell>
        </row>
        <row r="3107">
          <cell r="A3107" t="str">
            <v>68485/001</v>
          </cell>
          <cell r="B3107" t="str">
            <v>TUBOS DE QUEDA PARA MAQUINAS DE LAVAR</v>
          </cell>
          <cell r="C3107" t="str">
            <v>UN</v>
          </cell>
          <cell r="D3107">
            <v>517.91</v>
          </cell>
        </row>
        <row r="3108">
          <cell r="A3108">
            <v>68491</v>
          </cell>
          <cell r="B3108" t="str">
            <v>PE-A.43 - PECAS DE INSTALACAO DE AGUA</v>
          </cell>
        </row>
        <row r="3109">
          <cell r="A3109" t="str">
            <v>68491/001</v>
          </cell>
          <cell r="B3109" t="str">
            <v>PECAS DE INSTALACAO DE AGUA</v>
          </cell>
          <cell r="C3109" t="str">
            <v>UN</v>
          </cell>
          <cell r="D3109">
            <v>3420.59</v>
          </cell>
        </row>
        <row r="3110">
          <cell r="A3110">
            <v>68492</v>
          </cell>
          <cell r="B3110" t="str">
            <v>PE-A.43 - PECAS DE INSTALACAO DE ESGOTO</v>
          </cell>
        </row>
        <row r="3111">
          <cell r="A3111" t="str">
            <v>68492/001</v>
          </cell>
          <cell r="B3111" t="str">
            <v>PECAS DE INSTALACAO DE ESGOTO</v>
          </cell>
          <cell r="C3111" t="str">
            <v>UN</v>
          </cell>
          <cell r="D3111">
            <v>5394.24</v>
          </cell>
        </row>
        <row r="3112">
          <cell r="A3112">
            <v>68515</v>
          </cell>
          <cell r="B3112" t="str">
            <v>BOIA DE MERCURIO</v>
          </cell>
        </row>
        <row r="3113">
          <cell r="A3113" t="str">
            <v>68515/001</v>
          </cell>
          <cell r="B3113" t="str">
            <v>BOIA DE MERCURIO (AUTOMATICO DE BOIA)</v>
          </cell>
          <cell r="C3113" t="str">
            <v>UN</v>
          </cell>
          <cell r="D3113">
            <v>34.18</v>
          </cell>
        </row>
        <row r="3114">
          <cell r="A3114">
            <v>68573</v>
          </cell>
          <cell r="B3114" t="str">
            <v>INSTALACOES HIDRAULICAS P/ EDIFICIO RESIDENCIAL C/ 4 PAVTOS 16 UNID.</v>
          </cell>
        </row>
        <row r="3115">
          <cell r="B3115" t="str">
            <v>H4T-2Q-51,34A AUTOP</v>
          </cell>
        </row>
        <row r="3116">
          <cell r="A3116" t="str">
            <v>68573/001</v>
          </cell>
          <cell r="B3116" t="str">
            <v>INSTALACOES HIDRAULICAS P/ EDIFICIO RESIDENCIAL C/ 4 PAVTOS 16 UNID.</v>
          </cell>
          <cell r="C3116" t="str">
            <v>UN</v>
          </cell>
          <cell r="D3116">
            <v>5662.94</v>
          </cell>
        </row>
        <row r="3117">
          <cell r="B3117" t="str">
            <v>H4T-2Q-51,34A AUTOP</v>
          </cell>
        </row>
        <row r="3118">
          <cell r="A3118" t="str">
            <v>68573/002</v>
          </cell>
          <cell r="B3118" t="str">
            <v>INSTALACOES SANITARIAS P/ EDIFICIO RESIDENCIAL C/ 4 PAVTOS 16 UNID.</v>
          </cell>
          <cell r="C3118" t="str">
            <v>UN</v>
          </cell>
          <cell r="D3118">
            <v>4322.92</v>
          </cell>
        </row>
        <row r="3119">
          <cell r="B3119" t="str">
            <v>H4T-2Q-51,34A AUTOP</v>
          </cell>
        </row>
        <row r="3120">
          <cell r="A3120">
            <v>68628</v>
          </cell>
          <cell r="B3120" t="str">
            <v>INSTALACOES HIDRAULICAS CASA TERREA POPULAR- 41,67M2</v>
          </cell>
        </row>
        <row r="3121">
          <cell r="A3121" t="str">
            <v>68628/001</v>
          </cell>
          <cell r="B3121" t="str">
            <v>INSTALACOES SANITARIAS CASA TERREA POPULAR - 41,67M2</v>
          </cell>
          <cell r="C3121" t="str">
            <v>UN</v>
          </cell>
          <cell r="D3121">
            <v>543.74</v>
          </cell>
        </row>
        <row r="3122">
          <cell r="A3122" t="str">
            <v>68628/002</v>
          </cell>
          <cell r="B3122" t="str">
            <v>INSTALACOES HIDRAULICAS CASA TERREA POPULAR- 41,67M2</v>
          </cell>
          <cell r="C3122" t="str">
            <v>UN</v>
          </cell>
          <cell r="D3122">
            <v>367.4</v>
          </cell>
        </row>
        <row r="3123">
          <cell r="A3123">
            <v>68629</v>
          </cell>
          <cell r="B3123" t="str">
            <v>INSTALACOES DE AGUA DO PAVIMENTO TERREO</v>
          </cell>
        </row>
        <row r="3124">
          <cell r="A3124" t="str">
            <v>68629/001</v>
          </cell>
          <cell r="B3124" t="str">
            <v>INSTALACOES DE AGUA DO PAVIMENTO TERREO</v>
          </cell>
          <cell r="C3124" t="str">
            <v>UN</v>
          </cell>
          <cell r="D3124">
            <v>1093.68</v>
          </cell>
        </row>
        <row r="3125">
          <cell r="A3125" t="str">
            <v>68629/002</v>
          </cell>
          <cell r="B3125" t="str">
            <v>INSTALACOES DE AGUA DO PRIMEIRO PAVIMENTO</v>
          </cell>
          <cell r="C3125" t="str">
            <v>UN</v>
          </cell>
          <cell r="D3125">
            <v>1093.68</v>
          </cell>
        </row>
        <row r="3126">
          <cell r="A3126" t="str">
            <v>68629/003</v>
          </cell>
          <cell r="B3126" t="str">
            <v>INSTALACOES DE AGUA DO SEGUNDO PAVIMENTO</v>
          </cell>
          <cell r="C3126" t="str">
            <v>UN</v>
          </cell>
          <cell r="D3126">
            <v>1093.68</v>
          </cell>
        </row>
        <row r="3127">
          <cell r="A3127" t="str">
            <v>68629/004</v>
          </cell>
          <cell r="B3127" t="str">
            <v>INSTALACOES DE AGUA DO TERCEIRO PAVIMENTO</v>
          </cell>
          <cell r="C3127" t="str">
            <v>UN</v>
          </cell>
          <cell r="D3127">
            <v>1093.68</v>
          </cell>
        </row>
        <row r="3128">
          <cell r="A3128">
            <v>68630</v>
          </cell>
          <cell r="B3128" t="str">
            <v>INSTALACOES DE ESGOTO DO PAVIMENTO TERREO</v>
          </cell>
        </row>
        <row r="3129">
          <cell r="A3129" t="str">
            <v>68630/001</v>
          </cell>
          <cell r="B3129" t="str">
            <v>INSTALACOES DE ESGOTO DO PAVIMENTO TERREO</v>
          </cell>
          <cell r="C3129" t="str">
            <v>UN</v>
          </cell>
          <cell r="D3129">
            <v>988.07</v>
          </cell>
        </row>
        <row r="3130">
          <cell r="A3130" t="str">
            <v>68630/002</v>
          </cell>
          <cell r="B3130" t="str">
            <v>INSTALACOES DE ESGOTO DO PRIMEIRO PAVIMENTO</v>
          </cell>
          <cell r="C3130" t="str">
            <v>UN</v>
          </cell>
          <cell r="D3130">
            <v>988.07</v>
          </cell>
        </row>
        <row r="3131">
          <cell r="A3131" t="str">
            <v>68630/003</v>
          </cell>
          <cell r="B3131" t="str">
            <v>INSTALACOES DE ESGOTO DO SEGUNDO PAVIMENTO</v>
          </cell>
          <cell r="C3131" t="str">
            <v>UN</v>
          </cell>
          <cell r="D3131">
            <v>988.07</v>
          </cell>
        </row>
        <row r="3132">
          <cell r="A3132" t="str">
            <v>CÓDIGO</v>
          </cell>
          <cell r="B3132" t="str">
            <v>|D E S C R I Ç Ã O                                                   |UN</v>
          </cell>
          <cell r="C3132" t="str">
            <v>IDADE</v>
          </cell>
          <cell r="D3132" t="str">
            <v>|CUSTO TOTAL</v>
          </cell>
        </row>
        <row r="3133">
          <cell r="A3133" t="str">
            <v>ÍNCULO.....:</v>
          </cell>
          <cell r="B3133" t="str">
            <v>NACIONAL CAIXA</v>
          </cell>
        </row>
        <row r="3135">
          <cell r="A3135" t="str">
            <v>68630/004</v>
          </cell>
          <cell r="B3135" t="str">
            <v>INSTALACOES DE ESGOTO DO TERCEIRO PAVIMENTO</v>
          </cell>
          <cell r="C3135" t="str">
            <v>UN</v>
          </cell>
          <cell r="D3135">
            <v>988.07</v>
          </cell>
        </row>
        <row r="3136">
          <cell r="A3136">
            <v>68642</v>
          </cell>
          <cell r="B3136" t="str">
            <v>INSTALACOES HIDRAULICAS P/ EDIFICIO RESIDENCIAL C/ 4 PAVTOS 16 UNID.</v>
          </cell>
        </row>
        <row r="3137">
          <cell r="B3137" t="str">
            <v>H4T-2Q-51,34A AUTOP</v>
          </cell>
        </row>
        <row r="3138">
          <cell r="A3138" t="str">
            <v>68642/001</v>
          </cell>
          <cell r="B3138" t="str">
            <v>INSTALACOES HIDRAULICAS P/ EDIFICIO RESIDENCIAL C/ 4 PAVTOS 16 UNID.</v>
          </cell>
          <cell r="C3138" t="str">
            <v>UN</v>
          </cell>
          <cell r="D3138">
            <v>4646.95</v>
          </cell>
        </row>
        <row r="3139">
          <cell r="B3139" t="str">
            <v>H4T-2Q-51,34A AUTOP</v>
          </cell>
        </row>
        <row r="3140">
          <cell r="A3140" t="str">
            <v>68642/002</v>
          </cell>
          <cell r="B3140" t="str">
            <v>INSTALACOES SANIT.E PLUVIAIS P/ ED RESIDENCIAL  C/ 4 PAVTOS</v>
          </cell>
          <cell r="C3140" t="str">
            <v>UN</v>
          </cell>
          <cell r="D3140">
            <v>6550.52</v>
          </cell>
        </row>
        <row r="3141">
          <cell r="A3141">
            <v>68675</v>
          </cell>
          <cell r="B3141" t="str">
            <v>INSTALACOES HIDRAULICAS P/ CASA POPULAR - KIT PROJETO</v>
          </cell>
        </row>
        <row r="3142">
          <cell r="A3142" t="str">
            <v>68675/001</v>
          </cell>
          <cell r="B3142" t="str">
            <v>INSTALACOES HIDRAULICAS P/ CASA POPULAR - KIT PROJETO 1 (2 PAVTOS -</v>
          </cell>
          <cell r="C3142" t="str">
            <v>UN</v>
          </cell>
          <cell r="D3142">
            <v>269.67</v>
          </cell>
        </row>
        <row r="3143">
          <cell r="B3143" t="str">
            <v>44,00 M2)</v>
          </cell>
        </row>
        <row r="3144">
          <cell r="A3144" t="str">
            <v>68675/002</v>
          </cell>
          <cell r="B3144" t="str">
            <v>INSTALACOES HIDRAULICAS P/ CASA POPULAR - KIT PROJETO 2 (2 PAVTOS -</v>
          </cell>
          <cell r="C3144" t="str">
            <v>UN</v>
          </cell>
          <cell r="D3144">
            <v>253.86</v>
          </cell>
        </row>
        <row r="3145">
          <cell r="B3145" t="str">
            <v>35,80 M2)</v>
          </cell>
        </row>
        <row r="3146">
          <cell r="A3146" t="str">
            <v>68675/003</v>
          </cell>
          <cell r="B3146" t="str">
            <v>INSTALACOES HIDRAULICAS P/ CASA POPULAR - KIT PROJETO 3 (1 PAVTO -</v>
          </cell>
          <cell r="C3146" t="str">
            <v>UN</v>
          </cell>
          <cell r="D3146">
            <v>261.52</v>
          </cell>
        </row>
        <row r="3147">
          <cell r="B3147" t="str">
            <v>34,20 M2)</v>
          </cell>
        </row>
        <row r="3148">
          <cell r="A3148" t="str">
            <v>68675/004</v>
          </cell>
          <cell r="B3148" t="str">
            <v>INSTALACOES HIDRAULICAS P/ CASA POPULAR - KIT PROJETO 4 (1 PAVTO -</v>
          </cell>
          <cell r="C3148" t="str">
            <v>UN</v>
          </cell>
          <cell r="D3148">
            <v>213.36</v>
          </cell>
        </row>
        <row r="3149">
          <cell r="B3149" t="str">
            <v>33,82 M2)</v>
          </cell>
        </row>
        <row r="3150">
          <cell r="A3150" t="str">
            <v>68675/005</v>
          </cell>
          <cell r="B3150" t="str">
            <v>INSTALACOES HIDRAULICAS P/ CASA POPULAR - KIT PROJETO 5 (1 PAVTO -</v>
          </cell>
          <cell r="C3150" t="str">
            <v>UN</v>
          </cell>
          <cell r="D3150">
            <v>213.36</v>
          </cell>
        </row>
        <row r="3151">
          <cell r="B3151" t="str">
            <v>45,16 M2)</v>
          </cell>
        </row>
        <row r="3152">
          <cell r="A3152" t="str">
            <v>68675/006</v>
          </cell>
          <cell r="B3152" t="str">
            <v>INSTALACOES HIDRAULICAS P/ CASA POPULAR - KIT PROJETO 6 (1 PAVTO -</v>
          </cell>
          <cell r="C3152" t="str">
            <v>UN</v>
          </cell>
          <cell r="D3152">
            <v>207.38</v>
          </cell>
        </row>
        <row r="3153">
          <cell r="B3153" t="str">
            <v>34,38 M2)</v>
          </cell>
        </row>
        <row r="3154">
          <cell r="A3154" t="str">
            <v>68675/007</v>
          </cell>
          <cell r="B3154" t="str">
            <v>INSTALACOES HIDRAULICAS P/ CASA POPULAR - KIT PROJETO 7 (1 PAVTO -</v>
          </cell>
          <cell r="C3154" t="str">
            <v>UN</v>
          </cell>
          <cell r="D3154">
            <v>207.56</v>
          </cell>
        </row>
        <row r="3155">
          <cell r="B3155" t="str">
            <v>37,26 M2)</v>
          </cell>
        </row>
        <row r="3156">
          <cell r="A3156" t="str">
            <v>68675/008</v>
          </cell>
          <cell r="B3156" t="str">
            <v>INSTALACOES HIDRAULICAS P/ CASA POPULAR - KIT PROJETO 8 (1 PAVTO -</v>
          </cell>
          <cell r="C3156" t="str">
            <v>UN</v>
          </cell>
          <cell r="D3156">
            <v>213.36</v>
          </cell>
        </row>
        <row r="3157">
          <cell r="B3157" t="str">
            <v>39,83 M2)</v>
          </cell>
        </row>
        <row r="3158">
          <cell r="A3158">
            <v>68676</v>
          </cell>
          <cell r="B3158" t="str">
            <v>INSTALACOES SANITARIAS P/ CASA POPULAR - KIT PROJETO</v>
          </cell>
        </row>
        <row r="3159">
          <cell r="A3159" t="str">
            <v>68676/001</v>
          </cell>
          <cell r="B3159" t="str">
            <v>INSTALACOES SANITARIAS P/ CASA POPULAR - KIT PROJETO 1 (2 PAVTOS -</v>
          </cell>
          <cell r="C3159" t="str">
            <v>UN</v>
          </cell>
          <cell r="D3159">
            <v>306.77999999999997</v>
          </cell>
        </row>
        <row r="3160">
          <cell r="B3160" t="str">
            <v>44,00 M2)</v>
          </cell>
        </row>
        <row r="3161">
          <cell r="A3161" t="str">
            <v>68676/002</v>
          </cell>
          <cell r="B3161" t="str">
            <v>INSTALACOES SANITARIAS P/ CASA POPULAR - KIT PROJETO 2 (2 PAVTOS -</v>
          </cell>
          <cell r="C3161" t="str">
            <v>UN</v>
          </cell>
          <cell r="D3161">
            <v>306.77999999999997</v>
          </cell>
        </row>
        <row r="3162">
          <cell r="B3162" t="str">
            <v>35,80 M2)</v>
          </cell>
        </row>
        <row r="3163">
          <cell r="A3163" t="str">
            <v>CÓDIGO</v>
          </cell>
          <cell r="B3163" t="str">
            <v>|D E S C R I Ç Ã O                                                   |UN</v>
          </cell>
          <cell r="C3163" t="str">
            <v>IDADE</v>
          </cell>
          <cell r="D3163" t="str">
            <v>|CUSTO TOTAL</v>
          </cell>
        </row>
        <row r="3164">
          <cell r="A3164" t="str">
            <v>ÍNCULO.....:</v>
          </cell>
          <cell r="B3164" t="str">
            <v>NACIONAL CAIXA</v>
          </cell>
        </row>
        <row r="3166">
          <cell r="A3166" t="str">
            <v>68676/003</v>
          </cell>
          <cell r="B3166" t="str">
            <v>INSTALACOES SANITARIAS P/ CASA POPULAR - KIT PROJETO 3 (1 PAVTO -</v>
          </cell>
          <cell r="C3166" t="str">
            <v>UN</v>
          </cell>
          <cell r="D3166">
            <v>283.83999999999997</v>
          </cell>
        </row>
        <row r="3167">
          <cell r="B3167" t="str">
            <v>34,20 M2)</v>
          </cell>
        </row>
        <row r="3168">
          <cell r="A3168" t="str">
            <v>68676/004</v>
          </cell>
          <cell r="B3168" t="str">
            <v>INSTALACOES SANITARIAS P/ CASA POPULAR - KIT PROJETO 4 (1 PAVTO -</v>
          </cell>
          <cell r="C3168" t="str">
            <v>UN</v>
          </cell>
          <cell r="D3168">
            <v>283.83999999999997</v>
          </cell>
        </row>
        <row r="3169">
          <cell r="B3169" t="str">
            <v>33,82 M2)</v>
          </cell>
        </row>
        <row r="3170">
          <cell r="A3170" t="str">
            <v>68676/005</v>
          </cell>
          <cell r="B3170" t="str">
            <v>INSTALACOES SANITARIAS P/ CASA POPULAR - KIT PROJETO 5 (1 PAVTO -</v>
          </cell>
          <cell r="C3170" t="str">
            <v>UN</v>
          </cell>
          <cell r="D3170">
            <v>283.83999999999997</v>
          </cell>
        </row>
        <row r="3171">
          <cell r="B3171" t="str">
            <v>45,16 M2)</v>
          </cell>
        </row>
        <row r="3172">
          <cell r="A3172" t="str">
            <v>68676/006</v>
          </cell>
          <cell r="B3172" t="str">
            <v>INSTALACOES SANITARIAS P/ CASA POPULAR - KIT PROJETO 6 (1 PAVTO -</v>
          </cell>
          <cell r="C3172" t="str">
            <v>UN</v>
          </cell>
          <cell r="D3172">
            <v>283.83999999999997</v>
          </cell>
        </row>
        <row r="3173">
          <cell r="B3173" t="str">
            <v>34,38 M2)</v>
          </cell>
        </row>
        <row r="3174">
          <cell r="A3174" t="str">
            <v>68676/007</v>
          </cell>
          <cell r="B3174" t="str">
            <v>INSTALACOES SANITARIAS P/ CASA POPULAR - KIT PROJETO 7 (1 PAVTO -</v>
          </cell>
          <cell r="C3174" t="str">
            <v>UN</v>
          </cell>
          <cell r="D3174">
            <v>283.83999999999997</v>
          </cell>
        </row>
        <row r="3175">
          <cell r="B3175" t="str">
            <v>37,26 M2)</v>
          </cell>
        </row>
        <row r="3176">
          <cell r="A3176" t="str">
            <v>68676/008</v>
          </cell>
          <cell r="B3176" t="str">
            <v>INSTALACOES SANITARIAS P/ CASA POPULAR - KIT PROJETO 8 (1 PAVTO -</v>
          </cell>
          <cell r="C3176" t="str">
            <v>UN</v>
          </cell>
          <cell r="D3176">
            <v>283.83999999999997</v>
          </cell>
        </row>
        <row r="3177">
          <cell r="B3177" t="str">
            <v>39,83 M2)</v>
          </cell>
        </row>
        <row r="3178">
          <cell r="A3178" t="str">
            <v>INPR</v>
          </cell>
          <cell r="B3178" t="str">
            <v>INSTALACOES DE PRODUCAO</v>
          </cell>
        </row>
        <row r="3179">
          <cell r="A3179">
            <v>240</v>
          </cell>
          <cell r="B3179" t="str">
            <v>MONTAGENS EM GERAL</v>
          </cell>
        </row>
        <row r="3180">
          <cell r="A3180">
            <v>6159</v>
          </cell>
          <cell r="B3180" t="str">
            <v>INDICADOR DE NIVEL, PARA RESERVATORIO</v>
          </cell>
          <cell r="C3180" t="str">
            <v>UN</v>
          </cell>
          <cell r="D3180">
            <v>93</v>
          </cell>
        </row>
        <row r="3181">
          <cell r="A3181">
            <v>24261</v>
          </cell>
          <cell r="B3181" t="str">
            <v>INSTALACOES HIDRAULICAS P/RESERVATORIOS</v>
          </cell>
        </row>
        <row r="3182">
          <cell r="A3182" t="str">
            <v>24261/001</v>
          </cell>
          <cell r="B3182" t="str">
            <v>RESERVATORIO APOIADO DE 25 M3</v>
          </cell>
          <cell r="C3182" t="str">
            <v>UN</v>
          </cell>
          <cell r="D3182">
            <v>6029.12</v>
          </cell>
        </row>
        <row r="3183">
          <cell r="A3183" t="str">
            <v>24261/002</v>
          </cell>
          <cell r="B3183" t="str">
            <v>RESERVATORIO APOIADO DE 50 M3</v>
          </cell>
          <cell r="C3183" t="str">
            <v>UN</v>
          </cell>
          <cell r="D3183">
            <v>6227.46</v>
          </cell>
        </row>
        <row r="3184">
          <cell r="A3184" t="str">
            <v>24261/003</v>
          </cell>
          <cell r="B3184" t="str">
            <v>RESERVATORIO APOIADO DE 75 M3</v>
          </cell>
          <cell r="C3184" t="str">
            <v>UN</v>
          </cell>
          <cell r="D3184">
            <v>10463.129999999999</v>
          </cell>
        </row>
        <row r="3185">
          <cell r="A3185" t="str">
            <v>24261/004</v>
          </cell>
          <cell r="B3185" t="str">
            <v>RESERVATORIO CIRCULAR APOIADO DE 300 M3</v>
          </cell>
          <cell r="C3185" t="str">
            <v>UN</v>
          </cell>
          <cell r="D3185">
            <v>24664.16</v>
          </cell>
        </row>
        <row r="3186">
          <cell r="A3186" t="str">
            <v>24261/005</v>
          </cell>
          <cell r="B3186" t="str">
            <v>RESERVATORIO CIRCULAR APOIADO DE 500 M3</v>
          </cell>
          <cell r="C3186" t="str">
            <v>UN</v>
          </cell>
          <cell r="D3186">
            <v>68693.17</v>
          </cell>
        </row>
        <row r="3187">
          <cell r="A3187" t="str">
            <v>24261/006</v>
          </cell>
          <cell r="B3187" t="str">
            <v>RESERVATORIO ELEVADO DE 25 M3</v>
          </cell>
          <cell r="C3187" t="str">
            <v>UN</v>
          </cell>
          <cell r="D3187">
            <v>19596.900000000001</v>
          </cell>
        </row>
        <row r="3188">
          <cell r="A3188" t="str">
            <v>24261/007</v>
          </cell>
          <cell r="B3188" t="str">
            <v>RESERVATORIO ELEVADO DE 50 M3</v>
          </cell>
          <cell r="C3188" t="str">
            <v>UN</v>
          </cell>
          <cell r="D3188">
            <v>19708.95</v>
          </cell>
        </row>
        <row r="3189">
          <cell r="A3189" t="str">
            <v>24261/008</v>
          </cell>
          <cell r="B3189" t="str">
            <v>RESERVATORIO ELEVADO DE 100 M3</v>
          </cell>
          <cell r="C3189" t="str">
            <v>UN</v>
          </cell>
          <cell r="D3189">
            <v>32611.06</v>
          </cell>
        </row>
        <row r="3190">
          <cell r="A3190" t="str">
            <v>24261/009</v>
          </cell>
          <cell r="B3190" t="str">
            <v>SUSPIRO EM FOFO D=100MM, PARA RESERVATORIO</v>
          </cell>
          <cell r="C3190" t="str">
            <v>UN</v>
          </cell>
          <cell r="D3190">
            <v>410.9</v>
          </cell>
        </row>
        <row r="3191">
          <cell r="A3191" t="str">
            <v>24261/010</v>
          </cell>
          <cell r="B3191" t="str">
            <v>ESCADA INTERNA PARA RESERVATORIO</v>
          </cell>
          <cell r="C3191" t="str">
            <v>UN</v>
          </cell>
          <cell r="D3191">
            <v>401.98</v>
          </cell>
        </row>
        <row r="3192">
          <cell r="A3192">
            <v>24264</v>
          </cell>
          <cell r="B3192" t="str">
            <v>TAMPA PARA RESERVATORIO</v>
          </cell>
        </row>
        <row r="3193">
          <cell r="A3193" t="str">
            <v>24264/001</v>
          </cell>
          <cell r="B3193" t="str">
            <v>TAMPA PARA RESERVATORIO EM ACO INOX</v>
          </cell>
          <cell r="C3193" t="str">
            <v>UN</v>
          </cell>
          <cell r="D3193">
            <v>361.16</v>
          </cell>
        </row>
        <row r="3194">
          <cell r="A3194" t="str">
            <v>CÓDIGO</v>
          </cell>
          <cell r="B3194" t="str">
            <v>|D E S C R I Ç Ã O                                                   |UN</v>
          </cell>
          <cell r="C3194" t="str">
            <v>IDADE</v>
          </cell>
          <cell r="D3194" t="str">
            <v>|CUSTO TOTAL</v>
          </cell>
        </row>
        <row r="3195">
          <cell r="A3195" t="str">
            <v>ÍNCULO.....:</v>
          </cell>
          <cell r="B3195" t="str">
            <v>NACIONAL CAIXA</v>
          </cell>
        </row>
        <row r="3197">
          <cell r="A3197" t="str">
            <v>24264/002</v>
          </cell>
          <cell r="B3197" t="str">
            <v>TAMPA EM ACO INOX PARA RESERVATORIO</v>
          </cell>
          <cell r="C3197" t="str">
            <v>UN</v>
          </cell>
          <cell r="D3197">
            <v>361.16</v>
          </cell>
        </row>
        <row r="3198">
          <cell r="A3198">
            <v>40834</v>
          </cell>
          <cell r="B3198" t="str">
            <v>INDICADOR DE NIVEL DE RESERVATORIOS</v>
          </cell>
          <cell r="C3198" t="str">
            <v>UN</v>
          </cell>
          <cell r="D3198">
            <v>93</v>
          </cell>
        </row>
        <row r="3199">
          <cell r="A3199" t="str">
            <v>LIPR</v>
          </cell>
          <cell r="B3199" t="str">
            <v>LIGACOES PREDIAIS AGUA/ESGOTO/ENERGIA/TELEFONE</v>
          </cell>
        </row>
        <row r="3200">
          <cell r="A3200">
            <v>58</v>
          </cell>
          <cell r="B3200" t="str">
            <v>LIGACOES PREDIAIS DE AGUA</v>
          </cell>
        </row>
        <row r="3201">
          <cell r="A3201">
            <v>10251</v>
          </cell>
          <cell r="B3201" t="str">
            <v>TOMADA D AGU</v>
          </cell>
        </row>
        <row r="3202">
          <cell r="A3202" t="str">
            <v>10251/001</v>
          </cell>
          <cell r="B3202" t="str">
            <v>TOMADA D AGUA PARA REDE EM IMPLANTACA</v>
          </cell>
          <cell r="C3202" t="str">
            <v>UN</v>
          </cell>
          <cell r="D3202">
            <v>4.0199999999999996</v>
          </cell>
        </row>
        <row r="3203">
          <cell r="A3203">
            <v>10252</v>
          </cell>
          <cell r="B3203" t="str">
            <v>RAMAL PREDIAL</v>
          </cell>
        </row>
        <row r="3204">
          <cell r="A3204" t="str">
            <v>10252/001</v>
          </cell>
          <cell r="B3204" t="str">
            <v>RAMAL PREDIAL DE AGUA P/ REDE EM IMPLANTACAO (MAT. E M.O.)</v>
          </cell>
          <cell r="C3204" t="str">
            <v>M</v>
          </cell>
          <cell r="D3204">
            <v>6.99</v>
          </cell>
        </row>
        <row r="3205">
          <cell r="A3205">
            <v>23441</v>
          </cell>
          <cell r="B3205" t="str">
            <v>MONTAGEM E INSTALACAO DE CAVALETE</v>
          </cell>
        </row>
        <row r="3206">
          <cell r="A3206" t="str">
            <v>23441/001</v>
          </cell>
          <cell r="B3206" t="str">
            <v>MONTAGEM E INSTALACAO DE KIT EM POLIETILENO C/ REGISTRO 3/4"</v>
          </cell>
          <cell r="C3206" t="str">
            <v>UN</v>
          </cell>
          <cell r="D3206">
            <v>34.799999999999997</v>
          </cell>
        </row>
        <row r="3207">
          <cell r="A3207">
            <v>23442</v>
          </cell>
          <cell r="B3207" t="str">
            <v>AQUISICAO E INSTALACAO DE HIDROMETRO</v>
          </cell>
        </row>
        <row r="3208">
          <cell r="A3208" t="str">
            <v>23442/001</v>
          </cell>
          <cell r="B3208" t="str">
            <v>AQUISICAO E INSTALACAO DE HIDROMETRO DE 3,00 M3/H, D = 1/2"</v>
          </cell>
          <cell r="C3208" t="str">
            <v>UN</v>
          </cell>
          <cell r="D3208">
            <v>71.02</v>
          </cell>
        </row>
        <row r="3209">
          <cell r="A3209" t="str">
            <v>23442/002</v>
          </cell>
          <cell r="B3209" t="str">
            <v>AQUISICAO E INSTALACAO DE HIDROMETRO DE 5,00 M3/H, D = 3/4"</v>
          </cell>
          <cell r="C3209" t="str">
            <v>UN</v>
          </cell>
          <cell r="D3209">
            <v>93.14</v>
          </cell>
        </row>
        <row r="3210">
          <cell r="A3210" t="str">
            <v>23442/003</v>
          </cell>
          <cell r="B3210" t="str">
            <v>AQUISICAO E INSTALACAO DE HIDROMETRO DE 1,5 M3/H</v>
          </cell>
          <cell r="C3210" t="str">
            <v>UN</v>
          </cell>
          <cell r="D3210">
            <v>67.91</v>
          </cell>
        </row>
        <row r="3211">
          <cell r="A3211">
            <v>23746</v>
          </cell>
          <cell r="B3211" t="str">
            <v>LIGACAO PREDIAL (AGUA E ESGOTO)</v>
          </cell>
        </row>
        <row r="3212">
          <cell r="A3212" t="str">
            <v>23746/001</v>
          </cell>
          <cell r="B3212" t="str">
            <v>LIGACAO PREDIAL/CASAS (AGUA E ESGOTO)</v>
          </cell>
          <cell r="C3212" t="str">
            <v>UN</v>
          </cell>
          <cell r="D3212">
            <v>110.15</v>
          </cell>
        </row>
        <row r="3213">
          <cell r="A3213">
            <v>68062</v>
          </cell>
          <cell r="B3213" t="str">
            <v>ACRESCIMO PARA LIGACAO EM CASAS COM CAIXA D AGU</v>
          </cell>
          <cell r="C3213" t="str">
            <v>UN</v>
          </cell>
          <cell r="D3213">
            <v>52.92</v>
          </cell>
        </row>
        <row r="3214">
          <cell r="A3214">
            <v>68063</v>
          </cell>
          <cell r="B3214" t="str">
            <v>LIGACAO DOMICILIAR DE AGUA (DO HIDROMETRO ATE A CASA)</v>
          </cell>
          <cell r="C3214" t="str">
            <v>UN</v>
          </cell>
          <cell r="D3214">
            <v>28.28</v>
          </cell>
        </row>
        <row r="3215">
          <cell r="A3215">
            <v>68488</v>
          </cell>
          <cell r="B3215" t="str">
            <v>LIGACAO DOMICILIAR DE AGUA</v>
          </cell>
        </row>
        <row r="3216">
          <cell r="A3216" t="str">
            <v>68488/001</v>
          </cell>
          <cell r="B3216" t="str">
            <v>LIGACAO DOMICILIAR DE AGUA</v>
          </cell>
          <cell r="C3216" t="str">
            <v>UN</v>
          </cell>
          <cell r="D3216">
            <v>503</v>
          </cell>
        </row>
        <row r="3217">
          <cell r="A3217">
            <v>59</v>
          </cell>
          <cell r="B3217" t="str">
            <v>LIGACOES PREDIAIS DE ESGOTO</v>
          </cell>
        </row>
        <row r="3218">
          <cell r="A3218">
            <v>23444</v>
          </cell>
          <cell r="B3218" t="str">
            <v>CONEXAO DO RAMAL DOMICILIAR A REDE COLETORA EM IMPLANTACAO</v>
          </cell>
        </row>
        <row r="3219">
          <cell r="A3219" t="str">
            <v>23444/001</v>
          </cell>
          <cell r="B3219" t="str">
            <v>EM PVC, DIAMETRO 100 MM (MAO-DE-OBRA)</v>
          </cell>
          <cell r="C3219" t="str">
            <v>UN</v>
          </cell>
          <cell r="D3219">
            <v>2.0099999999999998</v>
          </cell>
        </row>
        <row r="3220">
          <cell r="A3220" t="str">
            <v>23444/002</v>
          </cell>
          <cell r="B3220" t="str">
            <v>EM MANILHA CERAMICA, DIAMETRO 100 MM (MAO-DE-OBRA + MATERIAL</v>
          </cell>
          <cell r="C3220" t="str">
            <v>UN</v>
          </cell>
          <cell r="D3220">
            <v>6.3</v>
          </cell>
        </row>
        <row r="3221">
          <cell r="B3221" t="str">
            <v>PARA JUNTA ASFALTICA)</v>
          </cell>
        </row>
        <row r="3222">
          <cell r="A3222">
            <v>23445</v>
          </cell>
          <cell r="B3222" t="str">
            <v>RAMAL PREDIAL DE ESGOTO PARA REDE EM IMPLANTACAO (MAO-DE OBRA E</v>
          </cell>
        </row>
        <row r="3223">
          <cell r="B3223" t="str">
            <v>MATERIAL, INCLUINDO ESCAVACAO MANUAL ATE 1,50 METROS E REATERRO)</v>
          </cell>
        </row>
        <row r="3224">
          <cell r="A3224" t="str">
            <v>23445/001</v>
          </cell>
          <cell r="B3224" t="str">
            <v>EM PVC, DIAMETRO 100 MM</v>
          </cell>
          <cell r="C3224" t="str">
            <v>M</v>
          </cell>
          <cell r="D3224">
            <v>21.66</v>
          </cell>
        </row>
        <row r="3225">
          <cell r="A3225" t="str">
            <v>CÓDIGO</v>
          </cell>
          <cell r="B3225" t="str">
            <v>|D E S C R I Ç Ã O                                                   |UN</v>
          </cell>
          <cell r="C3225" t="str">
            <v>IDADE</v>
          </cell>
          <cell r="D3225" t="str">
            <v>|CUSTO TOTAL</v>
          </cell>
        </row>
        <row r="3226">
          <cell r="A3226" t="str">
            <v>ÍNCULO.....:</v>
          </cell>
          <cell r="B3226" t="str">
            <v>NACIONAL CAIXA</v>
          </cell>
        </row>
        <row r="3228">
          <cell r="A3228" t="str">
            <v>23445/002</v>
          </cell>
          <cell r="B3228" t="str">
            <v>EM MANILHA CERAMICA, DIAMETRO 100 MM</v>
          </cell>
          <cell r="C3228" t="str">
            <v>M</v>
          </cell>
          <cell r="D3228">
            <v>27.29</v>
          </cell>
        </row>
        <row r="3229">
          <cell r="A3229">
            <v>68489</v>
          </cell>
          <cell r="B3229" t="str">
            <v>LIGACAO DOMICILIAR DE ESGOTO</v>
          </cell>
        </row>
        <row r="3230">
          <cell r="A3230" t="str">
            <v>68489/001</v>
          </cell>
          <cell r="B3230" t="str">
            <v>LIGACAO DOMICILIAR DE ESGOTO</v>
          </cell>
          <cell r="C3230" t="str">
            <v>UN</v>
          </cell>
          <cell r="D3230">
            <v>2408.69</v>
          </cell>
        </row>
        <row r="3231">
          <cell r="A3231">
            <v>60</v>
          </cell>
          <cell r="B3231" t="str">
            <v>LIGACOES PREDIAIS DE ENERGIA</v>
          </cell>
        </row>
        <row r="3232">
          <cell r="A3232">
            <v>68064</v>
          </cell>
          <cell r="B3232" t="str">
            <v>LIGACAO DOMICILIAR COM POSTE T6</v>
          </cell>
          <cell r="C3232" t="str">
            <v>UN</v>
          </cell>
          <cell r="D3232">
            <v>147.53</v>
          </cell>
        </row>
        <row r="3233">
          <cell r="A3233">
            <v>68490</v>
          </cell>
          <cell r="B3233" t="str">
            <v>ENTRADA DE ENERGIA ELETRICA</v>
          </cell>
        </row>
        <row r="3234">
          <cell r="A3234" t="str">
            <v>68490/001</v>
          </cell>
          <cell r="B3234" t="str">
            <v>ENTRADA DE ENERGIA ELETRICA</v>
          </cell>
          <cell r="C3234" t="str">
            <v>UN</v>
          </cell>
          <cell r="D3234">
            <v>3969.75</v>
          </cell>
        </row>
        <row r="3235">
          <cell r="A3235" t="str">
            <v>MOVT</v>
          </cell>
          <cell r="B3235" t="str">
            <v>MOVIMENTO DE TERRA</v>
          </cell>
        </row>
        <row r="3236">
          <cell r="A3236">
            <v>17</v>
          </cell>
          <cell r="B3236" t="str">
            <v>DRAGAGEM</v>
          </cell>
        </row>
        <row r="3237">
          <cell r="A3237">
            <v>59419</v>
          </cell>
          <cell r="B3237" t="str">
            <v>ESCAVACAO SUBMERSA</v>
          </cell>
        </row>
        <row r="3238">
          <cell r="A3238" t="str">
            <v>59419/001</v>
          </cell>
          <cell r="B3238" t="str">
            <v>ESCAVACAO SUBMERSA (DRAGAGEM E CARGA)</v>
          </cell>
          <cell r="C3238" t="str">
            <v>M3</v>
          </cell>
          <cell r="D3238">
            <v>14.02</v>
          </cell>
        </row>
        <row r="3239">
          <cell r="A3239">
            <v>18</v>
          </cell>
          <cell r="B3239" t="str">
            <v>CORTE/ESCAVACAO EM JAZIDAS OU CAMPO ABERTO</v>
          </cell>
        </row>
        <row r="3240">
          <cell r="A3240">
            <v>7011</v>
          </cell>
          <cell r="B3240" t="str">
            <v>ESCAVACAO E ACERTO MANUAL NA FAIXA DE 0,45M DE LARGURA P/ EXECUCAO</v>
          </cell>
          <cell r="C3240" t="str">
            <v>M</v>
          </cell>
          <cell r="D3240">
            <v>1.97</v>
          </cell>
        </row>
        <row r="3241">
          <cell r="B3241" t="str">
            <v>DE MEIO-FIO E SARJETA CONJUGADOS</v>
          </cell>
        </row>
        <row r="3242">
          <cell r="A3242">
            <v>23406</v>
          </cell>
          <cell r="B3242" t="str">
            <v>ESCAVACAO E TRANSPORTE DMT 50M C/TRATOR ESTEIRAS CAT D6</v>
          </cell>
        </row>
        <row r="3243">
          <cell r="A3243" t="str">
            <v>23406/001</v>
          </cell>
          <cell r="B3243" t="str">
            <v>ESCAVACAO MECANICA EM MATERIAL DE 1A CATEGORIA C/TRATOR DE ESTEIRAS</v>
          </cell>
          <cell r="C3243" t="str">
            <v>M3</v>
          </cell>
          <cell r="D3243">
            <v>4.04</v>
          </cell>
        </row>
        <row r="3244">
          <cell r="B3244" t="str">
            <v>CAT D6, INCLUSIVE TRANSPORTE ATE 50M</v>
          </cell>
        </row>
        <row r="3245">
          <cell r="A3245">
            <v>23433</v>
          </cell>
          <cell r="B3245" t="str">
            <v>ESCAVACAO MECANIZADA DE AREA, QQ TERRENO, EXCETO ROCHA</v>
          </cell>
        </row>
        <row r="3246">
          <cell r="A3246" t="str">
            <v>23433/001</v>
          </cell>
          <cell r="B3246" t="str">
            <v>ESCAVACAO MECANIZADA DE AREA (C/TRATOR DE ESTEIRAS CATERPILLAR-D8)</v>
          </cell>
          <cell r="C3246" t="str">
            <v>M3</v>
          </cell>
          <cell r="D3246">
            <v>1.94</v>
          </cell>
        </row>
        <row r="3247">
          <cell r="A3247">
            <v>23434</v>
          </cell>
          <cell r="B3247" t="str">
            <v>ESCAVACAO SUBMERSA</v>
          </cell>
        </row>
        <row r="3248">
          <cell r="A3248" t="str">
            <v>23434/001</v>
          </cell>
          <cell r="B3248" t="str">
            <v>DRAGAGEM (C/ ESCAVADEIRA DRAG LINE DE ARRASTE 140HP BUCYRUS)</v>
          </cell>
          <cell r="C3248" t="str">
            <v>M3</v>
          </cell>
          <cell r="D3248">
            <v>12.81</v>
          </cell>
        </row>
        <row r="3249">
          <cell r="A3249">
            <v>23616</v>
          </cell>
          <cell r="B3249" t="str">
            <v>ESCAVACAO DE MATERIAL 1A. CATEGORIA (SUBLEITO)</v>
          </cell>
        </row>
        <row r="3250">
          <cell r="A3250" t="str">
            <v>23616/002</v>
          </cell>
          <cell r="B3250" t="str">
            <v>ESCAVACAO MECANICA DE MATERIAL 1A. CATEGORIA, PROVENIENTE DE CORTE DE</v>
          </cell>
          <cell r="C3250" t="str">
            <v>M3</v>
          </cell>
          <cell r="D3250">
            <v>2.14</v>
          </cell>
        </row>
        <row r="3251">
          <cell r="B3251" t="str">
            <v>SUBLEITO (C/TRATOR ESTEIRAS KOMATSU 160HP)</v>
          </cell>
        </row>
        <row r="3252">
          <cell r="A3252">
            <v>24863</v>
          </cell>
          <cell r="B3252" t="str">
            <v>ESCAVACAO E TRANSPORTE DMT 50M C/TRATOR ESTEIRAS CAT D8</v>
          </cell>
        </row>
        <row r="3253">
          <cell r="A3253" t="str">
            <v>24863/001</v>
          </cell>
          <cell r="B3253" t="str">
            <v>ESCAVACAO E TRANSP MAT 1A CAT DMT 50M C/TRATOR EST CAT D8 C/ LAMINA</v>
          </cell>
          <cell r="C3253" t="str">
            <v>M3</v>
          </cell>
          <cell r="D3253">
            <v>1.44</v>
          </cell>
        </row>
        <row r="3254">
          <cell r="A3254" t="str">
            <v>24863/002</v>
          </cell>
          <cell r="B3254" t="str">
            <v>ESCAVACAO E TRANSP MAT 2A CAT DMT 50M C/TRATOR EST C/LAMINA E ESCARIF</v>
          </cell>
          <cell r="C3254" t="str">
            <v>M3</v>
          </cell>
          <cell r="D3254">
            <v>2.8</v>
          </cell>
        </row>
        <row r="3255">
          <cell r="A3255">
            <v>24864</v>
          </cell>
          <cell r="B3255" t="str">
            <v>ESCAVACAO, CARGA E TRANSPORTE DMT 50 A 200M C/ CAMINHAO BASCULANTE</v>
          </cell>
        </row>
        <row r="3256">
          <cell r="A3256" t="str">
            <v>CÓDIGO</v>
          </cell>
          <cell r="B3256" t="str">
            <v>|D E S C R I Ç Ã O                                                   |UN</v>
          </cell>
          <cell r="C3256" t="str">
            <v>IDADE</v>
          </cell>
          <cell r="D3256" t="str">
            <v>|CUSTO TOTAL</v>
          </cell>
        </row>
        <row r="3257">
          <cell r="A3257" t="str">
            <v>ÍNCULO.....:</v>
          </cell>
          <cell r="B3257" t="str">
            <v>NACIONAL CAIXA</v>
          </cell>
        </row>
        <row r="3259">
          <cell r="A3259" t="str">
            <v>24864/001</v>
          </cell>
          <cell r="B3259" t="str">
            <v>ESCAVACAO C/ CAT D8, CARGA E TRANSP MAT 1A CAT DMT 50 A 200M C/ CB</v>
          </cell>
          <cell r="C3259" t="str">
            <v>M3</v>
          </cell>
          <cell r="D3259">
            <v>4.2300000000000004</v>
          </cell>
        </row>
        <row r="3260">
          <cell r="A3260">
            <v>24868</v>
          </cell>
          <cell r="B3260" t="str">
            <v>ESCAVACAO E CARGA EM MATERIAL DE JAZIDA 1A CATEGORIA</v>
          </cell>
        </row>
        <row r="3261">
          <cell r="A3261" t="str">
            <v>24868/001</v>
          </cell>
          <cell r="B3261" t="str">
            <v>ESCAVACAO E CARGA DE MATERIAL DE JAZIDA 1A CAT UTILIZANDO TRATOR DE</v>
          </cell>
          <cell r="C3261" t="str">
            <v>M3</v>
          </cell>
          <cell r="D3261">
            <v>3.49</v>
          </cell>
        </row>
        <row r="3262">
          <cell r="B3262" t="str">
            <v>ESTEIRAS CAT D-8 (VU=10ANOS / 20.000H)</v>
          </cell>
        </row>
        <row r="3263">
          <cell r="A3263">
            <v>25039</v>
          </cell>
          <cell r="B3263" t="str">
            <v>ESCAVACAO E CARGA MATERIAL 1A CATEGORIA</v>
          </cell>
        </row>
        <row r="3264">
          <cell r="A3264" t="str">
            <v>25039/001</v>
          </cell>
          <cell r="B3264" t="str">
            <v>ESCAVACAO E CARGA MATERIAL 1A CATEGORIA, UTILIZANDO TRATOR DE ESTEIRAS</v>
          </cell>
          <cell r="C3264" t="str">
            <v>M3</v>
          </cell>
          <cell r="D3264">
            <v>3.03</v>
          </cell>
        </row>
        <row r="3265">
          <cell r="B3265" t="str">
            <v>CAT D-6 E PA-CARREGADEIRA CAT 950 170HP</v>
          </cell>
        </row>
        <row r="3266">
          <cell r="A3266">
            <v>60844</v>
          </cell>
          <cell r="B3266" t="str">
            <v>REGULARIZACAO DE AREAS</v>
          </cell>
        </row>
        <row r="3267">
          <cell r="A3267" t="str">
            <v>60844/001</v>
          </cell>
          <cell r="B3267" t="str">
            <v>REGULARIZACAO DE AREAS - C/ MOTONIVELADORA 185 A 200 CV - MMA</v>
          </cell>
          <cell r="C3267" t="str">
            <v>M2</v>
          </cell>
          <cell r="D3267">
            <v>0.25</v>
          </cell>
        </row>
        <row r="3268">
          <cell r="A3268">
            <v>63377</v>
          </cell>
          <cell r="B3268" t="str">
            <v>ESCAVACAO MANUAL DE AREA, QQ TERRENO, EXCETO ROCHA</v>
          </cell>
        </row>
        <row r="3269">
          <cell r="A3269" t="str">
            <v>63377/001</v>
          </cell>
          <cell r="B3269" t="str">
            <v>ATE 1,50 METROS DE PROFUNDIDADE</v>
          </cell>
          <cell r="C3269" t="str">
            <v>M3</v>
          </cell>
          <cell r="D3269">
            <v>11.09</v>
          </cell>
        </row>
        <row r="3270">
          <cell r="A3270" t="str">
            <v>63377/002</v>
          </cell>
          <cell r="B3270" t="str">
            <v>ALEM DE 1,50 METROS ATE 3,00 METROS DE PROFUNDIDADE</v>
          </cell>
          <cell r="C3270" t="str">
            <v>M3</v>
          </cell>
          <cell r="D3270">
            <v>14.64</v>
          </cell>
        </row>
        <row r="3271">
          <cell r="A3271">
            <v>71415</v>
          </cell>
          <cell r="B3271" t="str">
            <v>ESCAVAÇÃO MECANIZADA A CEU ABERTO</v>
          </cell>
        </row>
        <row r="3272">
          <cell r="A3272" t="str">
            <v>71415/001</v>
          </cell>
          <cell r="B3272" t="str">
            <v>ESCAVACAO, CARGA E DESCARGA MECANICA DE MATERIAL DE 1 CATEGORIA, NO VO</v>
          </cell>
          <cell r="C3272" t="str">
            <v>M3</v>
          </cell>
          <cell r="D3272">
            <v>11.11</v>
          </cell>
        </row>
        <row r="3273">
          <cell r="B3273" t="str">
            <v>LUME NECESSARIO P/ 1,00M3, COMPACTADO A 90%, INCLUSIVE TRANSPORTE A 1K</v>
          </cell>
        </row>
        <row r="3274">
          <cell r="B3274" t="str">
            <v>M</v>
          </cell>
        </row>
        <row r="3275">
          <cell r="A3275">
            <v>19</v>
          </cell>
          <cell r="B3275" t="str">
            <v>ESCAVACAO DE VALAS</v>
          </cell>
        </row>
        <row r="3276">
          <cell r="A3276">
            <v>10278</v>
          </cell>
          <cell r="B3276" t="str">
            <v>ESCAVACAO MANUAL DE VALAS RASAS, QQ TERRENO, EXCETO ROCHA</v>
          </cell>
        </row>
        <row r="3277">
          <cell r="A3277" t="str">
            <v>10278/001</v>
          </cell>
          <cell r="B3277" t="str">
            <v>ESCAVACAO MANUAL DE VALAS RASAS, QQ TERRENO, EXCETO ROCHA, P/FUNDACOES</v>
          </cell>
          <cell r="C3277" t="str">
            <v>M3</v>
          </cell>
          <cell r="D3277">
            <v>14.42</v>
          </cell>
        </row>
        <row r="3278">
          <cell r="B3278" t="str">
            <v>RASAS-BALDRAMES</v>
          </cell>
        </row>
        <row r="3279">
          <cell r="A3279" t="str">
            <v>10278/002</v>
          </cell>
          <cell r="B3279" t="str">
            <v>ESCAVACAO MANUAL (VALAS OU FUNDACOES RASAS)</v>
          </cell>
          <cell r="C3279" t="str">
            <v>M3</v>
          </cell>
          <cell r="D3279">
            <v>14.42</v>
          </cell>
        </row>
        <row r="3280">
          <cell r="A3280">
            <v>23414</v>
          </cell>
          <cell r="B3280" t="str">
            <v>ESCAVACAO MANUAL DE VALAS, QQ TERRENO, EXCETO ROCHA</v>
          </cell>
        </row>
        <row r="3281">
          <cell r="A3281" t="str">
            <v>23414/001</v>
          </cell>
          <cell r="B3281" t="str">
            <v>ATE 1,50 METROS DE PROFUNDIDADE</v>
          </cell>
          <cell r="C3281" t="str">
            <v>M3</v>
          </cell>
          <cell r="D3281">
            <v>11.76</v>
          </cell>
        </row>
        <row r="3282">
          <cell r="A3282" t="str">
            <v>23414/002</v>
          </cell>
          <cell r="B3282" t="str">
            <v>ALEM DE 1,50 METROS ATE 3,00 METROS DE PROFUNDIDADE</v>
          </cell>
          <cell r="C3282" t="str">
            <v>M3</v>
          </cell>
          <cell r="D3282">
            <v>15.53</v>
          </cell>
        </row>
        <row r="3283">
          <cell r="A3283" t="str">
            <v>23414/003</v>
          </cell>
          <cell r="B3283" t="str">
            <v>ALEM DE 3,00 METROS ATE 4,50 METROS DE PROFUNDIDADE</v>
          </cell>
          <cell r="C3283" t="str">
            <v>M3</v>
          </cell>
          <cell r="D3283">
            <v>18.190000000000001</v>
          </cell>
        </row>
        <row r="3284">
          <cell r="A3284">
            <v>23418</v>
          </cell>
          <cell r="B3284" t="str">
            <v>ESCAVACAO MECANICA DE VALAS, QQ TERRENO, EXCETO ROCHA</v>
          </cell>
        </row>
        <row r="3285">
          <cell r="A3285" t="str">
            <v>23418/001</v>
          </cell>
          <cell r="B3285" t="str">
            <v>ATE 2,00 METROS DE PROFUNDIDADE (C/RETRO-ESCAVADEIRA CASE 580 H)</v>
          </cell>
          <cell r="C3285" t="str">
            <v>M3</v>
          </cell>
          <cell r="D3285">
            <v>3.32</v>
          </cell>
        </row>
        <row r="3286">
          <cell r="A3286" t="str">
            <v>23418/002</v>
          </cell>
          <cell r="B3286" t="str">
            <v>ALEM DE 2,00 METROS ATE 4,00 METROS DE PROFUNDIDADE (C/RETRO-ESCAVA</v>
          </cell>
          <cell r="C3286" t="str">
            <v>M3</v>
          </cell>
          <cell r="D3286">
            <v>4.4400000000000004</v>
          </cell>
        </row>
        <row r="3287">
          <cell r="A3287" t="str">
            <v>CÓDIGO</v>
          </cell>
          <cell r="B3287" t="str">
            <v>|D E S C R I Ç Ã O                                                   |UN</v>
          </cell>
          <cell r="C3287" t="str">
            <v>IDADE</v>
          </cell>
          <cell r="D3287" t="str">
            <v>|CUSTO TOTAL</v>
          </cell>
        </row>
        <row r="3288">
          <cell r="A3288" t="str">
            <v>ÍNCULO.....:</v>
          </cell>
          <cell r="B3288" t="str">
            <v>NACIONAL CAIXA</v>
          </cell>
        </row>
        <row r="3290">
          <cell r="B3290" t="str">
            <v>DEIRA CASE 580 H)</v>
          </cell>
        </row>
        <row r="3291">
          <cell r="A3291" t="str">
            <v>23418/003</v>
          </cell>
          <cell r="B3291" t="str">
            <v>ALEM DE 4,00 METROS ATE 6,00 METROS DE PROFUNDIDADE (C/ESCAVADEIRA</v>
          </cell>
          <cell r="C3291" t="str">
            <v>M3</v>
          </cell>
          <cell r="D3291">
            <v>4.9000000000000004</v>
          </cell>
        </row>
        <row r="3292">
          <cell r="B3292" t="str">
            <v>HIDRAULICA 105 HP)</v>
          </cell>
        </row>
        <row r="3293">
          <cell r="A3293">
            <v>26286</v>
          </cell>
          <cell r="B3293" t="str">
            <v>ESCAVACAO MANUAL DE VALAS</v>
          </cell>
        </row>
        <row r="3294">
          <cell r="A3294" t="str">
            <v>26286/001</v>
          </cell>
          <cell r="B3294" t="str">
            <v>ESCAV MAN VALA/CAVA(FRIO)MAT 2A CAT ATE 1,50M EXCL ESG/ESCOR</v>
          </cell>
          <cell r="C3294" t="str">
            <v>M3</v>
          </cell>
          <cell r="D3294">
            <v>33.29</v>
          </cell>
        </row>
        <row r="3295">
          <cell r="B3295" t="str">
            <v>(MOLEDO OU ROCHA DECOMPOSTA)</v>
          </cell>
        </row>
        <row r="3296">
          <cell r="A3296" t="str">
            <v>26286/003</v>
          </cell>
          <cell r="B3296" t="str">
            <v>ESCAV MAN VALA/CAVA(FRIO)MAT 2A CAT 3 A 4,5M EXCL ESG/ESCOR</v>
          </cell>
          <cell r="C3296" t="str">
            <v>M3</v>
          </cell>
          <cell r="D3296">
            <v>48.82</v>
          </cell>
        </row>
        <row r="3297">
          <cell r="B3297" t="str">
            <v>(MOLEDO OU ROCHA DECOMPOSTA)</v>
          </cell>
        </row>
        <row r="3298">
          <cell r="A3298" t="str">
            <v>26286/004</v>
          </cell>
          <cell r="B3298" t="str">
            <v>ESCAV MAN VALA/CAVA(FRIO)MAT 2A CAT 4,5 A 6M EXCL ESG/ESCOR</v>
          </cell>
          <cell r="C3298" t="str">
            <v>M3</v>
          </cell>
          <cell r="D3298">
            <v>57.7</v>
          </cell>
        </row>
        <row r="3299">
          <cell r="B3299" t="str">
            <v>(MOLEDO OU ROCHA DECOMPOSTA)</v>
          </cell>
        </row>
        <row r="3300">
          <cell r="A3300" t="str">
            <v>26286/005</v>
          </cell>
          <cell r="B3300" t="str">
            <v>ESCAV MAN VALA/CAVA ATE 1,5M EXCL ESG/ESCOR ARGILA OU PEDRA</v>
          </cell>
          <cell r="C3300" t="str">
            <v>M3</v>
          </cell>
          <cell r="D3300">
            <v>21.3</v>
          </cell>
        </row>
        <row r="3301">
          <cell r="B3301" t="str">
            <v>SOLTA DO TAMANHO MEDIO DE PEDRA DE MAO</v>
          </cell>
        </row>
        <row r="3302">
          <cell r="A3302" t="str">
            <v>26286/006</v>
          </cell>
          <cell r="B3302" t="str">
            <v>ESCAV MAN VALA/CAVA DE 1,5 A 3M EXCL ESG/ESCOR ARGILA RIJA</v>
          </cell>
          <cell r="C3302" t="str">
            <v>M3</v>
          </cell>
          <cell r="D3302">
            <v>24.85</v>
          </cell>
        </row>
        <row r="3303">
          <cell r="B3303" t="str">
            <v>PEDRA SOLTA DO TAMANHO MEDIO DE PEDRA DE MAO</v>
          </cell>
        </row>
        <row r="3304">
          <cell r="A3304" t="str">
            <v>26286/007</v>
          </cell>
          <cell r="B3304" t="str">
            <v>ESCAV MAN VALA/CAVA DE 3 A 4,5M EXCL ESG/ESCOR ARGILA RIJA</v>
          </cell>
          <cell r="C3304" t="str">
            <v>M3</v>
          </cell>
          <cell r="D3304">
            <v>39.950000000000003</v>
          </cell>
        </row>
        <row r="3305">
          <cell r="B3305" t="str">
            <v>OU OU PEDRA SOLTA TAMANHO MEDIO DE PEDRA DE MAO</v>
          </cell>
        </row>
        <row r="3306">
          <cell r="A3306" t="str">
            <v>26286/008</v>
          </cell>
          <cell r="B3306" t="str">
            <v>ESCAV MAN VALA/CAVA DE 4,5 A 6M EXCL ESG/ESCOR ARGILA RIJA</v>
          </cell>
          <cell r="C3306" t="str">
            <v>M3</v>
          </cell>
          <cell r="D3306">
            <v>48.82</v>
          </cell>
        </row>
        <row r="3307">
          <cell r="B3307" t="str">
            <v>OU PEDRA SOLTA DO TAMANHO MEDIO DE PEDRA DE MAO</v>
          </cell>
        </row>
        <row r="3308">
          <cell r="A3308" t="str">
            <v>26286/009</v>
          </cell>
          <cell r="B3308" t="str">
            <v>ESCAV MAN VALA/CAVA ATE 1,5M EXCL ESG/ESCOR LODO</v>
          </cell>
          <cell r="C3308" t="str">
            <v>M3</v>
          </cell>
          <cell r="D3308">
            <v>24.41</v>
          </cell>
        </row>
        <row r="3309">
          <cell r="A3309" t="str">
            <v>26286/010</v>
          </cell>
          <cell r="B3309" t="str">
            <v>ESCAV MAN VALA/CAVA DE 1,5 A 3M EXCL ESG/ESCOR LODO</v>
          </cell>
          <cell r="C3309" t="str">
            <v>M3</v>
          </cell>
          <cell r="D3309">
            <v>44.38</v>
          </cell>
        </row>
        <row r="3310">
          <cell r="A3310" t="str">
            <v>26286/011</v>
          </cell>
          <cell r="B3310" t="str">
            <v>ESCAV MAN VALA/CAVA DE 3 A 4,5M EXCL ESG/ESCOR LODO</v>
          </cell>
          <cell r="C3310" t="str">
            <v>M3</v>
          </cell>
          <cell r="D3310">
            <v>66.58</v>
          </cell>
        </row>
        <row r="3311">
          <cell r="B3311" t="str">
            <v>MENTO E ESGOTAMENTO</v>
          </cell>
        </row>
        <row r="3312">
          <cell r="A3312" t="str">
            <v>26286/012</v>
          </cell>
          <cell r="B3312" t="str">
            <v>ESCAV MAN VALA/CAVA LODO, DE 4,50 A 6,00 M, EXCLUS</v>
          </cell>
          <cell r="C3312" t="str">
            <v>M3</v>
          </cell>
          <cell r="D3312">
            <v>79.900000000000006</v>
          </cell>
        </row>
        <row r="3313">
          <cell r="B3313" t="str">
            <v>MENTO E ESGOTAMENTO</v>
          </cell>
        </row>
        <row r="3314">
          <cell r="A3314" t="str">
            <v>26286/013</v>
          </cell>
          <cell r="B3314" t="str">
            <v>ESCAV MAN VALA/CAVA MAT 1A CAT ATE 1,5M EXCL ESG/ESCOR EM</v>
          </cell>
          <cell r="C3314" t="str">
            <v>M3</v>
          </cell>
          <cell r="D3314">
            <v>18.64</v>
          </cell>
        </row>
        <row r="3315">
          <cell r="B3315" t="str">
            <v>BECO(LARG ATE 2M)C/IMPOSSIBILIDADE DE ENTRADA DE CAMINHAO</v>
          </cell>
        </row>
        <row r="3316">
          <cell r="B3316" t="str">
            <v>OU EQUIPAMENTO MOTORIZADO P/RETIRADA MATERIAL</v>
          </cell>
        </row>
        <row r="3317">
          <cell r="A3317" t="str">
            <v>26286/014</v>
          </cell>
          <cell r="B3317" t="str">
            <v>ESCAV MAN VALA/CAVA MAT 1A CAT DE 1,5 A 3M EXCL ESG/ESCOR EM</v>
          </cell>
          <cell r="C3317" t="str">
            <v>M3</v>
          </cell>
          <cell r="D3317">
            <v>23.97</v>
          </cell>
        </row>
        <row r="3318">
          <cell r="A3318" t="str">
            <v>CÓDIGO</v>
          </cell>
          <cell r="B3318" t="str">
            <v>|D E S C R I Ç Ã O                                                   |UN</v>
          </cell>
          <cell r="C3318" t="str">
            <v>IDADE</v>
          </cell>
          <cell r="D3318" t="str">
            <v>|CUSTO TOTAL</v>
          </cell>
        </row>
        <row r="3319">
          <cell r="A3319" t="str">
            <v>ÍNCULO.....:</v>
          </cell>
          <cell r="B3319" t="str">
            <v>NACIONAL CAIXA</v>
          </cell>
        </row>
        <row r="3321">
          <cell r="B3321" t="str">
            <v>BECO(LARG ATE 2M)C/IMPOSSIBILIDADE DE ENTRADA DE CAMINHAO OU</v>
          </cell>
        </row>
        <row r="3322">
          <cell r="B3322" t="str">
            <v>EQUIPAMENTO MOTORIZADO P/RETIRADA DO MATERIAL</v>
          </cell>
        </row>
        <row r="3323">
          <cell r="A3323" t="str">
            <v>26286/015</v>
          </cell>
          <cell r="B3323" t="str">
            <v>ESCAV MAN VALA/CAVA MAT 1A CAT DE 3 A 4,5M EXCL ESG/ESCOR EM</v>
          </cell>
          <cell r="C3323" t="str">
            <v>M3</v>
          </cell>
          <cell r="D3323">
            <v>31.96</v>
          </cell>
        </row>
        <row r="3324">
          <cell r="B3324" t="str">
            <v>BECO(LARG ATE 2M)C/IMPOSSIBILIDADE DE ENTRADA DE CAMINHAO OU</v>
          </cell>
        </row>
        <row r="3325">
          <cell r="B3325" t="str">
            <v>EQUIPAMENTO MOTORIZADO P/RETIRADA DE MATERIAL</v>
          </cell>
        </row>
        <row r="3326">
          <cell r="A3326" t="str">
            <v>26286/016</v>
          </cell>
          <cell r="B3326" t="str">
            <v>ESCAV MAN VALA/CAVA LODO/LAMA ATE 1,5M EXCLESG/ESCOR EM BECO</v>
          </cell>
          <cell r="C3326" t="str">
            <v>M3</v>
          </cell>
          <cell r="D3326">
            <v>28.09</v>
          </cell>
        </row>
        <row r="3327">
          <cell r="B3327" t="str">
            <v>(LARG ATE 2M)EM FAVELAS</v>
          </cell>
        </row>
        <row r="3328">
          <cell r="A3328" t="str">
            <v>26286/017</v>
          </cell>
          <cell r="B3328" t="str">
            <v>ESCAV MAN VALA/CAVA LODO/LAMA DE 1,5 A 3M INCL ESG/ESCOR EM</v>
          </cell>
          <cell r="C3328" t="str">
            <v>M3</v>
          </cell>
          <cell r="D3328">
            <v>51.04</v>
          </cell>
        </row>
        <row r="3329">
          <cell r="B3329" t="str">
            <v>BECOS(LARGURA ATE 2,00M)EM FAVELAS</v>
          </cell>
        </row>
        <row r="3330">
          <cell r="A3330" t="str">
            <v>26286/018</v>
          </cell>
          <cell r="B3330" t="str">
            <v>ESCAV MAN CEU ABERTO MAT 1A CAT ATE 0,5M REMOCAO ATE 1DAM</v>
          </cell>
          <cell r="C3330" t="str">
            <v>M3</v>
          </cell>
          <cell r="D3330">
            <v>10.65</v>
          </cell>
        </row>
        <row r="3331">
          <cell r="A3331" t="str">
            <v>26286/019</v>
          </cell>
          <cell r="B3331" t="str">
            <v>ESCAV MANUAL VALA/CAVA MAT 1A CAT ATE 1,50M EXCL ESG/ESCOR</v>
          </cell>
          <cell r="C3331" t="str">
            <v>M3</v>
          </cell>
          <cell r="D3331">
            <v>15.53</v>
          </cell>
        </row>
        <row r="3332">
          <cell r="B3332" t="str">
            <v>(AREIA ARGILA OU PICARRA)</v>
          </cell>
        </row>
        <row r="3333">
          <cell r="A3333" t="str">
            <v>26286/020</v>
          </cell>
          <cell r="B3333" t="str">
            <v>ESCAV MANUAL VALA/CAVA MAT 1A CAT DE 1,5 A 3M EXCL ESG/ESCOR</v>
          </cell>
          <cell r="C3333" t="str">
            <v>M3</v>
          </cell>
          <cell r="D3333">
            <v>19.97</v>
          </cell>
        </row>
        <row r="3334">
          <cell r="B3334" t="str">
            <v>(AREIA ARGILA OU PICARRA)</v>
          </cell>
        </row>
        <row r="3335">
          <cell r="A3335" t="str">
            <v>26286/021</v>
          </cell>
          <cell r="B3335" t="str">
            <v>ESCAV MANUAL VALA/CAVA MAT 1A CAT DE 3 A 4,5M EXCL ESG/ESCOR</v>
          </cell>
          <cell r="C3335" t="str">
            <v>M3</v>
          </cell>
          <cell r="D3335">
            <v>26.63</v>
          </cell>
        </row>
        <row r="3336">
          <cell r="B3336" t="str">
            <v>(AREIA ARGILA OU PICARRA)</v>
          </cell>
        </row>
        <row r="3337">
          <cell r="A3337" t="str">
            <v>26286/022</v>
          </cell>
          <cell r="B3337" t="str">
            <v>ESCAV MANUAL VALA/CAVA MAT 1A CAT DE 4,5 A 6M EXCL ESG/ESCOR</v>
          </cell>
          <cell r="C3337" t="str">
            <v>M3</v>
          </cell>
          <cell r="D3337">
            <v>35.51</v>
          </cell>
        </row>
        <row r="3338">
          <cell r="B3338" t="str">
            <v>(AREIA ARGILA OU PICARRA)</v>
          </cell>
        </row>
        <row r="3339">
          <cell r="A3339" t="str">
            <v>26286/023</v>
          </cell>
          <cell r="B3339" t="str">
            <v>ESCAV MANUAL MAT 1A CAT A CEU ABERTO PROFUNDIADE&gt;0,5M</v>
          </cell>
          <cell r="C3339" t="str">
            <v>M3</v>
          </cell>
          <cell r="D3339">
            <v>14.42</v>
          </cell>
        </row>
        <row r="3340">
          <cell r="A3340" t="str">
            <v>26286/024</v>
          </cell>
          <cell r="B3340" t="str">
            <v>ESCAV MAN VALA MAT 1A CAT C/ESCOR/ESGOT MANUAL</v>
          </cell>
          <cell r="C3340" t="str">
            <v>M3</v>
          </cell>
          <cell r="D3340">
            <v>84.39</v>
          </cell>
        </row>
        <row r="3341">
          <cell r="A3341" t="str">
            <v>26286/025</v>
          </cell>
          <cell r="B3341" t="str">
            <v>ESCAV MANUAL VALA/CAVA MAT 1A CAT DE 6 A 7,5M EXCL ESG/ESCOR</v>
          </cell>
          <cell r="C3341" t="str">
            <v>M3</v>
          </cell>
          <cell r="D3341">
            <v>44.38</v>
          </cell>
        </row>
        <row r="3342">
          <cell r="B3342" t="str">
            <v>(AREIA ARGILA OU PICARRA)</v>
          </cell>
        </row>
        <row r="3343">
          <cell r="A3343" t="str">
            <v>26286/026</v>
          </cell>
          <cell r="B3343" t="str">
            <v>ESCAV MAN VALA A FRIO MAT 2A CAT DE 6 A 7,5M EXCL ESG/ESCOR</v>
          </cell>
          <cell r="C3343" t="str">
            <v>M3</v>
          </cell>
          <cell r="D3343">
            <v>66.58</v>
          </cell>
        </row>
        <row r="3344">
          <cell r="B3344" t="str">
            <v>(MOLEDO OU ROCHA DECOMPOSTA)</v>
          </cell>
        </row>
        <row r="3345">
          <cell r="A3345" t="str">
            <v>26286/027</v>
          </cell>
          <cell r="B3345" t="str">
            <v>ESCAV MAN VALA/CAVA DE 6 A 7,5M EXCL ESG/ESCOR ARGILA RIJA</v>
          </cell>
          <cell r="C3345" t="str">
            <v>M3</v>
          </cell>
          <cell r="D3345">
            <v>57.7</v>
          </cell>
        </row>
        <row r="3346">
          <cell r="B3346" t="str">
            <v>OU PEDRA SOLTA DO TAMANHO MEDIO DE PEDRA DE MAO</v>
          </cell>
        </row>
        <row r="3347">
          <cell r="A3347" t="str">
            <v>26286/028</v>
          </cell>
          <cell r="B3347" t="str">
            <v>ESCAV MAN VALA/CAVA DE 6 A 7,5M EXCL ESG/ESCOR LODO</v>
          </cell>
          <cell r="C3347" t="str">
            <v>M3</v>
          </cell>
          <cell r="D3347">
            <v>93.21</v>
          </cell>
        </row>
        <row r="3348">
          <cell r="A3348" t="str">
            <v>26286/029</v>
          </cell>
          <cell r="B3348" t="str">
            <v>ESCAVACAO MANUAL DE VALAS H &lt;= 1,50 M</v>
          </cell>
          <cell r="C3348" t="str">
            <v>M3</v>
          </cell>
          <cell r="D3348">
            <v>13.31</v>
          </cell>
        </row>
        <row r="3349">
          <cell r="A3349" t="str">
            <v>CÓDIGO</v>
          </cell>
          <cell r="B3349" t="str">
            <v>|D E S C R I Ç Ã O                                                   |UN</v>
          </cell>
          <cell r="C3349" t="str">
            <v>IDADE</v>
          </cell>
          <cell r="D3349" t="str">
            <v>|CUSTO TOTAL</v>
          </cell>
        </row>
        <row r="3350">
          <cell r="A3350" t="str">
            <v>ÍNCULO.....:</v>
          </cell>
          <cell r="B3350" t="str">
            <v>NACIONAL CAIXA</v>
          </cell>
        </row>
        <row r="3352">
          <cell r="A3352">
            <v>26298</v>
          </cell>
          <cell r="B3352" t="str">
            <v>ESCAVACAO MECANICA DE VALAS</v>
          </cell>
        </row>
        <row r="3353">
          <cell r="A3353" t="str">
            <v>26298/001</v>
          </cell>
          <cell r="B3353" t="str">
            <v>ESCAV VALA(ESCAV HIDR)MAT 2A(MOLEDO/ROCHA MUITO DECOMPOSTA)</v>
          </cell>
          <cell r="C3353" t="str">
            <v>M3</v>
          </cell>
          <cell r="D3353">
            <v>3.16</v>
          </cell>
        </row>
        <row r="3354">
          <cell r="B3354" t="str">
            <v>EXCL ESCORAMENTO/ESGOTAMENTO S/COMPRESSOR</v>
          </cell>
        </row>
        <row r="3355">
          <cell r="A3355" t="str">
            <v>26298/003</v>
          </cell>
          <cell r="B3355" t="str">
            <v>ESCAV(RETROESCAV)VALA N ESCOR ATE 1,5M MAT 1A C/REDUTOR PRODUT</v>
          </cell>
          <cell r="C3355" t="str">
            <v>M3</v>
          </cell>
          <cell r="D3355">
            <v>10.94</v>
          </cell>
        </row>
        <row r="3356">
          <cell r="B3356" t="str">
            <v>(CAVAS FUNDACAO/PEDRAS/INST PREDIAIS/OUTROS)</v>
          </cell>
        </row>
        <row r="3357">
          <cell r="B3357" t="str">
            <v>EXCL ESGOTAMENTO</v>
          </cell>
        </row>
        <row r="3358">
          <cell r="A3358" t="str">
            <v>26298/004</v>
          </cell>
          <cell r="B3358" t="str">
            <v>ESCAV(RETROESCAV)VALA N ESCOR MAT 1A PROF=1,5 A 3M C/REDUTOR</v>
          </cell>
          <cell r="C3358" t="str">
            <v>M3</v>
          </cell>
          <cell r="D3358">
            <v>13.31</v>
          </cell>
        </row>
        <row r="3359">
          <cell r="B3359" t="str">
            <v>PRODUTIVIDADE(CAVAS FUNDACAO/PEDRAS/INST PREDIAIS/OUTROS)</v>
          </cell>
        </row>
        <row r="3360">
          <cell r="B3360" t="str">
            <v>EXCL ESGOTAMENTO</v>
          </cell>
        </row>
        <row r="3361">
          <cell r="A3361" t="str">
            <v>26298/005</v>
          </cell>
          <cell r="B3361" t="str">
            <v>ESCAV(RETROESCAV)VALA N ESCOR MAT 1A PROF&gt;1,5M PROF EXCL ESG</v>
          </cell>
          <cell r="C3361" t="str">
            <v>M3</v>
          </cell>
          <cell r="D3361">
            <v>4.32</v>
          </cell>
        </row>
        <row r="3362">
          <cell r="A3362" t="str">
            <v>26298/006</v>
          </cell>
          <cell r="B3362" t="str">
            <v>ESCAV(RETROESCAV)VALA N ESCOR MAT 1A DE 1,5M A 3M  EXCL ESG</v>
          </cell>
          <cell r="C3362" t="str">
            <v>M3</v>
          </cell>
          <cell r="D3362">
            <v>5.23</v>
          </cell>
        </row>
        <row r="3363">
          <cell r="A3363" t="str">
            <v>26298/007</v>
          </cell>
          <cell r="B3363" t="str">
            <v>ESCAV(RETROESCAV)VALA ESCOR MAT 1A ATE 1,5M C/REDUTOR PRODUT</v>
          </cell>
          <cell r="C3363" t="str">
            <v>M3</v>
          </cell>
          <cell r="D3363">
            <v>13.4</v>
          </cell>
        </row>
        <row r="3364">
          <cell r="B3364" t="str">
            <v>(PEDRAS/INST PREDIAIS/OUTROS) EXCL ESGOTA/ESCORAMENTO</v>
          </cell>
        </row>
        <row r="3365">
          <cell r="A3365" t="str">
            <v>26298/008</v>
          </cell>
          <cell r="B3365" t="str">
            <v>ESCAV(RETROESCAV)VALA ESCOR MAT 1A DE 1,5M A 3MC/REDUTOR PRO-</v>
          </cell>
          <cell r="C3365" t="str">
            <v>M3</v>
          </cell>
          <cell r="D3365">
            <v>17.190000000000001</v>
          </cell>
        </row>
        <row r="3366">
          <cell r="B3366" t="str">
            <v>DUTIVIDADE(CAVAS FUNDACOES/PEDRAS/INST PREDIAIS/OUTROS)</v>
          </cell>
        </row>
        <row r="3367">
          <cell r="B3367" t="str">
            <v>EXCL ESCORAMENTO/ESGOTAMENTO</v>
          </cell>
        </row>
        <row r="3368">
          <cell r="A3368" t="str">
            <v>26298/009</v>
          </cell>
          <cell r="B3368" t="str">
            <v>ESCAV(RETROESCAV)VALA ESCOR MAT 1A ATE 1,5M PROF EXCL/ESGOTA</v>
          </cell>
          <cell r="C3368" t="str">
            <v>M3</v>
          </cell>
          <cell r="D3368">
            <v>5.03</v>
          </cell>
        </row>
        <row r="3369">
          <cell r="B3369" t="str">
            <v>MENTO/ESCORAMENTO</v>
          </cell>
        </row>
        <row r="3370">
          <cell r="A3370" t="str">
            <v>26298/010</v>
          </cell>
          <cell r="B3370" t="str">
            <v>ESCAV(RETROESCAV)VALA ESCOR MAT 1A PROF=1,5M A 3,M PROF EXCL</v>
          </cell>
          <cell r="C3370" t="str">
            <v>M3</v>
          </cell>
          <cell r="D3370">
            <v>6.42</v>
          </cell>
        </row>
        <row r="3371">
          <cell r="B3371" t="str">
            <v>ESGOTAMENTO/ESCORAMENTO</v>
          </cell>
        </row>
        <row r="3372">
          <cell r="A3372" t="str">
            <v>26298/011</v>
          </cell>
          <cell r="B3372" t="str">
            <v>ESCAV(ESCAV HIDR)VALA N ESCOR MAT 1A ATE 1,5M PROF C/REDUTOR</v>
          </cell>
          <cell r="C3372" t="str">
            <v>M3</v>
          </cell>
          <cell r="D3372">
            <v>9.5399999999999991</v>
          </cell>
        </row>
        <row r="3373">
          <cell r="B3373" t="str">
            <v>PRODUTIVIDADE(CAVAS FUNDACAO/PEDRAS/INST PREDIAIS/OUTROS)</v>
          </cell>
        </row>
        <row r="3374">
          <cell r="B3374" t="str">
            <v>EXCL ESGOTAMENTO</v>
          </cell>
        </row>
        <row r="3375">
          <cell r="A3375" t="str">
            <v>26298/012</v>
          </cell>
          <cell r="B3375" t="str">
            <v>ESCAV(ESCAV HIDR)VALA N/ESCOR MAT 1A DE 1,5M A 3M C/REDUTOR</v>
          </cell>
          <cell r="C3375" t="str">
            <v>M3</v>
          </cell>
          <cell r="D3375">
            <v>10.95</v>
          </cell>
        </row>
        <row r="3376">
          <cell r="B3376" t="str">
            <v>PRODUTIVID(CAVAS FUNDACAO/PEDRAS/INST PREDIAIS/OUTROS)</v>
          </cell>
        </row>
        <row r="3377">
          <cell r="B3377" t="str">
            <v>EXCL ESGOTAMENTO</v>
          </cell>
        </row>
        <row r="3378">
          <cell r="A3378" t="str">
            <v>26298/013</v>
          </cell>
          <cell r="B3378" t="str">
            <v>ESCAV(ESCAV HIDR)VALA N/ESCOR MAT 1A PROF=3 A 4,5M C/REDUTOR</v>
          </cell>
          <cell r="C3378" t="str">
            <v>M3</v>
          </cell>
          <cell r="D3378">
            <v>12.62</v>
          </cell>
        </row>
        <row r="3379">
          <cell r="B3379" t="str">
            <v>PRODUTIVIDADE(CAVAS FUNDACAO/PEDRAS/INST PREDIAIS/OUTROS)</v>
          </cell>
        </row>
        <row r="3380">
          <cell r="A3380" t="str">
            <v>CÓDIGO</v>
          </cell>
          <cell r="B3380" t="str">
            <v>|D E S C R I Ç Ã O                                                   |UN</v>
          </cell>
          <cell r="C3380" t="str">
            <v>IDADE</v>
          </cell>
          <cell r="D3380" t="str">
            <v>|CUSTO TOTAL</v>
          </cell>
        </row>
        <row r="3381">
          <cell r="A3381" t="str">
            <v>ÍNCULO.....:</v>
          </cell>
          <cell r="B3381" t="str">
            <v>NACIONAL CAIXA</v>
          </cell>
        </row>
        <row r="3383">
          <cell r="B3383" t="str">
            <v>EXCL ESGOTAMENTO</v>
          </cell>
        </row>
        <row r="3384">
          <cell r="A3384" t="str">
            <v>26298/014</v>
          </cell>
          <cell r="B3384" t="str">
            <v>ESCAV(ESCAV HIDR)VALA N/ESCOR MAT 1A PROF=4,5 A 6M C/REDUTOR</v>
          </cell>
          <cell r="C3384" t="str">
            <v>M3</v>
          </cell>
          <cell r="D3384">
            <v>15.72</v>
          </cell>
        </row>
        <row r="3385">
          <cell r="B3385" t="str">
            <v>PRODUTIVIDADE(CAVAS FUNDACAO/PEDRAS/INST PREDIAIS/OUTROS)</v>
          </cell>
        </row>
        <row r="3386">
          <cell r="B3386" t="str">
            <v>EXCL ESGOTAMENTO</v>
          </cell>
        </row>
        <row r="3387">
          <cell r="A3387" t="str">
            <v>26298/015</v>
          </cell>
          <cell r="B3387" t="str">
            <v>ESCAVAÇÃO HIDRAULICA DE VALA NÃO ESCORADA MATERIAL DE 1A,  ATE 1,5M DE</v>
          </cell>
          <cell r="C3387" t="str">
            <v>M3</v>
          </cell>
          <cell r="D3387">
            <v>3.7</v>
          </cell>
        </row>
        <row r="3388">
          <cell r="B3388" t="str">
            <v>PROFUNDIDADE  EXCLUSIVE ESGOTAMENTO</v>
          </cell>
        </row>
        <row r="3389">
          <cell r="A3389" t="str">
            <v>26298/016</v>
          </cell>
          <cell r="B3389" t="str">
            <v>ESCAV(ESCAV HIDR)VALA N/ESCOR MAT 1A PROF=1,5M A 3M EXCL ESG</v>
          </cell>
          <cell r="C3389" t="str">
            <v>M3</v>
          </cell>
          <cell r="D3389">
            <v>4.1900000000000004</v>
          </cell>
        </row>
        <row r="3390">
          <cell r="A3390" t="str">
            <v>26298/017</v>
          </cell>
          <cell r="B3390" t="str">
            <v>ESCAV(ESCAV HIDR)VALA N/ESCOR MAT 1A PROF=3M A 4,5M EXCL ESG</v>
          </cell>
          <cell r="C3390" t="str">
            <v>M3</v>
          </cell>
          <cell r="D3390">
            <v>5.26</v>
          </cell>
        </row>
        <row r="3391">
          <cell r="A3391" t="str">
            <v>26298/018</v>
          </cell>
          <cell r="B3391" t="str">
            <v>ESCAV(ESCAV HIDR)VALA N ESCOR MAT 1A PROF=4,5M A 6M EXCL ESG</v>
          </cell>
          <cell r="C3391" t="str">
            <v>M3</v>
          </cell>
          <cell r="D3391">
            <v>6.43</v>
          </cell>
        </row>
        <row r="3392">
          <cell r="A3392" t="str">
            <v>26298/019</v>
          </cell>
          <cell r="B3392" t="str">
            <v>ESCAV(ESCAV HIDR)VALA ESCOR MAT 1A ATE 1,5M C/REDUTOR PRODUTIV</v>
          </cell>
          <cell r="C3392" t="str">
            <v>M3</v>
          </cell>
          <cell r="D3392">
            <v>11.59</v>
          </cell>
        </row>
        <row r="3393">
          <cell r="B3393" t="str">
            <v>(CAVAS FUNDACAO/PEDRAS/INST PREDIAIS/OUTROS)EXCL ESGOTAMENTO/</v>
          </cell>
        </row>
        <row r="3394">
          <cell r="B3394" t="str">
            <v>/ESCORAMENTO</v>
          </cell>
        </row>
        <row r="3395">
          <cell r="A3395" t="str">
            <v>26298/020</v>
          </cell>
          <cell r="B3395" t="str">
            <v>ESCAV(ESCAV HIDR)VALA ESCOR MAT 1A DE 1,5 A 3M C/REDUTOR PRO</v>
          </cell>
          <cell r="C3395" t="str">
            <v>M3</v>
          </cell>
          <cell r="D3395">
            <v>12.54</v>
          </cell>
        </row>
        <row r="3396">
          <cell r="B3396" t="str">
            <v>DUTIVIDADE(CAVAS FUNDACAO/PEDRAS/INST PREDIAIS/OUTROS)EXCL</v>
          </cell>
        </row>
        <row r="3397">
          <cell r="B3397" t="str">
            <v>ESGOTAMENTO/ESCORAMENTO</v>
          </cell>
        </row>
        <row r="3398">
          <cell r="A3398" t="str">
            <v>26298/021</v>
          </cell>
          <cell r="B3398" t="str">
            <v>ESCAV(ESCAV HIDR)VALA ESCOR MAT 1A DE 3 A 4,5M C/REDUTOR PRO-</v>
          </cell>
          <cell r="C3398" t="str">
            <v>M3</v>
          </cell>
          <cell r="D3398">
            <v>17.89</v>
          </cell>
        </row>
        <row r="3399">
          <cell r="B3399" t="str">
            <v>DUTIVIDADE(CAVAS FUNDACAO/PEDRAS/INST PREDIAIS/OUTROS)EXCL</v>
          </cell>
        </row>
        <row r="3400">
          <cell r="B3400" t="str">
            <v>ESGOTAMENTO/ESCORAMENTO</v>
          </cell>
        </row>
        <row r="3401">
          <cell r="A3401" t="str">
            <v>26298/022</v>
          </cell>
          <cell r="B3401" t="str">
            <v>ESCAV(ESCAV HIDR)VALA ESCOR MAT 1A DE 4,5 A 6M C/REDUTOR PRO</v>
          </cell>
          <cell r="C3401" t="str">
            <v>M3</v>
          </cell>
          <cell r="D3401">
            <v>28.27</v>
          </cell>
        </row>
        <row r="3402">
          <cell r="B3402" t="str">
            <v>DUTIVIDADE(CAVAS FUNDACAO/PEDRAS/INST PREDIAIS/OUTROS)EXCL</v>
          </cell>
        </row>
        <row r="3403">
          <cell r="B3403" t="str">
            <v>ESGOTAMENTO/ESCORAMENTO</v>
          </cell>
        </row>
        <row r="3404">
          <cell r="A3404" t="str">
            <v>26298/023</v>
          </cell>
          <cell r="B3404" t="str">
            <v>ESCAV(ESCAV HIDR)VALA ESCOR MAT 1A PROF&gt;1,5M EXCL ESGOTA/ES</v>
          </cell>
          <cell r="C3404" t="str">
            <v>M3</v>
          </cell>
          <cell r="D3404">
            <v>4.4000000000000004</v>
          </cell>
        </row>
        <row r="3405">
          <cell r="B3405" t="str">
            <v>CORAMENTO</v>
          </cell>
        </row>
        <row r="3406">
          <cell r="A3406" t="str">
            <v>26298/024</v>
          </cell>
          <cell r="B3406" t="str">
            <v>ESCAV(ESCAV HIDR)VALA ESCOR MAT 1A PROF=1,5 A 3M EXCL ESGOTA/</v>
          </cell>
          <cell r="C3406" t="str">
            <v>M3</v>
          </cell>
          <cell r="D3406">
            <v>5.04</v>
          </cell>
        </row>
        <row r="3407">
          <cell r="B3407" t="str">
            <v>/ESCORAMENTO</v>
          </cell>
        </row>
        <row r="3408">
          <cell r="A3408" t="str">
            <v>26298/025</v>
          </cell>
          <cell r="B3408" t="str">
            <v>ESCAV VALA ESCORADA C/ESCAVAD HIDRAUL MAT 1A PROF=3 A 4,5M</v>
          </cell>
          <cell r="C3408" t="str">
            <v>M3</v>
          </cell>
          <cell r="D3408">
            <v>7.43</v>
          </cell>
        </row>
        <row r="3409">
          <cell r="B3409" t="str">
            <v>EXCLUSIVE ESGOTAMENTO/ESCORAMENTO</v>
          </cell>
        </row>
        <row r="3410">
          <cell r="A3410" t="str">
            <v>26298/026</v>
          </cell>
          <cell r="B3410" t="str">
            <v>ESCAV VALA ESCORADA C/ESCAVAD HIDRAUL MAT 1A PROF=4,5 A 6M</v>
          </cell>
          <cell r="C3410" t="str">
            <v>M3</v>
          </cell>
          <cell r="D3410">
            <v>10.84</v>
          </cell>
        </row>
        <row r="3411">
          <cell r="A3411" t="str">
            <v>CÓDIGO</v>
          </cell>
          <cell r="B3411" t="str">
            <v>|D E S C R I Ç Ã O                                                   |UN</v>
          </cell>
          <cell r="C3411" t="str">
            <v>IDADE</v>
          </cell>
          <cell r="D3411" t="str">
            <v>|CUSTO TOTAL</v>
          </cell>
        </row>
        <row r="3412">
          <cell r="A3412" t="str">
            <v>ÍNCULO.....:</v>
          </cell>
          <cell r="B3412" t="str">
            <v>NACIONAL CAIXA</v>
          </cell>
        </row>
        <row r="3414">
          <cell r="B3414" t="str">
            <v>EXCLUSIVE ESGOTAMENTO/ESCORAMENTO</v>
          </cell>
        </row>
        <row r="3415">
          <cell r="A3415">
            <v>55864</v>
          </cell>
          <cell r="B3415" t="str">
            <v>ESCAVACAO MANUAL DE VALA EM TERRA ATE 2 M</v>
          </cell>
          <cell r="C3415" t="str">
            <v>M3</v>
          </cell>
          <cell r="D3415">
            <v>14.42</v>
          </cell>
        </row>
        <row r="3416">
          <cell r="A3416">
            <v>60845</v>
          </cell>
          <cell r="B3416" t="str">
            <v>ESCAVACAO MECANICA DE VALAS, ATE 2,00 METROS</v>
          </cell>
        </row>
        <row r="3417">
          <cell r="A3417" t="str">
            <v>60845/001</v>
          </cell>
          <cell r="B3417" t="str">
            <v>ESCAVACAO MECANICA DE VALAS, ATE 2,00 METROS - MMA</v>
          </cell>
          <cell r="C3417" t="str">
            <v>M3</v>
          </cell>
          <cell r="D3417">
            <v>3.32</v>
          </cell>
        </row>
        <row r="3418">
          <cell r="A3418">
            <v>20</v>
          </cell>
          <cell r="B3418" t="str">
            <v>ATERRO COM OU S/COMPACTACAO</v>
          </cell>
        </row>
        <row r="3419">
          <cell r="A3419">
            <v>5719</v>
          </cell>
          <cell r="B3419" t="str">
            <v>REATERRO APILOADO EM CAMADAS 0,20M C/ MATERIAL ARGILO-ARENOSO</v>
          </cell>
          <cell r="C3419" t="str">
            <v>M3</v>
          </cell>
          <cell r="D3419">
            <v>24.18</v>
          </cell>
        </row>
        <row r="3420">
          <cell r="A3420">
            <v>24865</v>
          </cell>
          <cell r="B3420" t="str">
            <v>ESPALHAMENTO MECANIZADO DE MATERIAL 1A. CATEGORIA</v>
          </cell>
        </row>
        <row r="3421">
          <cell r="A3421" t="str">
            <v>24865/001</v>
          </cell>
          <cell r="B3421" t="str">
            <v>ESPALHAMENTO MECANIZADO (C/ MOTONIVELADORA) MATERIAL 1A. CATEGORIA</v>
          </cell>
          <cell r="C3421" t="str">
            <v>M2</v>
          </cell>
          <cell r="D3421">
            <v>0.18</v>
          </cell>
        </row>
        <row r="3422">
          <cell r="A3422">
            <v>55835</v>
          </cell>
          <cell r="B3422" t="str">
            <v>ATERRO INTERNO (EDIFICACOES) COMPACTADO MANUALMENTE</v>
          </cell>
          <cell r="C3422" t="str">
            <v>M3</v>
          </cell>
          <cell r="D3422">
            <v>18.02</v>
          </cell>
        </row>
        <row r="3423">
          <cell r="A3423">
            <v>68684</v>
          </cell>
          <cell r="B3423" t="str">
            <v>ATERRO MANUAL COMPACTADO</v>
          </cell>
        </row>
        <row r="3424">
          <cell r="A3424" t="str">
            <v>68684/001</v>
          </cell>
          <cell r="B3424" t="str">
            <v>ATERRO MANUAL COMPACTADO C/MATERIAL IMPORTADO</v>
          </cell>
          <cell r="C3424" t="str">
            <v>M3</v>
          </cell>
          <cell r="D3424">
            <v>57.31</v>
          </cell>
        </row>
        <row r="3425">
          <cell r="A3425" t="str">
            <v>68684/002</v>
          </cell>
          <cell r="B3425" t="str">
            <v>ATERRO MANUAL COMPACTADO EM CAMADAS DE 20CM</v>
          </cell>
          <cell r="C3425" t="str">
            <v>M3</v>
          </cell>
          <cell r="D3425">
            <v>13.31</v>
          </cell>
        </row>
        <row r="3426">
          <cell r="A3426" t="str">
            <v>68684/003</v>
          </cell>
          <cell r="B3426" t="str">
            <v>ATERRO MANUAL COMPACTADO DE CAVA C/DESLOCAMENTO DE MATERIAL</v>
          </cell>
          <cell r="C3426" t="str">
            <v>M3</v>
          </cell>
          <cell r="D3426">
            <v>15.53</v>
          </cell>
        </row>
        <row r="3427">
          <cell r="A3427">
            <v>21</v>
          </cell>
          <cell r="B3427" t="str">
            <v>ATERRO/REATERRO DE VALAS COM OU S/COMPACTACAO</v>
          </cell>
        </row>
        <row r="3428">
          <cell r="A3428">
            <v>10279</v>
          </cell>
          <cell r="B3428" t="str">
            <v>REATERRO APILOADO VALA</v>
          </cell>
        </row>
        <row r="3429">
          <cell r="A3429" t="str">
            <v>10279/001</v>
          </cell>
          <cell r="B3429" t="str">
            <v>REATERRO APILOADO VALA C/MATERIAL OBRA</v>
          </cell>
          <cell r="C3429" t="str">
            <v>M3</v>
          </cell>
          <cell r="D3429">
            <v>10.65</v>
          </cell>
        </row>
        <row r="3430">
          <cell r="A3430" t="str">
            <v>10279/002</v>
          </cell>
          <cell r="B3430" t="str">
            <v>REATERRO APILOADO DE VALAS C/MATERIAL DA OBRA</v>
          </cell>
          <cell r="C3430" t="str">
            <v>M3</v>
          </cell>
          <cell r="D3430">
            <v>10.65</v>
          </cell>
        </row>
        <row r="3431">
          <cell r="A3431" t="str">
            <v>10279/003</v>
          </cell>
          <cell r="B3431" t="str">
            <v>REATERRO APILOADO EM CAMADAS DE 0,20M C/ APROVEITAMENTO DO MATERIAL ES</v>
          </cell>
          <cell r="C3431" t="str">
            <v>M3</v>
          </cell>
          <cell r="D3431">
            <v>15.53</v>
          </cell>
        </row>
        <row r="3432">
          <cell r="B3432" t="str">
            <v>CAVADO</v>
          </cell>
        </row>
        <row r="3433">
          <cell r="A3433">
            <v>11507</v>
          </cell>
          <cell r="B3433" t="str">
            <v>REATERRO COMPACTADO DE VALAS</v>
          </cell>
        </row>
        <row r="3434">
          <cell r="A3434" t="str">
            <v>11507/001</v>
          </cell>
          <cell r="B3434" t="str">
            <v>COM PLACA VIBRATORIA</v>
          </cell>
          <cell r="C3434" t="str">
            <v>M3</v>
          </cell>
          <cell r="D3434">
            <v>6.87</v>
          </cell>
        </row>
        <row r="3435">
          <cell r="A3435">
            <v>23435</v>
          </cell>
          <cell r="B3435" t="str">
            <v>ATERRO/REATERRO DE VALAS</v>
          </cell>
        </row>
        <row r="3436">
          <cell r="A3436" t="str">
            <v>23435/001</v>
          </cell>
          <cell r="B3436" t="str">
            <v>COMPACTACAO DE VALAS,MANUALMENTE, SEM CONTROLE DE GC</v>
          </cell>
          <cell r="C3436" t="str">
            <v>M3</v>
          </cell>
          <cell r="D3436">
            <v>7.54</v>
          </cell>
        </row>
        <row r="3437">
          <cell r="A3437" t="str">
            <v>23435/002</v>
          </cell>
          <cell r="B3437" t="str">
            <v>COMPACTACAO MECANICA DE VALAS, SEM CONTROLE DE GC (COMPACTADOR TIPO SA</v>
          </cell>
          <cell r="C3437" t="str">
            <v>M3</v>
          </cell>
          <cell r="D3437">
            <v>4.67</v>
          </cell>
        </row>
        <row r="3438">
          <cell r="B3438" t="str">
            <v>PO ATE 35 KG)</v>
          </cell>
        </row>
        <row r="3439">
          <cell r="A3439" t="str">
            <v>23435/003</v>
          </cell>
          <cell r="B3439" t="str">
            <v>COMPACTACAO MECANICA DE VALAS,C/CONTR.DO GC &gt;= 95% DO PN(C/COMPACTADOR</v>
          </cell>
          <cell r="C3439" t="str">
            <v>M3</v>
          </cell>
          <cell r="D3439">
            <v>6.87</v>
          </cell>
        </row>
        <row r="3440">
          <cell r="B3440" t="str">
            <v>SOLOS C/ PLACA VIBRATORIA MOTOR DIESEL/GASOLINA 7 A 10 HP)</v>
          </cell>
        </row>
        <row r="3441">
          <cell r="A3441">
            <v>26287</v>
          </cell>
          <cell r="B3441" t="str">
            <v>REATERRO DE VALAS</v>
          </cell>
        </row>
        <row r="3442">
          <cell r="A3442" t="str">
            <v>CÓDIGO</v>
          </cell>
          <cell r="B3442" t="str">
            <v>|D E S C R I Ç Ã O                                                   |UN</v>
          </cell>
          <cell r="C3442" t="str">
            <v>IDADE</v>
          </cell>
          <cell r="D3442" t="str">
            <v>|CUSTO TOTAL</v>
          </cell>
        </row>
        <row r="3443">
          <cell r="A3443" t="str">
            <v>ÍNCULO.....:</v>
          </cell>
          <cell r="B3443" t="str">
            <v>NACIONAL CAIXA</v>
          </cell>
        </row>
        <row r="3445">
          <cell r="A3445" t="str">
            <v>26287/001</v>
          </cell>
          <cell r="B3445" t="str">
            <v>REATER VALA/CAVA COMPACT/MACO CAMADAS 20CM EM BECO ATE 2,50M</v>
          </cell>
          <cell r="C3445" t="str">
            <v>M3</v>
          </cell>
          <cell r="D3445">
            <v>13.31</v>
          </cell>
        </row>
        <row r="3446">
          <cell r="B3446" t="str">
            <v>LARG EM FAVELAS</v>
          </cell>
        </row>
        <row r="3447">
          <cell r="A3447" t="str">
            <v>26287/002</v>
          </cell>
          <cell r="B3447" t="str">
            <v>REATER VALA/CAVA COMPACT/MACO CAMADAS 30CM EM BECO ATE 2,50M</v>
          </cell>
          <cell r="C3447" t="str">
            <v>M3</v>
          </cell>
          <cell r="D3447">
            <v>11.18</v>
          </cell>
        </row>
        <row r="3448">
          <cell r="B3448" t="str">
            <v>LARGURA EM FAVELAS</v>
          </cell>
        </row>
        <row r="3449">
          <cell r="A3449" t="str">
            <v>26287/003</v>
          </cell>
          <cell r="B3449" t="str">
            <v>REATERRO VALA/CAVA C/PO DE PEDRA INCL FORN MAT/COMPACT</v>
          </cell>
          <cell r="C3449" t="str">
            <v>M3</v>
          </cell>
          <cell r="D3449">
            <v>86.58</v>
          </cell>
        </row>
        <row r="3450">
          <cell r="A3450" t="str">
            <v>26287/004</v>
          </cell>
          <cell r="B3450" t="str">
            <v>REATER VALA/CAVA C/PO PEDRA EM BECO FAVELA ATE 2M LARG INCL</v>
          </cell>
          <cell r="C3450" t="str">
            <v>M3</v>
          </cell>
          <cell r="D3450">
            <v>89.33</v>
          </cell>
        </row>
        <row r="3451">
          <cell r="B3451" t="str">
            <v>FORN MATERIAIS/COMPACTACAO</v>
          </cell>
        </row>
        <row r="3452">
          <cell r="A3452" t="str">
            <v>26287/005</v>
          </cell>
          <cell r="B3452" t="str">
            <v>REATERRO VALA/CAVA MATERIAL BOA QUALIDADE C/VIBRO-COMPACTADOR PORTATIL</v>
          </cell>
          <cell r="C3452" t="str">
            <v>M3</v>
          </cell>
          <cell r="D3452">
            <v>6.64</v>
          </cell>
        </row>
        <row r="3453">
          <cell r="B3453" t="str">
            <v>EXCL MATERIAL.</v>
          </cell>
        </row>
        <row r="3454">
          <cell r="A3454" t="str">
            <v>26287/006</v>
          </cell>
          <cell r="B3454" t="str">
            <v>REATERRO VALA/CAVA C/TRATOR 200CV EXCL COMPACTACAO</v>
          </cell>
          <cell r="C3454" t="str">
            <v>M3</v>
          </cell>
          <cell r="D3454">
            <v>1.5</v>
          </cell>
        </row>
        <row r="3455">
          <cell r="A3455" t="str">
            <v>26287/007</v>
          </cell>
          <cell r="B3455" t="str">
            <v>REATERRO VALA COMPAC A MACO CAMADAS 30CM MAT BOA QUALIDADE</v>
          </cell>
          <cell r="C3455" t="str">
            <v>M3</v>
          </cell>
          <cell r="D3455">
            <v>9.32</v>
          </cell>
        </row>
        <row r="3456">
          <cell r="A3456" t="str">
            <v>26287/008</v>
          </cell>
          <cell r="B3456" t="str">
            <v>REATERRO VALA/CAVA ESPALHAMENTO C/RETRO-ESCAVADEIRA E COMPACTACAO</v>
          </cell>
          <cell r="C3456" t="str">
            <v>M3</v>
          </cell>
          <cell r="D3456">
            <v>4.17</v>
          </cell>
        </row>
        <row r="3457">
          <cell r="B3457" t="str">
            <v>VIBRATORIA, EXCLUSIVE MATERIAL</v>
          </cell>
        </row>
        <row r="3458">
          <cell r="A3458" t="str">
            <v>26287/009</v>
          </cell>
          <cell r="B3458" t="str">
            <v>REATERRO MANUAL DE VALAS</v>
          </cell>
          <cell r="C3458" t="str">
            <v>M3</v>
          </cell>
          <cell r="D3458">
            <v>13.31</v>
          </cell>
        </row>
        <row r="3459">
          <cell r="A3459">
            <v>56908</v>
          </cell>
          <cell r="B3459" t="str">
            <v>LASTROS</v>
          </cell>
        </row>
        <row r="3460">
          <cell r="A3460" t="str">
            <v>56908/001</v>
          </cell>
          <cell r="B3460" t="str">
            <v>LASTRO DE AREIA</v>
          </cell>
          <cell r="C3460" t="str">
            <v>M3</v>
          </cell>
          <cell r="D3460">
            <v>57.16</v>
          </cell>
        </row>
        <row r="3461">
          <cell r="A3461">
            <v>22</v>
          </cell>
          <cell r="B3461" t="str">
            <v>CARGA, DESCARGA E/OU TRANSPORTE DE MATERIAIS</v>
          </cell>
        </row>
        <row r="3462">
          <cell r="A3462">
            <v>5626</v>
          </cell>
          <cell r="B3462" t="str">
            <v>TRANSPORTE DE MATERIAL DE QUALQUER NATUREZA DMT &gt; 10 KM</v>
          </cell>
          <cell r="C3462" t="str">
            <v>T/KM</v>
          </cell>
          <cell r="D3462">
            <v>0.6</v>
          </cell>
        </row>
        <row r="3463">
          <cell r="A3463">
            <v>10248</v>
          </cell>
          <cell r="B3463" t="str">
            <v>CARGA MANUAL EM CAMINHAO BASCULANTE</v>
          </cell>
        </row>
        <row r="3464">
          <cell r="A3464" t="str">
            <v>10248/001</v>
          </cell>
          <cell r="B3464" t="str">
            <v>CARGA MANUAL DE TERRA EM CAMINHAO BASCULANTE (NAO INCLUI O CUSTO</v>
          </cell>
          <cell r="C3464" t="str">
            <v>M3</v>
          </cell>
          <cell r="D3464">
            <v>2.66</v>
          </cell>
        </row>
        <row r="3465">
          <cell r="B3465" t="str">
            <v>CUSTO IMPRODUTIVO DO CAMINHAO BASCULANTE)</v>
          </cell>
        </row>
        <row r="3466">
          <cell r="A3466" t="str">
            <v>10248/002</v>
          </cell>
          <cell r="B3466" t="str">
            <v>CARGA MANUAL DE TERRA EM CAMINHAO BASCULANTE (INCLUI O CUSTO</v>
          </cell>
          <cell r="C3466" t="str">
            <v>M3</v>
          </cell>
          <cell r="D3466">
            <v>7.93</v>
          </cell>
        </row>
        <row r="3467">
          <cell r="B3467" t="str">
            <v>IMPRODUTIVO DIURNO DO CAMINHAO BASCULANTE C/ CACAMBA 4,0M3)</v>
          </cell>
        </row>
        <row r="3468">
          <cell r="A3468" t="str">
            <v>10248/003</v>
          </cell>
          <cell r="B3468" t="str">
            <v>CARGA MANUAL (COM 02 SERVENTES)/DESC MECANIZADA DE MATERIAL A GRANEL</v>
          </cell>
          <cell r="C3468" t="str">
            <v>M3</v>
          </cell>
          <cell r="D3468">
            <v>13.64</v>
          </cell>
        </row>
        <row r="3469">
          <cell r="B3469" t="str">
            <v>(AGREGADOS, PEDRAS-DE-MAO, PARALELOS, ESCOMBROS), INCL. TEMPO CARGA/</v>
          </cell>
        </row>
        <row r="3470">
          <cell r="B3470" t="str">
            <v>DESCARGA/MANOBRAS, EM CAMINHAO BASCULANTE 4,0M3 - (TRABALHO DIURNO)</v>
          </cell>
        </row>
        <row r="3471">
          <cell r="A3471">
            <v>11508</v>
          </cell>
          <cell r="B3471" t="str">
            <v>EMPILHAMENTO DE SOLO ORGANICO</v>
          </cell>
        </row>
        <row r="3472">
          <cell r="A3472" t="str">
            <v>11508/001</v>
          </cell>
          <cell r="B3472" t="str">
            <v>EMPILHAMENTO DE SOLO ORGANICO RETIRADO NA AREA DO ATERRO</v>
          </cell>
          <cell r="C3472" t="str">
            <v>M3</v>
          </cell>
          <cell r="D3472">
            <v>3.55</v>
          </cell>
        </row>
        <row r="3473">
          <cell r="A3473" t="str">
            <v>CÓDIGO</v>
          </cell>
          <cell r="B3473" t="str">
            <v>|D E S C R I Ç Ã O                                                   |UN</v>
          </cell>
          <cell r="C3473" t="str">
            <v>IDADE</v>
          </cell>
          <cell r="D3473" t="str">
            <v>|CUSTO TOTAL</v>
          </cell>
        </row>
        <row r="3474">
          <cell r="A3474" t="str">
            <v>ÍNCULO.....:</v>
          </cell>
          <cell r="B3474" t="str">
            <v>NACIONAL CAIXA</v>
          </cell>
        </row>
        <row r="3476">
          <cell r="A3476">
            <v>11523</v>
          </cell>
          <cell r="B3476" t="str">
            <v>TRANSPORTE MATERIAL ESCAVADO (SOLO DE REBAIXAMENTO)</v>
          </cell>
        </row>
        <row r="3477">
          <cell r="A3477" t="str">
            <v>11523/001</v>
          </cell>
          <cell r="B3477" t="str">
            <v>TRANSPORTE DE SOLO DE REBAIXAMENTO DMT=5,0KM (VIAS URBANAS)</v>
          </cell>
          <cell r="C3477" t="str">
            <v>M3</v>
          </cell>
          <cell r="D3477">
            <v>7.47</v>
          </cell>
        </row>
        <row r="3478">
          <cell r="A3478">
            <v>23415</v>
          </cell>
          <cell r="B3478" t="str">
            <v>TRANSPORTE DE MATERIAL</v>
          </cell>
        </row>
        <row r="3479">
          <cell r="A3479" t="str">
            <v>23415/001</v>
          </cell>
          <cell r="B3479" t="str">
            <v>TRANSPORTE DE MATERIAL DE QUALQUER NATUREZA, DMT &lt; = 1,0 KM</v>
          </cell>
          <cell r="C3479" t="str">
            <v>M3/KM</v>
          </cell>
          <cell r="D3479">
            <v>1.07</v>
          </cell>
        </row>
        <row r="3480">
          <cell r="A3480" t="str">
            <v>23415/002</v>
          </cell>
          <cell r="B3480" t="str">
            <v>TRANSPORTE DE MATERIAL DE JAZIDA (SEGMENTO SEM ASFALTO, INCLUI MANUTEN</v>
          </cell>
          <cell r="C3480" t="str">
            <v>M3/KM</v>
          </cell>
          <cell r="D3480">
            <v>1.1100000000000001</v>
          </cell>
        </row>
        <row r="3481">
          <cell r="B3481" t="str">
            <v>CAO DO CAMINHO DE SERVICO)</v>
          </cell>
        </row>
        <row r="3482">
          <cell r="A3482" t="str">
            <v>23415/003</v>
          </cell>
          <cell r="B3482" t="str">
            <v>TRANSPORTE DE MATERIAL ESCAVADO DE 1A E 2A CAT C/CAMINHAO BASCUL. 6M3</v>
          </cell>
          <cell r="C3482" t="str">
            <v>M3/KM</v>
          </cell>
          <cell r="D3482">
            <v>1.22</v>
          </cell>
        </row>
        <row r="3483">
          <cell r="A3483">
            <v>23416</v>
          </cell>
          <cell r="B3483" t="str">
            <v>CARGA E DESCARGA MECANIZADA</v>
          </cell>
        </row>
        <row r="3484">
          <cell r="A3484" t="str">
            <v>23416/001</v>
          </cell>
          <cell r="B3484" t="str">
            <v>CARGA E DESCARGA MECANICA DE SOLO</v>
          </cell>
          <cell r="C3484" t="str">
            <v>M3</v>
          </cell>
          <cell r="D3484">
            <v>0.61</v>
          </cell>
        </row>
        <row r="3485">
          <cell r="A3485">
            <v>23609</v>
          </cell>
          <cell r="B3485" t="str">
            <v>TRANSPORTE DE MATERIAL COM D.M.T.= 10,0 KM</v>
          </cell>
        </row>
        <row r="3486">
          <cell r="A3486" t="str">
            <v>23609/001</v>
          </cell>
          <cell r="B3486" t="str">
            <v>TRANSPORTE DE MATERIAL - BOTA-FORA, D.M.T = 10,0 KM</v>
          </cell>
          <cell r="C3486" t="str">
            <v>M3</v>
          </cell>
          <cell r="D3486">
            <v>10.73</v>
          </cell>
        </row>
        <row r="3487">
          <cell r="A3487">
            <v>23610</v>
          </cell>
          <cell r="B3487" t="str">
            <v>CORTE COM REMOCAO E BOTA-FORA MECANICO</v>
          </cell>
        </row>
        <row r="3488">
          <cell r="A3488" t="str">
            <v>23610/001</v>
          </cell>
          <cell r="B3488" t="str">
            <v>CORTE COM REMOCAO E BOTA-FORA MECANICO, D.M.T. = 10,0 KM</v>
          </cell>
          <cell r="C3488" t="str">
            <v>M3</v>
          </cell>
          <cell r="D3488">
            <v>10.38</v>
          </cell>
        </row>
        <row r="3489">
          <cell r="A3489">
            <v>23618</v>
          </cell>
          <cell r="B3489" t="str">
            <v>TRANSPORTE DE A.A.U.Q.</v>
          </cell>
        </row>
        <row r="3490">
          <cell r="A3490" t="str">
            <v>23618/001</v>
          </cell>
          <cell r="B3490" t="str">
            <v>TRANSPORTE DE A.A.U.Q. COM D.M.T ATE 10 KM</v>
          </cell>
          <cell r="C3490" t="str">
            <v>T</v>
          </cell>
          <cell r="D3490">
            <v>8.7799999999999994</v>
          </cell>
        </row>
        <row r="3491">
          <cell r="A3491">
            <v>23625</v>
          </cell>
          <cell r="B3491" t="str">
            <v>TRANSPORTE DE MATERIAL COM D.M.T.= 6,0 KM</v>
          </cell>
        </row>
        <row r="3492">
          <cell r="A3492" t="str">
            <v>23625/001</v>
          </cell>
          <cell r="B3492" t="str">
            <v>TRANSPORTE DE MATERIAL - BOTA-FORA, D.M.T.= 6,0 KM</v>
          </cell>
          <cell r="C3492" t="str">
            <v>M3</v>
          </cell>
          <cell r="D3492">
            <v>6.43</v>
          </cell>
        </row>
        <row r="3493">
          <cell r="A3493">
            <v>23626</v>
          </cell>
          <cell r="B3493" t="str">
            <v>REMOCAO DE MATERIAL 1A. CATEGORIA, C/ CARGA MECANICA E TRANSPORTE.</v>
          </cell>
        </row>
        <row r="3494">
          <cell r="A3494" t="str">
            <v>23626/001</v>
          </cell>
          <cell r="B3494" t="str">
            <v>REMOCAO DE MATERIAL 1A. CATEGORIA, EM CAMINHAO BASCULANTE, D.M.T.=6 KM</v>
          </cell>
          <cell r="C3494" t="str">
            <v>M3</v>
          </cell>
          <cell r="D3494">
            <v>8.4</v>
          </cell>
        </row>
        <row r="3495">
          <cell r="B3495" t="str">
            <v>(INCLUSIVE CARGA MECANICA E DESCARGA).</v>
          </cell>
        </row>
        <row r="3496">
          <cell r="A3496">
            <v>26290</v>
          </cell>
          <cell r="B3496" t="str">
            <v>CARGA, TRANSPORTE E DESCARGA DE MATERIAL - MMA</v>
          </cell>
        </row>
        <row r="3497">
          <cell r="A3497" t="str">
            <v>26290/001</v>
          </cell>
          <cell r="B3497" t="str">
            <v>ATE 1,00 KM</v>
          </cell>
          <cell r="C3497" t="str">
            <v>M3</v>
          </cell>
          <cell r="D3497">
            <v>1.75</v>
          </cell>
        </row>
        <row r="3498">
          <cell r="A3498" t="str">
            <v>26290/002</v>
          </cell>
          <cell r="B3498" t="str">
            <v>ATE 5,00 KM</v>
          </cell>
          <cell r="C3498" t="str">
            <v>M3</v>
          </cell>
          <cell r="D3498">
            <v>6.82</v>
          </cell>
        </row>
        <row r="3499">
          <cell r="A3499" t="str">
            <v>26290/003</v>
          </cell>
          <cell r="B3499" t="str">
            <v>ATE 10,00 KM</v>
          </cell>
          <cell r="C3499" t="str">
            <v>M3</v>
          </cell>
          <cell r="D3499">
            <v>8.09</v>
          </cell>
        </row>
        <row r="3500">
          <cell r="A3500">
            <v>56254</v>
          </cell>
          <cell r="B3500" t="str">
            <v>TRANSPORTE LOCAL DE MATERIAL DE JAZIDA DMT=30,0KM</v>
          </cell>
        </row>
        <row r="3501">
          <cell r="A3501" t="str">
            <v>56254/001</v>
          </cell>
          <cell r="B3501" t="str">
            <v>TRANSPORTE LOCAL DE MATERIAL DE JAZIDA DMT=5,0KM</v>
          </cell>
          <cell r="C3501" t="str">
            <v>M3</v>
          </cell>
          <cell r="D3501">
            <v>5.58</v>
          </cell>
        </row>
        <row r="3502">
          <cell r="A3502" t="str">
            <v>56254/002</v>
          </cell>
          <cell r="B3502" t="str">
            <v>TRANSPORTE LOCAL DE MATERIAL DE JAZIDA DMT=10,0KM</v>
          </cell>
          <cell r="C3502" t="str">
            <v>M3</v>
          </cell>
          <cell r="D3502">
            <v>9.16</v>
          </cell>
        </row>
        <row r="3503">
          <cell r="A3503" t="str">
            <v>56254/003</v>
          </cell>
          <cell r="B3503" t="str">
            <v>TRANSPORTE LOCAL DE MATERIAL DE JAZIDA DMT=15,0KM</v>
          </cell>
          <cell r="C3503" t="str">
            <v>M3</v>
          </cell>
          <cell r="D3503">
            <v>12.73</v>
          </cell>
        </row>
        <row r="3504">
          <cell r="A3504" t="str">
            <v>CÓDIGO</v>
          </cell>
          <cell r="B3504" t="str">
            <v>|D E S C R I Ç Ã O                                                   |UN</v>
          </cell>
          <cell r="C3504" t="str">
            <v>IDADE</v>
          </cell>
          <cell r="D3504" t="str">
            <v>|CUSTO TOTAL</v>
          </cell>
        </row>
        <row r="3505">
          <cell r="A3505" t="str">
            <v>ÍNCULO.....:</v>
          </cell>
          <cell r="B3505" t="str">
            <v>NACIONAL CAIXA</v>
          </cell>
        </row>
        <row r="3507">
          <cell r="A3507" t="str">
            <v>56254/004</v>
          </cell>
          <cell r="B3507" t="str">
            <v>TRANSPORTE LOCAL DE MATERIAL DE JAZIDA DMT=20,0KM</v>
          </cell>
          <cell r="C3507" t="str">
            <v>M3</v>
          </cell>
          <cell r="D3507">
            <v>16.309999999999999</v>
          </cell>
        </row>
        <row r="3508">
          <cell r="A3508" t="str">
            <v>56254/005</v>
          </cell>
          <cell r="B3508" t="str">
            <v>TRANSPORTE LOCAL DE MATERIAL DE JAZIDA DMT=25,0KM</v>
          </cell>
          <cell r="C3508" t="str">
            <v>M3</v>
          </cell>
          <cell r="D3508">
            <v>19.89</v>
          </cell>
        </row>
        <row r="3509">
          <cell r="A3509" t="str">
            <v>56254/006</v>
          </cell>
          <cell r="B3509" t="str">
            <v>TRANSPORTE LOCAL DE MATERIAL DE JAZIDA DMT=30,0KM</v>
          </cell>
          <cell r="C3509" t="str">
            <v>M3</v>
          </cell>
          <cell r="D3509">
            <v>23.46</v>
          </cell>
        </row>
        <row r="3510">
          <cell r="A3510">
            <v>60846</v>
          </cell>
          <cell r="B3510" t="str">
            <v>ESPALHAMENTO DE MATERIAL - TRATOR DE ESTEIRAS D6</v>
          </cell>
        </row>
        <row r="3511">
          <cell r="A3511" t="str">
            <v>60846/001</v>
          </cell>
          <cell r="B3511" t="str">
            <v>ESPALHAMENTO DE MATERIAL ESCAVADO - MMA</v>
          </cell>
          <cell r="C3511" t="str">
            <v>M3</v>
          </cell>
          <cell r="D3511">
            <v>3.55</v>
          </cell>
        </row>
        <row r="3512">
          <cell r="A3512">
            <v>68343</v>
          </cell>
          <cell r="B3512" t="str">
            <v>TRANSPORTE DE BRITA, AREIA E SOLO DE REBAIXAMENTO DMT=5,0KM</v>
          </cell>
          <cell r="C3512" t="str">
            <v>M3</v>
          </cell>
          <cell r="D3512">
            <v>7.05</v>
          </cell>
        </row>
        <row r="3513">
          <cell r="A3513">
            <v>225</v>
          </cell>
          <cell r="B3513" t="str">
            <v>REGULARIZACAO E APILOAMENTO DE FUNDO DE VALAS</v>
          </cell>
        </row>
        <row r="3514">
          <cell r="A3514">
            <v>11509</v>
          </cell>
          <cell r="B3514" t="str">
            <v>REGULARIZACAO E COMPACTACAO DO FUNDO DE VALAS-MMA</v>
          </cell>
        </row>
        <row r="3515">
          <cell r="A3515" t="str">
            <v>11509/001</v>
          </cell>
          <cell r="B3515" t="str">
            <v>REGULARIZACAO E COMPACTACAO DO FUNDO DE VALAS</v>
          </cell>
          <cell r="C3515" t="str">
            <v>M2</v>
          </cell>
          <cell r="D3515">
            <v>1.46</v>
          </cell>
        </row>
        <row r="3516">
          <cell r="A3516">
            <v>56951</v>
          </cell>
          <cell r="B3516" t="str">
            <v>ACERTO E VERIFICACAO DO NIVELAMENTO</v>
          </cell>
        </row>
        <row r="3517">
          <cell r="A3517" t="str">
            <v>56951/001</v>
          </cell>
          <cell r="B3517" t="str">
            <v>ACERTO E VERIFICACAO DO NIVELAMENTO DE CAVA</v>
          </cell>
          <cell r="C3517" t="str">
            <v>M2</v>
          </cell>
          <cell r="D3517">
            <v>2.21</v>
          </cell>
        </row>
        <row r="3518">
          <cell r="A3518">
            <v>283</v>
          </cell>
          <cell r="B3518" t="str">
            <v>COMPACTACAO OU APILOAMENTO</v>
          </cell>
        </row>
        <row r="3519">
          <cell r="A3519">
            <v>5622</v>
          </cell>
          <cell r="B3519" t="str">
            <v>REGULARIZACAO E COMPACTACAO MANUAL DE TERRENO COM SOQUETE</v>
          </cell>
          <cell r="C3519" t="str">
            <v>M2</v>
          </cell>
          <cell r="D3519">
            <v>1.46</v>
          </cell>
        </row>
        <row r="3520">
          <cell r="A3520">
            <v>23417</v>
          </cell>
          <cell r="B3520" t="str">
            <v>REGULARIZACAO E/OU COMPACTACAO</v>
          </cell>
        </row>
        <row r="3521">
          <cell r="A3521" t="str">
            <v>23417/001</v>
          </cell>
          <cell r="B3521" t="str">
            <v>REGULARIZACAO E COMPACTACAO DO SUB-LEITO (VIAS)</v>
          </cell>
          <cell r="C3521" t="str">
            <v>M2</v>
          </cell>
          <cell r="D3521">
            <v>0.98</v>
          </cell>
        </row>
        <row r="3522">
          <cell r="A3522" t="str">
            <v>23417/002</v>
          </cell>
          <cell r="B3522" t="str">
            <v>REGULARIZACAO E COMPACTACAO MANUAL DE TERRENO</v>
          </cell>
          <cell r="C3522" t="str">
            <v>M2</v>
          </cell>
          <cell r="D3522">
            <v>1.46</v>
          </cell>
        </row>
        <row r="3523">
          <cell r="A3523">
            <v>23436</v>
          </cell>
          <cell r="B3523" t="str">
            <v>ATERRO/REATERRO DE AREAS</v>
          </cell>
        </row>
        <row r="3524">
          <cell r="A3524" t="str">
            <v>23436/001</v>
          </cell>
          <cell r="B3524" t="str">
            <v>CORTE E ATERRO COMPENSADO, SEM CONTROLE DO GC (C/TRATOR DE ESTEIRA</v>
          </cell>
          <cell r="C3524" t="str">
            <v>M3</v>
          </cell>
          <cell r="D3524">
            <v>2.57</v>
          </cell>
        </row>
        <row r="3525">
          <cell r="B3525" t="str">
            <v>CATERPILLAR-D8)</v>
          </cell>
        </row>
        <row r="3526">
          <cell r="A3526" t="str">
            <v>23436/002</v>
          </cell>
          <cell r="B3526" t="str">
            <v>COMPACTACAO MECANICA, SEM CONTROLE DO GC (C/COMPACTADOR PLACA 400 KG)</v>
          </cell>
          <cell r="C3526" t="str">
            <v>M3</v>
          </cell>
          <cell r="D3526">
            <v>1.46</v>
          </cell>
        </row>
        <row r="3527">
          <cell r="A3527" t="str">
            <v>23436/003</v>
          </cell>
          <cell r="B3527" t="str">
            <v>COMPACTACAO MECANICA C/ CONTROLE DO GC&gt;=95% DO PN (AREAS)(C/MONIVE</v>
          </cell>
          <cell r="C3527" t="str">
            <v>M3</v>
          </cell>
          <cell r="D3527">
            <v>2.1</v>
          </cell>
        </row>
        <row r="3528">
          <cell r="B3528" t="str">
            <v>LADORA CATERPILLAR 120B E ROLO COMPRESSOR VIBRATORIO 80 HP)</v>
          </cell>
        </row>
        <row r="3529">
          <cell r="A3529" t="str">
            <v>23436/004</v>
          </cell>
          <cell r="B3529" t="str">
            <v>COMPACTACAO MEC/ C/ CONTROLE DO GC&gt;=95% PN (TALUDE E DIQUE)(C/MOTONI</v>
          </cell>
          <cell r="C3529" t="str">
            <v>M3</v>
          </cell>
          <cell r="D3529">
            <v>4.21</v>
          </cell>
        </row>
        <row r="3530">
          <cell r="B3530" t="str">
            <v>VELADORA CATERPILLAR 120B E ROLO COMPRESSOR VIBRATORIO 80 HP)</v>
          </cell>
        </row>
        <row r="3531">
          <cell r="A3531">
            <v>41721</v>
          </cell>
          <cell r="B3531" t="str">
            <v>COMPACTACAO MECANICA A 95% DO PROCTOR NORMAL</v>
          </cell>
          <cell r="C3531" t="str">
            <v>M3</v>
          </cell>
          <cell r="D3531">
            <v>2.1</v>
          </cell>
        </row>
        <row r="3532">
          <cell r="A3532">
            <v>41722</v>
          </cell>
          <cell r="B3532" t="str">
            <v>COMPACTACAO MECANICA A 100% DO PROCTOR NORMAL</v>
          </cell>
          <cell r="C3532" t="str">
            <v>M3</v>
          </cell>
          <cell r="D3532">
            <v>3.31</v>
          </cell>
        </row>
        <row r="3533">
          <cell r="A3533">
            <v>71414</v>
          </cell>
          <cell r="B3533" t="str">
            <v>ESPALHAMENTO E COMPACTAÇÃO DE MATERIAL</v>
          </cell>
        </row>
        <row r="3534">
          <cell r="A3534" t="str">
            <v>71414/001</v>
          </cell>
          <cell r="B3534" t="str">
            <v>ESPALHAMENTO DE MATERIAL DE 1A CATEGORIA COM TRATOR DE ESTEIRA COM 153</v>
          </cell>
          <cell r="C3534" t="str">
            <v>M3</v>
          </cell>
          <cell r="D3534">
            <v>2.2200000000000002</v>
          </cell>
        </row>
        <row r="3535">
          <cell r="A3535" t="str">
            <v>CÓDIGO</v>
          </cell>
          <cell r="B3535" t="str">
            <v>|D E S C R I Ç Ã O                                                   |UN</v>
          </cell>
          <cell r="C3535" t="str">
            <v>IDADE</v>
          </cell>
          <cell r="D3535" t="str">
            <v>|CUSTO TOTAL</v>
          </cell>
        </row>
        <row r="3536">
          <cell r="A3536" t="str">
            <v>ÍNCULO.....:</v>
          </cell>
          <cell r="B3536" t="str">
            <v>NACIONAL CAIXA</v>
          </cell>
        </row>
        <row r="3538">
          <cell r="B3538" t="str">
            <v>HP</v>
          </cell>
        </row>
        <row r="3539">
          <cell r="A3539" t="str">
            <v>PARE</v>
          </cell>
          <cell r="B3539" t="str">
            <v>PAREDES/PAINEIS</v>
          </cell>
        </row>
        <row r="3540">
          <cell r="A3540">
            <v>63</v>
          </cell>
          <cell r="B3540" t="str">
            <v>ALVENARIA DE TIJOLOS CERAMICOS</v>
          </cell>
        </row>
        <row r="3541">
          <cell r="A3541">
            <v>5616</v>
          </cell>
          <cell r="B3541" t="str">
            <v>ALVENARIA DE TIJOLO MACICO COMUM (E=20CM) ASSENTES C/ARG DE CIMENTO E</v>
          </cell>
          <cell r="C3541" t="str">
            <v>M2</v>
          </cell>
          <cell r="D3541">
            <v>80.84</v>
          </cell>
        </row>
        <row r="3542">
          <cell r="B3542" t="str">
            <v>AREIA (1:7), SEM REVESTIMENTO</v>
          </cell>
        </row>
        <row r="3543">
          <cell r="A3543">
            <v>6076</v>
          </cell>
          <cell r="B3543" t="str">
            <v>RASGOS E ENCHIMENTOS EM ALVENARIA PARA PASSAGEM DE TUBULACAO</v>
          </cell>
          <cell r="C3543" t="str">
            <v>M</v>
          </cell>
          <cell r="D3543">
            <v>8.09</v>
          </cell>
        </row>
        <row r="3544">
          <cell r="B3544" t="str">
            <v>COM DIAMETRO DE 65 MM (2 1/2") A 100 MM (4")</v>
          </cell>
        </row>
        <row r="3545">
          <cell r="A3545">
            <v>6080</v>
          </cell>
          <cell r="B3545" t="str">
            <v>RASGOS E FECHAMENTOS EM ALVENARIA P/PASSAGEM DE TUBULACAO</v>
          </cell>
          <cell r="C3545" t="str">
            <v>M</v>
          </cell>
          <cell r="D3545">
            <v>3.73</v>
          </cell>
        </row>
        <row r="3546">
          <cell r="B3546" t="str">
            <v>ELETRICA - 1/2" A 1 " (INCLUSIVE)</v>
          </cell>
        </row>
        <row r="3547">
          <cell r="A3547">
            <v>6083</v>
          </cell>
          <cell r="B3547" t="str">
            <v>RASGOS E FECHAMENTOS EM ALVENARIA P/PASSAGEM DE TUBULACAO</v>
          </cell>
          <cell r="C3547" t="str">
            <v>M</v>
          </cell>
          <cell r="D3547">
            <v>3.75</v>
          </cell>
        </row>
        <row r="3548">
          <cell r="B3548" t="str">
            <v>HIDRAULICA - 1/2" (20MM) A 1" (25MM), INCLUSIVE</v>
          </cell>
        </row>
        <row r="3549">
          <cell r="A3549">
            <v>6084</v>
          </cell>
          <cell r="B3549" t="str">
            <v>RASGOS E FECHAMENTOS EM ALVENARIA P/PASSAGEM DE TUBULACAO</v>
          </cell>
          <cell r="C3549" t="str">
            <v>M</v>
          </cell>
          <cell r="D3549">
            <v>5.64</v>
          </cell>
        </row>
        <row r="3550">
          <cell r="B3550" t="str">
            <v>HIDRAULICA - 1 1/4" (32MM) A 1 1/2" (50 MM)</v>
          </cell>
        </row>
        <row r="3551">
          <cell r="A3551">
            <v>6110</v>
          </cell>
          <cell r="B3551" t="str">
            <v>ALVENARIA DE EMBASAMENTO EM TIJOLOS CERAMICOS MACICOS 5X10X20CM,</v>
          </cell>
          <cell r="C3551" t="str">
            <v>M3</v>
          </cell>
          <cell r="D3551">
            <v>371.69</v>
          </cell>
        </row>
        <row r="3552">
          <cell r="B3552" t="str">
            <v>ASSENTES C/ ARG. CIM/CAL/AREIA 1:2:8 JUNTAS 12MM (INCL 5% PERDAS)</v>
          </cell>
        </row>
        <row r="3553">
          <cell r="A3553">
            <v>6113</v>
          </cell>
          <cell r="B3553" t="str">
            <v>APERTO(ENCUNHAMENTO) C/TIJOLO CERAM MACICO EM ALVENARIA DE 1,0VEZ/20CM</v>
          </cell>
          <cell r="C3553" t="str">
            <v>M</v>
          </cell>
          <cell r="D3553">
            <v>12.13</v>
          </cell>
        </row>
        <row r="3554">
          <cell r="A3554">
            <v>10449</v>
          </cell>
          <cell r="B3554" t="str">
            <v>ALVENARIA 1/2 VEZ TIJOLO CERAMICO MACICO</v>
          </cell>
        </row>
        <row r="3555">
          <cell r="A3555" t="str">
            <v>10449/001</v>
          </cell>
          <cell r="B3555" t="str">
            <v>ALVENARIA 1/2 VEZ TIJOLO CERAMICO MACICO 5X10X20CM ASSENTADO COM</v>
          </cell>
          <cell r="C3555" t="str">
            <v>M2</v>
          </cell>
          <cell r="D3555">
            <v>40.57</v>
          </cell>
        </row>
        <row r="3556">
          <cell r="B3556" t="str">
            <v>ARGAM. CIM/CAL/AREIA 1:2:8 -JUNTAS 12MM (INCL 5% PERDA TIJOLOS)</v>
          </cell>
        </row>
        <row r="3557">
          <cell r="A3557" t="str">
            <v>10449/002</v>
          </cell>
          <cell r="B3557" t="str">
            <v>CAIXA ALVENARIA TIJOLOS CERAMICOS MACICOS 1/2 VEZ 60X60X60CM-DIM EXTER</v>
          </cell>
          <cell r="C3557" t="str">
            <v>UN</v>
          </cell>
          <cell r="D3557">
            <v>75.849999999999994</v>
          </cell>
        </row>
        <row r="3558">
          <cell r="A3558">
            <v>23751</v>
          </cell>
          <cell r="B3558" t="str">
            <v>APERTO DE ALVENARIA C/ ARGAMASSA</v>
          </cell>
        </row>
        <row r="3559">
          <cell r="A3559" t="str">
            <v>23751/001</v>
          </cell>
          <cell r="B3559" t="str">
            <v>APERTO (ENCUNHAMENTO) C/ARG.CIM/CAL/AREIA 1:0,5:8 E=3CM-ALV. 1/2 VEZ</v>
          </cell>
          <cell r="C3559" t="str">
            <v>M</v>
          </cell>
          <cell r="D3559">
            <v>2.41</v>
          </cell>
        </row>
        <row r="3560">
          <cell r="A3560" t="str">
            <v>23751/002</v>
          </cell>
          <cell r="B3560" t="str">
            <v>APERTO (ENCUNHAMENTO) EM ALVENARIA DE 1 VEZ C/ ARGAMASSA DE</v>
          </cell>
          <cell r="C3560" t="str">
            <v>M</v>
          </cell>
          <cell r="D3560">
            <v>3.89</v>
          </cell>
        </row>
        <row r="3561">
          <cell r="B3561" t="str">
            <v>CIM/CAL/AREIA 1:0,5:8 E=3,0CM</v>
          </cell>
        </row>
        <row r="3562">
          <cell r="A3562" t="str">
            <v>23751/003</v>
          </cell>
          <cell r="B3562" t="str">
            <v>APERTO (ENCUNHAMENTO) EM ALVENARIA DE 1/2 VEZ C/ ARGAMASSA DE</v>
          </cell>
          <cell r="C3562" t="str">
            <v>M</v>
          </cell>
          <cell r="D3562">
            <v>2.41</v>
          </cell>
        </row>
        <row r="3563">
          <cell r="B3563" t="str">
            <v>CIM/CAL/AREIA 1:0,5:8 E=3,0CM</v>
          </cell>
        </row>
        <row r="3564">
          <cell r="A3564">
            <v>23752</v>
          </cell>
          <cell r="B3564" t="str">
            <v>ALVENARIA DE 1 VEZ DE TIJOLO CERAMICO FURADO</v>
          </cell>
        </row>
        <row r="3565">
          <cell r="A3565" t="str">
            <v>23752/001</v>
          </cell>
          <cell r="B3565" t="str">
            <v>ALVENARIA 1 VEZ C/TIJOLO FURADO 10X20X20CM C/ARG. CIM/CAL/AREIA 1:2:8</v>
          </cell>
          <cell r="C3565" t="str">
            <v>M2</v>
          </cell>
          <cell r="D3565">
            <v>37.869999999999997</v>
          </cell>
        </row>
        <row r="3566">
          <cell r="A3566" t="str">
            <v>CÓDIGO</v>
          </cell>
          <cell r="B3566" t="str">
            <v>|D E S C R I Ç Ã O                                                   |UN</v>
          </cell>
          <cell r="C3566" t="str">
            <v>IDADE</v>
          </cell>
          <cell r="D3566" t="str">
            <v>|CUSTO TOTAL</v>
          </cell>
        </row>
        <row r="3567">
          <cell r="A3567" t="str">
            <v>ÍNCULO.....:</v>
          </cell>
          <cell r="B3567" t="str">
            <v>NACIONAL CAIXA</v>
          </cell>
        </row>
        <row r="3569">
          <cell r="B3569" t="str">
            <v>JUNTAS 12MM, C/5% PERDAS TIJOLOS</v>
          </cell>
        </row>
        <row r="3570">
          <cell r="A3570" t="str">
            <v>23752/002</v>
          </cell>
          <cell r="B3570" t="str">
            <v>ALVENARIA 1,0 VEZ C/TIJOLOS CERAMICOS FURADOS 10X20X20CM ASSENTES C/</v>
          </cell>
          <cell r="C3570" t="str">
            <v>M2</v>
          </cell>
          <cell r="D3570">
            <v>37.869999999999997</v>
          </cell>
        </row>
        <row r="3571">
          <cell r="B3571" t="str">
            <v>ARG. CIM/CAL/AREIA 1:2:8 JUNTAS 12MM (C/5% PERDAS TIJOLOS)</v>
          </cell>
        </row>
        <row r="3572">
          <cell r="A3572">
            <v>23776</v>
          </cell>
          <cell r="B3572" t="str">
            <v>ALVENARIA 1/2 VEZ DE TIJOLO CERAMICO FURADO</v>
          </cell>
        </row>
        <row r="3573">
          <cell r="A3573" t="str">
            <v>23776/001</v>
          </cell>
          <cell r="B3573" t="str">
            <v>ALVENARIA 1/2 VEZ DE TIJOLO CERAMICO FURADO 10X20X20CM, ASSENTADO COM</v>
          </cell>
          <cell r="C3573" t="str">
            <v>M2</v>
          </cell>
          <cell r="D3573">
            <v>18.440000000000001</v>
          </cell>
        </row>
        <row r="3574">
          <cell r="B3574" t="str">
            <v>ARGAMASSA 1:2:8 CIM/CAL/AREIA, JUNTAS 12MM</v>
          </cell>
        </row>
        <row r="3575">
          <cell r="A3575" t="str">
            <v>23776/002</v>
          </cell>
          <cell r="B3575" t="str">
            <v>ALVENARIA 1/2 VEZ TIJOLO CERAMICO FURADO 10X20X20CM, ASSENTES C/ARG.</v>
          </cell>
          <cell r="C3575" t="str">
            <v>M2</v>
          </cell>
          <cell r="D3575">
            <v>18.440000000000001</v>
          </cell>
        </row>
        <row r="3576">
          <cell r="B3576" t="str">
            <v>CIM/CAL/AREIA 1:2:8 JUNTAS 12MM (INCLUI 5% PERDAS DE TIJOLOS)</v>
          </cell>
        </row>
        <row r="3577">
          <cell r="A3577">
            <v>68049</v>
          </cell>
          <cell r="B3577" t="str">
            <v>CINTA E CONTRA-VERGA EM TIJOLO MACICO 1/2VEZ</v>
          </cell>
          <cell r="C3577" t="str">
            <v>M2</v>
          </cell>
          <cell r="D3577">
            <v>61.58</v>
          </cell>
        </row>
        <row r="3578">
          <cell r="A3578">
            <v>68457</v>
          </cell>
          <cell r="B3578" t="str">
            <v>ALVENARIA BLOCO CERAM ESTRUT 14X19X29 ARGAMASSA 1:3 CIMENTO E AREIA</v>
          </cell>
        </row>
        <row r="3579">
          <cell r="B3579" t="str">
            <v>C/GROUT E ARMACAO.</v>
          </cell>
        </row>
        <row r="3580">
          <cell r="A3580" t="str">
            <v>68457/001</v>
          </cell>
          <cell r="B3580" t="str">
            <v>ALVENARIA BLOCO CERAM ESTRUT 14X19X29 ARGAMASSA 1:3 CIMENTO E AREIA</v>
          </cell>
          <cell r="C3580" t="str">
            <v>M2</v>
          </cell>
          <cell r="D3580">
            <v>26.84</v>
          </cell>
        </row>
        <row r="3581">
          <cell r="B3581" t="str">
            <v>C/GROUT E ARMACAO.</v>
          </cell>
        </row>
        <row r="3582">
          <cell r="A3582">
            <v>68581</v>
          </cell>
          <cell r="B3582" t="str">
            <v>ALVENARIA 10CM TIJ CER FURADO 10X10X20CM CIMENTO/AREIA 1:10</v>
          </cell>
        </row>
        <row r="3583">
          <cell r="A3583" t="str">
            <v>68581/001</v>
          </cell>
          <cell r="B3583" t="str">
            <v>ALVENARIA 10CM TIJ CER FURADO 10X20X20CM CIMENTO/SAIBRO 1:8</v>
          </cell>
          <cell r="C3583" t="str">
            <v>M2</v>
          </cell>
          <cell r="D3583">
            <v>19.89</v>
          </cell>
        </row>
        <row r="3584">
          <cell r="A3584" t="str">
            <v>68581/002</v>
          </cell>
          <cell r="B3584" t="str">
            <v>ALVENARIA 20CM TIJ CER FURADO 10X20X20CM CIMENTO/SAIBRO 1:8</v>
          </cell>
          <cell r="C3584" t="str">
            <v>M2</v>
          </cell>
          <cell r="D3584">
            <v>34.39</v>
          </cell>
        </row>
        <row r="3585">
          <cell r="A3585" t="str">
            <v>68581/003</v>
          </cell>
          <cell r="B3585" t="str">
            <v>ALVENARIA 10CM TIJ CER FURADO 10X20X20CM CIMENTO/AREIA 1:4</v>
          </cell>
          <cell r="C3585" t="str">
            <v>M2</v>
          </cell>
          <cell r="D3585">
            <v>20.54</v>
          </cell>
        </row>
        <row r="3586">
          <cell r="A3586" t="str">
            <v>68581/004</v>
          </cell>
          <cell r="B3586" t="str">
            <v>ALVENARIA 20CM TIJ CER FURADO 10X20X20CM CIMENTO/AREIA 1:4</v>
          </cell>
          <cell r="C3586" t="str">
            <v>M2</v>
          </cell>
          <cell r="D3586">
            <v>35.299999999999997</v>
          </cell>
        </row>
        <row r="3587">
          <cell r="A3587" t="str">
            <v>68581/005</v>
          </cell>
          <cell r="B3587" t="str">
            <v>ALVENARIA 10CM TIJ CER FURADO 10X20X20CM CIMENTO/AREIA/SAIBRO 1:2:6</v>
          </cell>
          <cell r="C3587" t="str">
            <v>M2</v>
          </cell>
          <cell r="D3587">
            <v>20.100000000000001</v>
          </cell>
        </row>
        <row r="3588">
          <cell r="A3588" t="str">
            <v>68581/006</v>
          </cell>
          <cell r="B3588" t="str">
            <v>ALVENARIA 20CM TIJ CER FURADO 10X20X20CM CIMENTO/AREIA/SAIBRO 1:2:6</v>
          </cell>
          <cell r="C3588" t="str">
            <v>M2</v>
          </cell>
          <cell r="D3588">
            <v>34.97</v>
          </cell>
        </row>
        <row r="3589">
          <cell r="A3589" t="str">
            <v>68581/007</v>
          </cell>
          <cell r="B3589" t="str">
            <v>ALVENARIA 10CM TIJ CER FURADO 10X20X20CM CIMENTO/AREIA 1:7</v>
          </cell>
          <cell r="C3589" t="str">
            <v>M2</v>
          </cell>
          <cell r="D3589">
            <v>19.84</v>
          </cell>
        </row>
        <row r="3590">
          <cell r="A3590" t="str">
            <v>68581/008</v>
          </cell>
          <cell r="B3590" t="str">
            <v>ALVENARIA 10CM TIJ CER FURADO 10X20X20CM CIMENTO/AREIA/SAIBRO 1:4:6</v>
          </cell>
          <cell r="C3590" t="str">
            <v>M2</v>
          </cell>
          <cell r="D3590">
            <v>19.95</v>
          </cell>
        </row>
        <row r="3591">
          <cell r="A3591" t="str">
            <v>68581/009</v>
          </cell>
          <cell r="B3591" t="str">
            <v>ALVENARIA 10CM TIJ CER FURADO 10X20X20CM CIMENTO/AREIA/SAIBRO 1:3:7</v>
          </cell>
          <cell r="C3591" t="str">
            <v>M2</v>
          </cell>
          <cell r="D3591">
            <v>19.95</v>
          </cell>
        </row>
        <row r="3592">
          <cell r="A3592" t="str">
            <v>68581/010</v>
          </cell>
          <cell r="B3592" t="str">
            <v>ALVENARIA 20CM TIJ CER FURADO 10X20X20CM CIMENTO/AREIA/SAIBRO 1:3:7</v>
          </cell>
          <cell r="C3592" t="str">
            <v>M2</v>
          </cell>
          <cell r="D3592">
            <v>34.56</v>
          </cell>
        </row>
        <row r="3593">
          <cell r="A3593" t="str">
            <v>68581/012</v>
          </cell>
          <cell r="B3593" t="str">
            <v>ALVENARIA 10CM TIJ CER FURADO 10X20X20CM CIMENTO/AREIA/SAIBRO 1:6:2</v>
          </cell>
          <cell r="C3593" t="str">
            <v>M2</v>
          </cell>
          <cell r="D3593">
            <v>20.100000000000001</v>
          </cell>
        </row>
        <row r="3594">
          <cell r="A3594" t="str">
            <v>68581/013</v>
          </cell>
          <cell r="B3594" t="str">
            <v>ALVENARIA 10CM TIJ CER FURADO 10X20X20CM CIMENTO/AREIA/SAIBRO 1:4:4</v>
          </cell>
          <cell r="C3594" t="str">
            <v>M2</v>
          </cell>
          <cell r="D3594">
            <v>20.100000000000001</v>
          </cell>
        </row>
        <row r="3595">
          <cell r="A3595" t="str">
            <v>68581/014</v>
          </cell>
          <cell r="B3595" t="str">
            <v>ALVENARIA 10CM TIJ CER FURADO 10X20X20CM CIMENTO/AREIA/SAIBRO 1:3:5</v>
          </cell>
          <cell r="C3595" t="str">
            <v>M2</v>
          </cell>
          <cell r="D3595">
            <v>20.100000000000001</v>
          </cell>
        </row>
        <row r="3596">
          <cell r="A3596" t="str">
            <v>68581/015</v>
          </cell>
          <cell r="B3596" t="str">
            <v>ALVENARIA 10CM TIJ CER FURADO 10X20X20CM CIMENTO/AREIA/SAIBRO 1:5:3</v>
          </cell>
          <cell r="C3596" t="str">
            <v>M2</v>
          </cell>
          <cell r="D3596">
            <v>20.100000000000001</v>
          </cell>
        </row>
        <row r="3597">
          <cell r="A3597" t="str">
            <v>CÓDIGO</v>
          </cell>
          <cell r="B3597" t="str">
            <v>|D E S C R I Ç Ã O                                                   |UN</v>
          </cell>
          <cell r="C3597" t="str">
            <v>IDADE</v>
          </cell>
          <cell r="D3597" t="str">
            <v>|CUSTO TOTAL</v>
          </cell>
        </row>
        <row r="3598">
          <cell r="A3598" t="str">
            <v>ÍNCULO.....:</v>
          </cell>
          <cell r="B3598" t="str">
            <v>NACIONAL CAIXA</v>
          </cell>
        </row>
        <row r="3600">
          <cell r="A3600" t="str">
            <v>68581/016</v>
          </cell>
          <cell r="B3600" t="str">
            <v>ALVENARIA 20CM TIJ CER FURADO 10X20X20CM CIMENTO/AREIA/SAIBRO 1:5:3</v>
          </cell>
          <cell r="C3600" t="str">
            <v>M2</v>
          </cell>
          <cell r="D3600">
            <v>34.97</v>
          </cell>
        </row>
        <row r="3601">
          <cell r="A3601" t="str">
            <v>68581/017</v>
          </cell>
          <cell r="B3601" t="str">
            <v>ALVENARIA 10CM TIJ CER FURADO 10X20X20CM CIMENTO/AREIA 1:10</v>
          </cell>
          <cell r="C3601" t="str">
            <v>M2</v>
          </cell>
          <cell r="D3601">
            <v>19.649999999999999</v>
          </cell>
        </row>
        <row r="3602">
          <cell r="A3602" t="str">
            <v>68581/018</v>
          </cell>
          <cell r="B3602" t="str">
            <v>ALVENARIA 10CM TIJ CER FURADO 10X20X20CM CIMENTO/SAIBRO 1:6</v>
          </cell>
          <cell r="C3602" t="str">
            <v>M2</v>
          </cell>
          <cell r="D3602">
            <v>19.93</v>
          </cell>
        </row>
        <row r="3603">
          <cell r="A3603" t="str">
            <v>68581/019</v>
          </cell>
          <cell r="B3603" t="str">
            <v>ALVENARIA 30CM TIJ CER FURADO 10X20X20CM CIMENTO/SAIBRO 1:8</v>
          </cell>
          <cell r="C3603" t="str">
            <v>M2</v>
          </cell>
          <cell r="D3603">
            <v>56.19</v>
          </cell>
        </row>
        <row r="3604">
          <cell r="A3604" t="str">
            <v>68581/020</v>
          </cell>
          <cell r="B3604" t="str">
            <v>ALVENARIA 10CM TIJ CER FURADO 10X20X30CM CIMENTO/AREIA/SAIBRO 1:3:5</v>
          </cell>
          <cell r="C3604" t="str">
            <v>M2</v>
          </cell>
          <cell r="D3604">
            <v>16.18</v>
          </cell>
        </row>
        <row r="3605">
          <cell r="A3605" t="str">
            <v>68581/021</v>
          </cell>
          <cell r="B3605" t="str">
            <v>ALVENARIA 20CM TIJ CER FURADO 10X20X30CM CIMENTO/AREIA/SAIBRO 1:3:5</v>
          </cell>
          <cell r="C3605" t="str">
            <v>M2</v>
          </cell>
          <cell r="D3605">
            <v>33.24</v>
          </cell>
        </row>
        <row r="3606">
          <cell r="A3606" t="str">
            <v>68581/022</v>
          </cell>
          <cell r="B3606" t="str">
            <v>ALVENARIA 10CM TIJ CER FURADO 10X20X30CM CIMENTO/SAIBRO 1:8</v>
          </cell>
          <cell r="C3606" t="str">
            <v>M2</v>
          </cell>
          <cell r="D3606">
            <v>15.95</v>
          </cell>
        </row>
        <row r="3607">
          <cell r="A3607" t="str">
            <v>68581/023</v>
          </cell>
          <cell r="B3607" t="str">
            <v>ALVENARIA 20CM TIJ CER FURADO 10X20X30CM CIMENTO/SAIBRO 1:8</v>
          </cell>
          <cell r="C3607" t="str">
            <v>M2</v>
          </cell>
          <cell r="D3607">
            <v>32.46</v>
          </cell>
        </row>
        <row r="3608">
          <cell r="A3608" t="str">
            <v>68581/024</v>
          </cell>
          <cell r="B3608" t="str">
            <v>ALVENARIA 10CM TIJ CER FURADO 10X20X30CM CIMENTO/AREIA 1:7</v>
          </cell>
          <cell r="C3608" t="str">
            <v>M2</v>
          </cell>
          <cell r="D3608">
            <v>15.93</v>
          </cell>
        </row>
        <row r="3609">
          <cell r="A3609" t="str">
            <v>68581/025</v>
          </cell>
          <cell r="B3609" t="str">
            <v>ALVENARIA 10CM TIJ CER FURADO 10X10X20CM CIMENTO/SAIBRO 1:8</v>
          </cell>
          <cell r="C3609" t="str">
            <v>M2</v>
          </cell>
          <cell r="D3609">
            <v>28.87</v>
          </cell>
        </row>
        <row r="3610">
          <cell r="A3610" t="str">
            <v>68581/026</v>
          </cell>
          <cell r="B3610" t="str">
            <v>ALVENARIA 20CM TIJ CER FURADO 10X10X20CM CIMENTO/AREIA 1:8</v>
          </cell>
          <cell r="C3610" t="str">
            <v>M2</v>
          </cell>
          <cell r="D3610">
            <v>54.16</v>
          </cell>
        </row>
        <row r="3611">
          <cell r="A3611" t="str">
            <v>68581/027</v>
          </cell>
          <cell r="B3611" t="str">
            <v>ALVENARIA 10CM TIJ CER FURADO 10X10X20CM CIMENTO/AREIA 1:10</v>
          </cell>
          <cell r="C3611" t="str">
            <v>M2</v>
          </cell>
          <cell r="D3611">
            <v>28.36</v>
          </cell>
        </row>
        <row r="3612">
          <cell r="A3612" t="str">
            <v>68581/028</v>
          </cell>
          <cell r="B3612" t="str">
            <v>ALVENARIA 10CM TIJ CER FURADO 10X10X20CM CIMENTO/SAIBRO 1:6</v>
          </cell>
          <cell r="C3612" t="str">
            <v>M2</v>
          </cell>
          <cell r="D3612">
            <v>28.95</v>
          </cell>
        </row>
        <row r="3613">
          <cell r="A3613" t="str">
            <v>68581/029</v>
          </cell>
          <cell r="B3613" t="str">
            <v>ALVENARIA 10CM TIJ CER FURADO 10X15X20CM CIMENTO/AREIA 1:4</v>
          </cell>
          <cell r="C3613" t="str">
            <v>M2</v>
          </cell>
          <cell r="D3613">
            <v>23.97</v>
          </cell>
        </row>
        <row r="3614">
          <cell r="A3614" t="str">
            <v>68581/030</v>
          </cell>
          <cell r="B3614" t="str">
            <v>ALVENARIA 10CM TIJ CER FURADO 10X15X20CM CIMENTO/SAIBRO 1:8</v>
          </cell>
          <cell r="C3614" t="str">
            <v>M2</v>
          </cell>
          <cell r="D3614">
            <v>23.15</v>
          </cell>
        </row>
        <row r="3615">
          <cell r="A3615">
            <v>68582</v>
          </cell>
          <cell r="B3615" t="str">
            <v>ALVENARIA BLOCO CERAM ESTRUT 14X19X29 ARGAMASSA 1:3 CIMENTO E AREIA</v>
          </cell>
        </row>
        <row r="3616">
          <cell r="B3616" t="str">
            <v>C/GROUT E ARMACAO.</v>
          </cell>
        </row>
        <row r="3617">
          <cell r="A3617" t="str">
            <v>68582/001</v>
          </cell>
          <cell r="B3617" t="str">
            <v>ALVENARIA TIJOLO CERAMICO MACICO 10CM ARGAMASSA 1:8 CIMENTO E SAIBRO</v>
          </cell>
          <cell r="C3617" t="str">
            <v>M2</v>
          </cell>
          <cell r="D3617">
            <v>37.46</v>
          </cell>
        </row>
        <row r="3618">
          <cell r="A3618" t="str">
            <v>68582/002</v>
          </cell>
          <cell r="B3618" t="str">
            <v>ALVENARIA TIJOLO CERAMICO MACICO  6CM ARGAMASSA 1:8 CIMENTO E SAIBRO</v>
          </cell>
          <cell r="C3618" t="str">
            <v>M2</v>
          </cell>
          <cell r="D3618">
            <v>30.17</v>
          </cell>
        </row>
        <row r="3619">
          <cell r="A3619" t="str">
            <v>68582/003</v>
          </cell>
          <cell r="B3619" t="str">
            <v>ALVENARIA TIJOLO CERAMICO FURADO 10CM ARGAMASSA 1:8 CIMENTO E SAIBRO</v>
          </cell>
          <cell r="C3619" t="str">
            <v>M2</v>
          </cell>
          <cell r="D3619">
            <v>20.059999999999999</v>
          </cell>
        </row>
        <row r="3620">
          <cell r="A3620" t="str">
            <v>68582/004</v>
          </cell>
          <cell r="B3620" t="str">
            <v>ALVENARIA TIJOLO CERAMICO FURADO 20CM ARGAMASSA 1:8 CIMENTO E SAIBRO</v>
          </cell>
          <cell r="C3620" t="str">
            <v>M2</v>
          </cell>
          <cell r="D3620">
            <v>36.43</v>
          </cell>
        </row>
        <row r="3621">
          <cell r="A3621">
            <v>64</v>
          </cell>
          <cell r="B3621" t="str">
            <v>ALVENARIA DE ELEMENTOS VAZADOS CERAMICOS</v>
          </cell>
        </row>
        <row r="3622">
          <cell r="A3622">
            <v>9875</v>
          </cell>
          <cell r="B3622" t="str">
            <v>COBOGO CERAMICO 20 X 20CM ASSENTADO C/ARGAMASSA DE CIMENTO E AREIA 1:4</v>
          </cell>
          <cell r="C3622" t="str">
            <v>M2</v>
          </cell>
          <cell r="D3622">
            <v>44.39</v>
          </cell>
        </row>
        <row r="3623">
          <cell r="A3623">
            <v>65</v>
          </cell>
          <cell r="B3623" t="str">
            <v>ALVENARIA DE BLOCOS DE CONCRETO</v>
          </cell>
        </row>
        <row r="3624">
          <cell r="A3624">
            <v>23718</v>
          </cell>
          <cell r="B3624" t="str">
            <v>ALVENARIA BLOCO CONCRETO</v>
          </cell>
        </row>
        <row r="3625">
          <cell r="A3625" t="str">
            <v>23718/001</v>
          </cell>
          <cell r="B3625" t="str">
            <v>ALVEN 1/2 VEZ BL CONCR 9X19X39CM C/ARG CIM/CAL/AREIA 1:1/2:8 (VEDACAO)</v>
          </cell>
          <cell r="C3625" t="str">
            <v>M2</v>
          </cell>
          <cell r="D3625">
            <v>15.77</v>
          </cell>
        </row>
        <row r="3626">
          <cell r="A3626" t="str">
            <v>23718/002</v>
          </cell>
          <cell r="B3626" t="str">
            <v>ALVEN BL CONCR 15X20X40CM C/ ARG CIM/CAL/AREIA 1:1/2:8 (VEDACAO)</v>
          </cell>
          <cell r="C3626" t="str">
            <v>M2</v>
          </cell>
          <cell r="D3626">
            <v>20.46</v>
          </cell>
        </row>
        <row r="3627">
          <cell r="A3627" t="str">
            <v>23718/003</v>
          </cell>
          <cell r="B3627" t="str">
            <v>ALVEN BL CONCR 20X20X40CM C/ARG CIM/CAL/AREIA 1:1/2:8 (VEDACAO)</v>
          </cell>
          <cell r="C3627" t="str">
            <v>M2</v>
          </cell>
          <cell r="D3627">
            <v>24.27</v>
          </cell>
        </row>
        <row r="3628">
          <cell r="A3628" t="str">
            <v>CÓDIGO</v>
          </cell>
          <cell r="B3628" t="str">
            <v>|D E S C R I Ç Ã O                                                   |UN</v>
          </cell>
          <cell r="C3628" t="str">
            <v>IDADE</v>
          </cell>
          <cell r="D3628" t="str">
            <v>|CUSTO TOTAL</v>
          </cell>
        </row>
        <row r="3629">
          <cell r="A3629" t="str">
            <v>ÍNCULO.....:</v>
          </cell>
          <cell r="B3629" t="str">
            <v>NACIONAL CAIXA</v>
          </cell>
        </row>
        <row r="3631">
          <cell r="A3631" t="str">
            <v>23718/004</v>
          </cell>
          <cell r="B3631" t="str">
            <v>ALVEN BL CONCRETO POROSO 20X20X20CM (VEDACAO)</v>
          </cell>
          <cell r="C3631" t="str">
            <v>M2</v>
          </cell>
          <cell r="D3631">
            <v>23.73</v>
          </cell>
        </row>
        <row r="3632">
          <cell r="A3632" t="str">
            <v>23718/005</v>
          </cell>
          <cell r="B3632" t="str">
            <v>ALV BL CONC 10X20X40CM ASSENT C/ ARG. CIM/CAL/AREIA 1:0,5:11 (VEDACAO)</v>
          </cell>
          <cell r="C3632" t="str">
            <v>M2</v>
          </cell>
          <cell r="D3632">
            <v>17.27</v>
          </cell>
        </row>
        <row r="3633">
          <cell r="A3633" t="str">
            <v>23718/006</v>
          </cell>
          <cell r="B3633" t="str">
            <v>ALV BL CONC 10X20X40CM,CIM/CAL/AREIA 1:0,5:11,E=14CM (VEDACAO)</v>
          </cell>
          <cell r="C3633" t="str">
            <v>M2</v>
          </cell>
          <cell r="D3633">
            <v>18.510000000000002</v>
          </cell>
        </row>
        <row r="3634">
          <cell r="A3634" t="str">
            <v>23718/007</v>
          </cell>
          <cell r="B3634" t="str">
            <v>ALV BL CONC CANALETA 15X20X40CM, CIM/CAL/AREIA 1:0,5:11 (VEDACAO)</v>
          </cell>
          <cell r="C3634" t="str">
            <v>M2</v>
          </cell>
          <cell r="D3634">
            <v>28.19</v>
          </cell>
        </row>
        <row r="3635">
          <cell r="A3635" t="str">
            <v>23718/008</v>
          </cell>
          <cell r="B3635" t="str">
            <v>ALV ESTRUTURAL BL CONC 15X20X40CM -4.5MPA, ARG.CIM/CAL/AREIA 1:5:11</v>
          </cell>
          <cell r="C3635" t="str">
            <v>M2</v>
          </cell>
          <cell r="D3635">
            <v>22.73</v>
          </cell>
        </row>
        <row r="3636">
          <cell r="A3636" t="str">
            <v>23718/009</v>
          </cell>
          <cell r="B3636" t="str">
            <v>ALV ESTRUTURAL BL CONC 15X20X40CM -4.5MPA, ARG.CIM/CAL/AREIA 1:0,25:4</v>
          </cell>
          <cell r="C3636" t="str">
            <v>M2</v>
          </cell>
          <cell r="D3636">
            <v>26.51</v>
          </cell>
        </row>
        <row r="3637">
          <cell r="A3637" t="str">
            <v>23718/010</v>
          </cell>
          <cell r="B3637" t="str">
            <v>ALV ESTRUTUR CANALETA CONCR 20X20X20CM - 4,5MPA  ASSENTADA COM ARGAMAS</v>
          </cell>
          <cell r="C3637" t="str">
            <v>M2</v>
          </cell>
          <cell r="D3637">
            <v>23.7</v>
          </cell>
        </row>
        <row r="3638">
          <cell r="B3638" t="str">
            <v>CIM/CAL/AREIA 1:0,25:4  E = 14 CM</v>
          </cell>
        </row>
        <row r="3639">
          <cell r="A3639" t="str">
            <v>23718/011</v>
          </cell>
          <cell r="B3639" t="str">
            <v>ALV ESTRUTUR CANALETA CONCR 10X20X20CM - 4,5MPA  ASSENTADA COM ARGAMAS</v>
          </cell>
          <cell r="C3639" t="str">
            <v>M2</v>
          </cell>
          <cell r="D3639">
            <v>19.91</v>
          </cell>
        </row>
        <row r="3640">
          <cell r="B3640" t="str">
            <v>CIM/CAL/AREIA 1:0,25:4</v>
          </cell>
        </row>
        <row r="3641">
          <cell r="A3641" t="str">
            <v>23718/012</v>
          </cell>
          <cell r="B3641" t="str">
            <v>ALV ESTRUTURAL BL CONC 20X20X40CM -4.5MPA, ARG.CIM/CAL/AREIA 1:0,25:4</v>
          </cell>
          <cell r="C3641" t="str">
            <v>M2</v>
          </cell>
          <cell r="D3641">
            <v>32.450000000000003</v>
          </cell>
        </row>
        <row r="3642">
          <cell r="A3642" t="str">
            <v>23718/013</v>
          </cell>
          <cell r="B3642" t="str">
            <v>ALVENARIA 1,0 VEZ C/BLOCOS CONCRETO 20X20X40CM ASSENTES C/ ARG.</v>
          </cell>
          <cell r="C3642" t="str">
            <v>M2</v>
          </cell>
          <cell r="D3642">
            <v>24.27</v>
          </cell>
        </row>
        <row r="3643">
          <cell r="B3643" t="str">
            <v>CIM/CAL/AREIA 1:0,5:8 JUNTAS 10MM (INCL 5% PERDAS BLOCOS)</v>
          </cell>
        </row>
        <row r="3644">
          <cell r="A3644" t="str">
            <v>23718/014</v>
          </cell>
          <cell r="B3644" t="str">
            <v>ALVENARIA 1/2 VEZ BLOCOS CONCRETO 10X20X40CM ASSENTES C/ PASTA</v>
          </cell>
          <cell r="C3644" t="str">
            <v>M2</v>
          </cell>
          <cell r="D3644">
            <v>13.17</v>
          </cell>
        </row>
        <row r="3645">
          <cell r="B3645" t="str">
            <v>DE ARG. COLANTE, JUNTA DE 5MM (INCLUI 5% DE PERDAS DE TIJOLOS)</v>
          </cell>
        </row>
        <row r="3646">
          <cell r="A3646" t="str">
            <v>23718/015</v>
          </cell>
          <cell r="B3646" t="str">
            <v>ALVENARIA BLOCOS CONCRETO 15X20X40CM E=15CM ASSENTES C/ ARGAMASSA</v>
          </cell>
          <cell r="C3646" t="str">
            <v>M2</v>
          </cell>
          <cell r="D3646">
            <v>20.46</v>
          </cell>
        </row>
        <row r="3647">
          <cell r="B3647" t="str">
            <v>CIM/CAL/AREIA 1:1/2:8, JUNTAS DE 10MM (INCLUI 5% PERDAS DE BLOCOS)</v>
          </cell>
        </row>
        <row r="3648">
          <cell r="A3648" t="str">
            <v>23718/016</v>
          </cell>
          <cell r="B3648" t="str">
            <v>ALVENARIA 1/2 VEZ BLOCOS CONCRETO 10X20X40CM, ASSENTES C/ ARGAMASSA</v>
          </cell>
          <cell r="C3648" t="str">
            <v>M2</v>
          </cell>
          <cell r="D3648">
            <v>15.77</v>
          </cell>
        </row>
        <row r="3649">
          <cell r="B3649" t="str">
            <v>CIM/CAL/AREIA MEDIA 1:0,5:8 JUNTAS 10MM (INCLUI 5% PERDAS DE BLOCOS)</v>
          </cell>
        </row>
        <row r="3650">
          <cell r="A3650">
            <v>40804</v>
          </cell>
          <cell r="B3650" t="str">
            <v>MARCACAO PARA PAREDE DE BLOCO DE CONCRETO</v>
          </cell>
          <cell r="C3650" t="str">
            <v>M</v>
          </cell>
          <cell r="D3650">
            <v>5.01</v>
          </cell>
        </row>
        <row r="3651">
          <cell r="A3651">
            <v>66</v>
          </cell>
          <cell r="B3651" t="str">
            <v>ALVENARIA DE ELEMENTOS VAZADOS DE CONCRETO</v>
          </cell>
        </row>
        <row r="3652">
          <cell r="A3652">
            <v>23775</v>
          </cell>
          <cell r="B3652" t="str">
            <v>COBOGO CONCRETO</v>
          </cell>
        </row>
        <row r="3653">
          <cell r="A3653" t="str">
            <v>23775/002</v>
          </cell>
          <cell r="B3653" t="str">
            <v>COBOGO CONCRETO PR5-2Q-T 50X50X6CM</v>
          </cell>
          <cell r="C3653" t="str">
            <v>M2</v>
          </cell>
          <cell r="D3653">
            <v>43.07</v>
          </cell>
        </row>
        <row r="3654">
          <cell r="A3654">
            <v>68569</v>
          </cell>
          <cell r="B3654" t="str">
            <v>ALVENARIA ELEMENTO VAZADO CONCRETO (COBOGO)</v>
          </cell>
        </row>
        <row r="3655">
          <cell r="A3655" t="str">
            <v>68569/001</v>
          </cell>
          <cell r="B3655" t="str">
            <v>ALVENARIA ELEM VAZADO CONCRETO 7X50X50CM CIMENTO/AREIA 1:4</v>
          </cell>
          <cell r="C3655" t="str">
            <v>M2</v>
          </cell>
          <cell r="D3655">
            <v>30.24</v>
          </cell>
        </row>
        <row r="3656">
          <cell r="A3656" t="str">
            <v>68569/002</v>
          </cell>
          <cell r="B3656" t="str">
            <v>ALVENARIA ELEM VAZADO CONCRETO VENEZIANA 15X22X39CM 72A-NEO REX CIMENT</v>
          </cell>
          <cell r="C3656" t="str">
            <v>M2</v>
          </cell>
          <cell r="D3656">
            <v>35.49</v>
          </cell>
        </row>
        <row r="3657">
          <cell r="B3657" t="str">
            <v>O/AREIA 1:4</v>
          </cell>
        </row>
        <row r="3658">
          <cell r="A3658" t="str">
            <v>68569/003</v>
          </cell>
          <cell r="B3658" t="str">
            <v>ALVENARIA ELEM VAZADO CONCRETO 7X50X50CM CIMENTO/AREIA 1:3</v>
          </cell>
          <cell r="C3658" t="str">
            <v>M2</v>
          </cell>
          <cell r="D3658">
            <v>30.43</v>
          </cell>
        </row>
        <row r="3659">
          <cell r="A3659" t="str">
            <v>CÓDIGO</v>
          </cell>
          <cell r="B3659" t="str">
            <v>|D E S C R I Ç Ã O                                                   |UN</v>
          </cell>
          <cell r="C3659" t="str">
            <v>IDADE</v>
          </cell>
          <cell r="D3659" t="str">
            <v>|CUSTO TOTAL</v>
          </cell>
        </row>
        <row r="3660">
          <cell r="A3660" t="str">
            <v>ÍNCULO.....:</v>
          </cell>
          <cell r="B3660" t="str">
            <v>NACIONAL CAIXA</v>
          </cell>
        </row>
        <row r="3662">
          <cell r="A3662" t="str">
            <v>68569/004</v>
          </cell>
          <cell r="B3662" t="str">
            <v>ALVENARIA ELEM VAZADO CONCRETO 7X50X50CM CIMENTO/SAIBRO/AREI</v>
          </cell>
          <cell r="C3662" t="str">
            <v>M2</v>
          </cell>
          <cell r="D3662">
            <v>29.89</v>
          </cell>
        </row>
        <row r="3663">
          <cell r="A3663" t="str">
            <v>68569/005</v>
          </cell>
          <cell r="B3663" t="str">
            <v>ALVENARIA ELEM VAZADO CONCRETO 6X29X29CM CIMENTO/AREIA 1:7</v>
          </cell>
          <cell r="C3663" t="str">
            <v>M2</v>
          </cell>
          <cell r="D3663">
            <v>38.130000000000003</v>
          </cell>
        </row>
        <row r="3664">
          <cell r="A3664" t="str">
            <v>68569/006</v>
          </cell>
          <cell r="B3664" t="str">
            <v>ALVENARIA ELEM VAZADO CONCRETO ABERTURA C/VIDRO 10X29X39CM 17G NEO REX</v>
          </cell>
          <cell r="C3664" t="str">
            <v>M2</v>
          </cell>
          <cell r="D3664">
            <v>41.94</v>
          </cell>
        </row>
        <row r="3665">
          <cell r="B3665" t="str">
            <v>CIMENTO AREIA 1:5</v>
          </cell>
        </row>
        <row r="3666">
          <cell r="A3666">
            <v>67</v>
          </cell>
          <cell r="B3666" t="str">
            <v>ALVENARIA DE BLOCOS DE VIDRO</v>
          </cell>
        </row>
        <row r="3667">
          <cell r="A3667">
            <v>40718</v>
          </cell>
          <cell r="B3667" t="str">
            <v>ALVENARIA DE BLOCO DE VIDRO 10X20X20CM ASSENTADOS COM ARGAMASSA CIM/</v>
          </cell>
          <cell r="C3667" t="str">
            <v>M2</v>
          </cell>
          <cell r="D3667">
            <v>306.47000000000003</v>
          </cell>
        </row>
        <row r="3668">
          <cell r="B3668" t="str">
            <v>CAL/AREIA 1:0,25:3 + CIMENTO BRANCO</v>
          </cell>
        </row>
        <row r="3669">
          <cell r="A3669">
            <v>68</v>
          </cell>
          <cell r="B3669" t="str">
            <v>ALVENARIA DE BLOCOS DE PEDRA COM JUNTA ARGAMASSADA</v>
          </cell>
        </row>
        <row r="3670">
          <cell r="A3670">
            <v>68634</v>
          </cell>
          <cell r="B3670" t="str">
            <v>ALVENARIA EM PEDRA RACHAO</v>
          </cell>
        </row>
        <row r="3671">
          <cell r="A3671" t="str">
            <v>68634/001</v>
          </cell>
          <cell r="B3671" t="str">
            <v>ALVENARIA EM PEDRA RACHAO COM ARGAMASSA 1:6</v>
          </cell>
          <cell r="C3671" t="str">
            <v>M3</v>
          </cell>
          <cell r="D3671">
            <v>202.64</v>
          </cell>
        </row>
        <row r="3672">
          <cell r="A3672" t="str">
            <v>68634/002</v>
          </cell>
          <cell r="B3672" t="str">
            <v>ALVENARIA EM PEDRA RACHAO COM ARGAMASSA 1:8</v>
          </cell>
          <cell r="C3672" t="str">
            <v>M3</v>
          </cell>
          <cell r="D3672">
            <v>194.74</v>
          </cell>
        </row>
        <row r="3673">
          <cell r="A3673" t="str">
            <v>68634/003</v>
          </cell>
          <cell r="B3673" t="str">
            <v>ALVENARIA EM PEDRA RACHAO COM ARGAMASSA 1:10</v>
          </cell>
          <cell r="C3673" t="str">
            <v>M3</v>
          </cell>
          <cell r="D3673">
            <v>191.41</v>
          </cell>
        </row>
        <row r="3674">
          <cell r="A3674">
            <v>70</v>
          </cell>
          <cell r="B3674" t="str">
            <v>DIVISORIAS/MARMORE/GRANITO/MARMORITE/CONCRETO/MAD.AGLOM.</v>
          </cell>
        </row>
        <row r="3675">
          <cell r="A3675">
            <v>9443</v>
          </cell>
          <cell r="B3675" t="str">
            <v>BRISE DE CONCRETO</v>
          </cell>
          <cell r="C3675" t="str">
            <v>UN</v>
          </cell>
          <cell r="D3675">
            <v>47.83</v>
          </cell>
        </row>
        <row r="3676">
          <cell r="A3676">
            <v>11548</v>
          </cell>
          <cell r="B3676" t="str">
            <v>PAINEL DIVISORIO MARMORE/GRANITO</v>
          </cell>
        </row>
        <row r="3677">
          <cell r="A3677" t="str">
            <v>11548/001</v>
          </cell>
          <cell r="B3677" t="str">
            <v>PAINEL DIVISORIO MARMORE BRANCO 3CM ASSENTADO C/CIMENTO/AREIA 1:4 S/FE</v>
          </cell>
          <cell r="C3677" t="str">
            <v>M2</v>
          </cell>
          <cell r="D3677">
            <v>232.18</v>
          </cell>
        </row>
        <row r="3678">
          <cell r="B3678" t="str">
            <v>RRAGENS</v>
          </cell>
        </row>
        <row r="3679">
          <cell r="A3679">
            <v>68677</v>
          </cell>
          <cell r="B3679" t="str">
            <v>PAINEL DIVISORIO MADEIRA</v>
          </cell>
        </row>
        <row r="3680">
          <cell r="A3680" t="str">
            <v>68677/002</v>
          </cell>
          <cell r="B3680" t="str">
            <v>PAINEL DIVISORIO MADEIRA COMP  6MM RESINADA ESTRUTURA MAD 3X3"</v>
          </cell>
          <cell r="C3680" t="str">
            <v>M2</v>
          </cell>
          <cell r="D3680">
            <v>100.36</v>
          </cell>
        </row>
        <row r="3681">
          <cell r="A3681">
            <v>322</v>
          </cell>
          <cell r="B3681" t="str">
            <v>PAREDE DE ADOBE</v>
          </cell>
        </row>
        <row r="3682">
          <cell r="A3682">
            <v>68079</v>
          </cell>
          <cell r="B3682" t="str">
            <v>PAREDE DE ADOBE DOS FORNOS</v>
          </cell>
          <cell r="C3682" t="str">
            <v>M3</v>
          </cell>
          <cell r="D3682">
            <v>368.79</v>
          </cell>
        </row>
        <row r="3683">
          <cell r="A3683" t="str">
            <v>PAVI</v>
          </cell>
          <cell r="B3683" t="str">
            <v>PAVIMENTACAO</v>
          </cell>
        </row>
        <row r="3684">
          <cell r="A3684">
            <v>55</v>
          </cell>
          <cell r="B3684" t="str">
            <v>REGULARIZACAO/REFORCO DE SUBLEITO</v>
          </cell>
        </row>
        <row r="3685">
          <cell r="A3685">
            <v>23611</v>
          </cell>
          <cell r="B3685" t="str">
            <v>REGULARIZACAO</v>
          </cell>
        </row>
        <row r="3686">
          <cell r="A3686" t="str">
            <v>23611/001</v>
          </cell>
          <cell r="B3686" t="str">
            <v>REGULARIZACAO SIMPLES DE SUBLEITO, ESPESSURA = 15 CM</v>
          </cell>
          <cell r="C3686" t="str">
            <v>M2</v>
          </cell>
          <cell r="D3686">
            <v>0.21</v>
          </cell>
        </row>
        <row r="3687">
          <cell r="A3687" t="str">
            <v>23611/002</v>
          </cell>
          <cell r="B3687" t="str">
            <v>REGULARIZACAO DE SUBLEITO, ESPESSURA = 15,0 CM, ABRANGENDO ESCARIFICA-</v>
          </cell>
          <cell r="C3687" t="str">
            <v>M2</v>
          </cell>
          <cell r="D3687">
            <v>0.91</v>
          </cell>
        </row>
        <row r="3688">
          <cell r="B3688" t="str">
            <v>CAO, HOMOGENEIZACAO, UMEDECIMENTO E COMPACTACAO.</v>
          </cell>
        </row>
        <row r="3689">
          <cell r="A3689">
            <v>23620</v>
          </cell>
          <cell r="B3689" t="str">
            <v>REGULARIZACAO E COMPACTACAO</v>
          </cell>
        </row>
        <row r="3690">
          <cell r="A3690" t="str">
            <v>CÓDIGO</v>
          </cell>
          <cell r="B3690" t="str">
            <v>|D E S C R I Ç Ã O                                                   |UN</v>
          </cell>
          <cell r="C3690" t="str">
            <v>IDADE</v>
          </cell>
          <cell r="D3690" t="str">
            <v>|CUSTO TOTAL</v>
          </cell>
        </row>
        <row r="3691">
          <cell r="A3691" t="str">
            <v>ÍNCULO.....:</v>
          </cell>
          <cell r="B3691" t="str">
            <v>NACIONAL CAIXA</v>
          </cell>
        </row>
        <row r="3693">
          <cell r="A3693" t="str">
            <v>23620/001</v>
          </cell>
          <cell r="B3693" t="str">
            <v>REGULARIZACAO E COMPACTACAO DO SUBLEITO A 95% PS</v>
          </cell>
          <cell r="C3693" t="str">
            <v>M2</v>
          </cell>
          <cell r="D3693">
            <v>0.42</v>
          </cell>
        </row>
        <row r="3694">
          <cell r="A3694">
            <v>41879</v>
          </cell>
          <cell r="B3694" t="str">
            <v>CONFORMACAO DE PLATAFORMA P/EXECUCAO DE REVESTIMENTO PRIMARIO</v>
          </cell>
          <cell r="C3694" t="str">
            <v>M2</v>
          </cell>
          <cell r="D3694">
            <v>0.1</v>
          </cell>
        </row>
        <row r="3695">
          <cell r="A3695">
            <v>56</v>
          </cell>
          <cell r="B3695" t="str">
            <v>EXECUCAO DE SUB-LEITO, LEITO, SUB-BASE, BASE ETC</v>
          </cell>
        </row>
        <row r="3696">
          <cell r="A3696">
            <v>9548</v>
          </cell>
          <cell r="B3696" t="str">
            <v>ESTABILIZACAO GRANULOMETRICA DE SOLOS S/ MISTURA</v>
          </cell>
          <cell r="C3696" t="str">
            <v>M3</v>
          </cell>
          <cell r="D3696">
            <v>11.33</v>
          </cell>
        </row>
        <row r="3697">
          <cell r="A3697">
            <v>23419</v>
          </cell>
          <cell r="B3697" t="str">
            <v>EXECUCAO DE SUB-BASE</v>
          </cell>
        </row>
        <row r="3698">
          <cell r="A3698" t="str">
            <v>23419/001</v>
          </cell>
          <cell r="B3698" t="str">
            <v>EXECUCAO DE SUB-BASE ESTABILIZADA GRANULOMETRICAMENTE, COM ENERGIA DE</v>
          </cell>
          <cell r="C3698" t="str">
            <v>M3</v>
          </cell>
          <cell r="D3698">
            <v>80.72</v>
          </cell>
        </row>
        <row r="3699">
          <cell r="B3699" t="str">
            <v>PROCTOR INTERMEDIARIO -COM PEDRA BRITADA NR.02 OU 25MM/PRECO COMERCIAL</v>
          </cell>
        </row>
        <row r="3700">
          <cell r="A3700" t="str">
            <v>23419/002</v>
          </cell>
          <cell r="B3700" t="str">
            <v>EXECUCAO DE SUB-BASE ESTABILIZADA GRANULOMETRICAMENTE, ABRANGENDO ES-</v>
          </cell>
          <cell r="C3700" t="str">
            <v>M3</v>
          </cell>
          <cell r="D3700">
            <v>32.96</v>
          </cell>
        </row>
        <row r="3701">
          <cell r="B3701" t="str">
            <v>PALHAMENTO, HOMOGENEIZACAO, UMEDECIMENTO E COMPACTACAO. TEOR DE FORNE-</v>
          </cell>
        </row>
        <row r="3702">
          <cell r="B3702" t="str">
            <v>CIMENTO DO MATERIAL PROVENIENTE DE JAZIDA, CBR 20%, D.M.T. = 12 KM</v>
          </cell>
        </row>
        <row r="3703">
          <cell r="B3703" t="str">
            <v>(CUSTO COMERCIAL DO MATERIAL DE JAZIDA)</v>
          </cell>
        </row>
        <row r="3704">
          <cell r="A3704">
            <v>23621</v>
          </cell>
          <cell r="B3704" t="str">
            <v>EXECUCAO DE BASE</v>
          </cell>
        </row>
        <row r="3705">
          <cell r="A3705" t="str">
            <v>23621/002</v>
          </cell>
          <cell r="B3705" t="str">
            <v>EXECUCAO DE BASE DE MACADAME VIBRADO A SECO, INCLUSIVE FORNECIMENTO DE</v>
          </cell>
          <cell r="C3705" t="str">
            <v>M3</v>
          </cell>
          <cell r="D3705">
            <v>116.28</v>
          </cell>
        </row>
        <row r="3706">
          <cell r="B3706" t="str">
            <v>MATERIAL.</v>
          </cell>
        </row>
        <row r="3707">
          <cell r="A3707" t="str">
            <v>23621/003</v>
          </cell>
          <cell r="B3707" t="str">
            <v>BASE / SUB BASE ESTABILIZADA SEM MISTURA DE MATERIAIS. - EXCLUSIVE ESC</v>
          </cell>
          <cell r="C3707" t="str">
            <v>M3</v>
          </cell>
          <cell r="D3707">
            <v>6.57</v>
          </cell>
        </row>
        <row r="3708">
          <cell r="B3708" t="str">
            <v>AV. / TRANSP.- INCL. TRANSPORTE D'AGUA.</v>
          </cell>
        </row>
        <row r="3709">
          <cell r="A3709" t="str">
            <v>23621/004</v>
          </cell>
          <cell r="B3709" t="str">
            <v>BASE DE BRITA GRADUADA MEDIDA APÓS COMPACTAÇÃO, INCLUINDO FORNECIMENTO</v>
          </cell>
          <cell r="C3709" t="str">
            <v>M3</v>
          </cell>
          <cell r="D3709">
            <v>207.14</v>
          </cell>
        </row>
        <row r="3710">
          <cell r="B3710" t="str">
            <v>DE MATERIAIS</v>
          </cell>
        </row>
        <row r="3711">
          <cell r="A3711">
            <v>56907</v>
          </cell>
          <cell r="B3711" t="str">
            <v>EXECUCAO DE COLCHAO DE AREIA</v>
          </cell>
        </row>
        <row r="3712">
          <cell r="A3712" t="str">
            <v>56907/001</v>
          </cell>
          <cell r="B3712" t="str">
            <v>EXECUCAO DE COLCHAO DE AREIA, ESPESSURA = 15 CM</v>
          </cell>
          <cell r="C3712" t="str">
            <v>M2</v>
          </cell>
          <cell r="D3712">
            <v>7.03</v>
          </cell>
        </row>
        <row r="3713">
          <cell r="A3713">
            <v>57</v>
          </cell>
          <cell r="B3713" t="str">
            <v>EXECUCAO DE PAVIMENTACOES DIVERSAS</v>
          </cell>
        </row>
        <row r="3714">
          <cell r="A3714">
            <v>11520</v>
          </cell>
          <cell r="B3714" t="str">
            <v>TRATAMENTO SUPERFICIAL DUPLO C/ CAPA SELANTE</v>
          </cell>
        </row>
        <row r="3715">
          <cell r="A3715" t="str">
            <v>11520/001</v>
          </cell>
          <cell r="B3715" t="str">
            <v>TRATAMENTO SUPERFICIAL DUPLO C/ CAPA SELANTE,INCL.EMULSAO RR-1C 4KG/M2</v>
          </cell>
          <cell r="C3715" t="str">
            <v>M2</v>
          </cell>
          <cell r="D3715">
            <v>11.24</v>
          </cell>
        </row>
        <row r="3716">
          <cell r="A3716">
            <v>23420</v>
          </cell>
          <cell r="B3716" t="str">
            <v>CALCAMENTO COM POLIEDROS</v>
          </cell>
        </row>
        <row r="3717">
          <cell r="A3717" t="str">
            <v>23420/001</v>
          </cell>
          <cell r="B3717" t="str">
            <v>CALCAMENTO COM POLIEDROS SOBRE COLCHAO DE AREIA</v>
          </cell>
          <cell r="C3717" t="str">
            <v>M2</v>
          </cell>
          <cell r="D3717">
            <v>20.93</v>
          </cell>
        </row>
        <row r="3718">
          <cell r="A3718">
            <v>23421</v>
          </cell>
          <cell r="B3718" t="str">
            <v>EXECUCAO DE PINTURA DE LIGACAO</v>
          </cell>
        </row>
        <row r="3719">
          <cell r="A3719" t="str">
            <v>23421/001</v>
          </cell>
          <cell r="B3719" t="str">
            <v>PINTURA DE LIGACAO COM RR - 1C</v>
          </cell>
          <cell r="C3719" t="str">
            <v>M2</v>
          </cell>
          <cell r="D3719">
            <v>1.02</v>
          </cell>
        </row>
        <row r="3720">
          <cell r="A3720">
            <v>23607</v>
          </cell>
          <cell r="B3720" t="str">
            <v>EXECUCAO DE PAVIMENTO COM PARALELEPIPEDOS GRANITICOS</v>
          </cell>
        </row>
        <row r="3721">
          <cell r="A3721" t="str">
            <v>CÓDIGO</v>
          </cell>
          <cell r="B3721" t="str">
            <v>|D E S C R I Ç Ã O                                                   |UN</v>
          </cell>
          <cell r="C3721" t="str">
            <v>IDADE</v>
          </cell>
          <cell r="D3721" t="str">
            <v>|CUSTO TOTAL</v>
          </cell>
        </row>
        <row r="3722">
          <cell r="A3722" t="str">
            <v>ÍNCULO.....:</v>
          </cell>
          <cell r="B3722" t="str">
            <v>NACIONAL CAIXA</v>
          </cell>
        </row>
        <row r="3724">
          <cell r="A3724" t="str">
            <v>23607/001</v>
          </cell>
          <cell r="B3724" t="str">
            <v>PARALELEPIPEDOS ASSENTADOS SOBRE MISTURA DE CIMENTO E AREIA(1:6),</v>
          </cell>
          <cell r="C3724" t="str">
            <v>M2</v>
          </cell>
          <cell r="D3724">
            <v>29.74</v>
          </cell>
        </row>
        <row r="3725">
          <cell r="B3725" t="str">
            <v>E=6,0 CM, REJUNTADOS C/ARGAMASSA DE CIMENTO E AREIA TRACO 1:2</v>
          </cell>
        </row>
        <row r="3726">
          <cell r="A3726" t="str">
            <v>23607/002</v>
          </cell>
          <cell r="B3726" t="str">
            <v>EXECUCAO DE PAVIMENTO COM PARALELEPIPEDOS GRANITICOS, REJUNTADOS COM</v>
          </cell>
          <cell r="C3726" t="str">
            <v>M2</v>
          </cell>
          <cell r="D3726">
            <v>21.3</v>
          </cell>
        </row>
        <row r="3727">
          <cell r="B3727" t="str">
            <v>ARGAMASSA DE CIMENTO E AREIA 1:3.</v>
          </cell>
        </row>
        <row r="3728">
          <cell r="A3728">
            <v>23608</v>
          </cell>
          <cell r="B3728" t="str">
            <v>EXECUCAO DE PASSEIO EM CONCRETO, E = 5,0 CM</v>
          </cell>
        </row>
        <row r="3729">
          <cell r="A3729" t="str">
            <v>23608/001</v>
          </cell>
          <cell r="B3729" t="str">
            <v>EXECUCAO DE PASSEIO EM CONCRETO 1:3:5 C/ JUNTAS RISCADAS EM QUADROS DE</v>
          </cell>
          <cell r="C3729" t="str">
            <v>M2</v>
          </cell>
          <cell r="D3729">
            <v>17.93</v>
          </cell>
        </row>
        <row r="3730">
          <cell r="B3730" t="str">
            <v>1,0 X 2,0 METROS.</v>
          </cell>
        </row>
        <row r="3731">
          <cell r="A3731">
            <v>23612</v>
          </cell>
          <cell r="B3731" t="str">
            <v>PASSEIO EM TERRA BATIDA</v>
          </cell>
        </row>
        <row r="3732">
          <cell r="A3732" t="str">
            <v>23612/001</v>
          </cell>
          <cell r="B3732" t="str">
            <v>PASSEIO EM TERRA BATIDA (ACOSTAMENTO DE MEIO-FIO C/ PICARRO, INCLUSIVE</v>
          </cell>
          <cell r="C3732" t="str">
            <v>M3</v>
          </cell>
          <cell r="D3732">
            <v>16.670000000000002</v>
          </cell>
        </row>
        <row r="3733">
          <cell r="B3733" t="str">
            <v>COMPACTACAO MANUAL)</v>
          </cell>
        </row>
        <row r="3734">
          <cell r="A3734">
            <v>23619</v>
          </cell>
          <cell r="B3734" t="str">
            <v>APLICACAO DE MASSA ASFALTICA (A.A.U.Q)</v>
          </cell>
        </row>
        <row r="3735">
          <cell r="A3735" t="str">
            <v>23619/001</v>
          </cell>
          <cell r="B3735" t="str">
            <v>APLICACAO DE MASSA ASFALTICA (A.A.U.Q), S/ TRANSPORTE</v>
          </cell>
          <cell r="C3735" t="str">
            <v>M3</v>
          </cell>
          <cell r="D3735">
            <v>32.549999999999997</v>
          </cell>
        </row>
        <row r="3736">
          <cell r="A3736">
            <v>23627</v>
          </cell>
          <cell r="B3736" t="str">
            <v>EXECUCAO DE IMPRIMACAO MECANICA</v>
          </cell>
        </row>
        <row r="3737">
          <cell r="A3737" t="str">
            <v>23627/001</v>
          </cell>
          <cell r="B3737" t="str">
            <v>EXECUCAO DE IMPRIMACAO MECANICA COM CM-30, TAXA 1,2 L/M2</v>
          </cell>
          <cell r="C3737" t="str">
            <v>M2</v>
          </cell>
          <cell r="D3737">
            <v>2.97</v>
          </cell>
        </row>
        <row r="3738">
          <cell r="A3738">
            <v>26556</v>
          </cell>
          <cell r="B3738" t="str">
            <v>REVESTIMENTO CONCR ASF BETUM USINADO A QUENTE</v>
          </cell>
        </row>
        <row r="3739">
          <cell r="A3739" t="str">
            <v>26556/001</v>
          </cell>
          <cell r="B3739" t="str">
            <v>REVEST CONCR ASF BETUM USINADO QUENTE E=5CM PROD=2000T/MES CONFDER-RJE</v>
          </cell>
          <cell r="C3739" t="str">
            <v>M2</v>
          </cell>
          <cell r="D3739">
            <v>22.19</v>
          </cell>
        </row>
        <row r="3740">
          <cell r="B3740" t="str">
            <v>XCL TRANSPORTE DA USINA P/PISTA.</v>
          </cell>
        </row>
        <row r="3741">
          <cell r="A3741" t="str">
            <v>26556/002</v>
          </cell>
          <cell r="B3741" t="str">
            <v>REVEST CONCR ASF BETUM USINADO QUENTE E=5CM PROD=3000T/MES CONFDER-RJE</v>
          </cell>
          <cell r="C3741" t="str">
            <v>M2</v>
          </cell>
          <cell r="D3741">
            <v>20.14</v>
          </cell>
        </row>
        <row r="3742">
          <cell r="B3742" t="str">
            <v>XCL TRANSPORTE DA USINA P/PISTA.</v>
          </cell>
        </row>
        <row r="3743">
          <cell r="A3743" t="str">
            <v>26556/003</v>
          </cell>
          <cell r="B3743" t="str">
            <v>REVEST CONCR ASF BETUM USINADO QUENTE E=5CM PROD=4000T/MES CONFDER-RJE</v>
          </cell>
          <cell r="C3743" t="str">
            <v>M2</v>
          </cell>
          <cell r="D3743">
            <v>19.12</v>
          </cell>
        </row>
        <row r="3744">
          <cell r="B3744" t="str">
            <v>XCL TRANSPORTE DA USINA P/PISTA.</v>
          </cell>
        </row>
        <row r="3745">
          <cell r="A3745" t="str">
            <v>26556/004</v>
          </cell>
          <cell r="B3745" t="str">
            <v>REVEST CONCR ASF BETUM USINADO QUENTE E=5CM PROD=6000T/MES CONFDER-RJE</v>
          </cell>
          <cell r="C3745" t="str">
            <v>M2</v>
          </cell>
          <cell r="D3745">
            <v>18.32</v>
          </cell>
        </row>
        <row r="3746">
          <cell r="B3746" t="str">
            <v>XCL TRANSPORTE DA USINA P/PISTA.</v>
          </cell>
        </row>
        <row r="3747">
          <cell r="A3747" t="str">
            <v>26556/005</v>
          </cell>
          <cell r="B3747" t="str">
            <v>REVEST CONCR ASF BETUM USINADO QUENTE E=5CM PROD=8000T/MES CONFDER-RJE</v>
          </cell>
          <cell r="C3747" t="str">
            <v>M2</v>
          </cell>
          <cell r="D3747">
            <v>17.760000000000002</v>
          </cell>
        </row>
        <row r="3748">
          <cell r="B3748" t="str">
            <v>XCL TRANSPORTE DA USINA P/PISTA.</v>
          </cell>
        </row>
        <row r="3749">
          <cell r="A3749" t="str">
            <v>26556/006</v>
          </cell>
          <cell r="B3749" t="str">
            <v>REVEST CONCR ASF BETUM USINADO QUENTE E=5CM PROD=10000T/MES CONFDER- -</v>
          </cell>
          <cell r="C3749" t="str">
            <v>M2</v>
          </cell>
          <cell r="D3749">
            <v>17.260000000000002</v>
          </cell>
        </row>
        <row r="3750">
          <cell r="B3750" t="str">
            <v>RJ EXCL TRANSPORTE DA USINA P/PISTA.</v>
          </cell>
        </row>
        <row r="3751">
          <cell r="A3751" t="str">
            <v>26556/007</v>
          </cell>
          <cell r="B3751" t="str">
            <v>REVEST CONCR ASF BETUM USINADO QUENTE E=4CM PROD=2000T/MES EXCLTRANS-P</v>
          </cell>
          <cell r="C3751" t="str">
            <v>M2</v>
          </cell>
          <cell r="D3751">
            <v>17.75</v>
          </cell>
        </row>
        <row r="3752">
          <cell r="A3752" t="str">
            <v>CÓDIGO</v>
          </cell>
          <cell r="B3752" t="str">
            <v>|D E S C R I Ç Ã O                                                   |UN</v>
          </cell>
          <cell r="C3752" t="str">
            <v>IDADE</v>
          </cell>
          <cell r="D3752" t="str">
            <v>|CUSTO TOTAL</v>
          </cell>
        </row>
        <row r="3753">
          <cell r="A3753" t="str">
            <v>ÍNCULO.....:</v>
          </cell>
          <cell r="B3753" t="str">
            <v>NACIONAL CAIXA</v>
          </cell>
        </row>
        <row r="3755">
          <cell r="B3755" t="str">
            <v>ORTE DA USINA P/PISTA.</v>
          </cell>
        </row>
        <row r="3756">
          <cell r="A3756" t="str">
            <v>26556/008</v>
          </cell>
          <cell r="B3756" t="str">
            <v>REVEST CONCR ASF BETUM USINADO QUENTE E=4CM PROD=3000T/MES EXCLTRANS-P</v>
          </cell>
          <cell r="C3756" t="str">
            <v>M2</v>
          </cell>
          <cell r="D3756">
            <v>16.100000000000001</v>
          </cell>
        </row>
        <row r="3757">
          <cell r="B3757" t="str">
            <v>ORTE DA USINA P/PISTA.</v>
          </cell>
        </row>
        <row r="3758">
          <cell r="A3758" t="str">
            <v>26556/009</v>
          </cell>
          <cell r="B3758" t="str">
            <v>REVEST CONCR ASF BETUM USINADO QUENTE E=4CM PROD=4000T/MES EXCLTRANS-P</v>
          </cell>
          <cell r="C3758" t="str">
            <v>M2</v>
          </cell>
          <cell r="D3758">
            <v>15.29</v>
          </cell>
        </row>
        <row r="3759">
          <cell r="B3759" t="str">
            <v>ORTE DA USINA P/PISTA.</v>
          </cell>
        </row>
        <row r="3760">
          <cell r="A3760" t="str">
            <v>26556/010</v>
          </cell>
          <cell r="B3760" t="str">
            <v>REVEST CONCR ASF BETUM USINADO QUENTE E=4CM PROD=6000T/MES EXCLTRANS-P</v>
          </cell>
          <cell r="C3760" t="str">
            <v>M2</v>
          </cell>
          <cell r="D3760">
            <v>14.65</v>
          </cell>
        </row>
        <row r="3761">
          <cell r="B3761" t="str">
            <v>ORTE DA USINA P/PISTA.</v>
          </cell>
        </row>
        <row r="3762">
          <cell r="A3762" t="str">
            <v>26556/011</v>
          </cell>
          <cell r="B3762" t="str">
            <v>REVEST CONCR ASF BETUM USINADO QUENTE E=4CM PROD=8000T/MES EXCLTRANS-P</v>
          </cell>
          <cell r="C3762" t="str">
            <v>M2</v>
          </cell>
          <cell r="D3762">
            <v>14.21</v>
          </cell>
        </row>
        <row r="3763">
          <cell r="B3763" t="str">
            <v>ORTE DA USINA P/PISTA.</v>
          </cell>
        </row>
        <row r="3764">
          <cell r="A3764" t="str">
            <v>26556/012</v>
          </cell>
          <cell r="B3764" t="str">
            <v>REVEST CONCR ASF BETUM/QUENTE IMPORTADO E=5CM PROD=2000T/MES CONCRETO</v>
          </cell>
          <cell r="C3764" t="str">
            <v>M2</v>
          </cell>
          <cell r="D3764">
            <v>27.26</v>
          </cell>
        </row>
        <row r="3765">
          <cell r="B3765" t="str">
            <v>ASFALTICO IMPORTADO DE USINA.</v>
          </cell>
        </row>
        <row r="3766">
          <cell r="A3766" t="str">
            <v>26556/013</v>
          </cell>
          <cell r="B3766" t="str">
            <v>REVEST CONCR ASF BETUM/QUENTE IMPORTADO E=5CM PROD=3000T/MES CONCRETO</v>
          </cell>
          <cell r="C3766" t="str">
            <v>M2</v>
          </cell>
          <cell r="D3766">
            <v>24.89</v>
          </cell>
        </row>
        <row r="3767">
          <cell r="B3767" t="str">
            <v>ASFALTICO IMPORTADO DE USINA.</v>
          </cell>
        </row>
        <row r="3768">
          <cell r="A3768" t="str">
            <v>26556/014</v>
          </cell>
          <cell r="B3768" t="str">
            <v>REVEST CONCR ASF BETUM/QUENTE IMPORTADO E=5CM PROD=4000T/MES CONCRETO</v>
          </cell>
          <cell r="C3768" t="str">
            <v>M2</v>
          </cell>
          <cell r="D3768">
            <v>22.07</v>
          </cell>
        </row>
        <row r="3769">
          <cell r="B3769" t="str">
            <v>ASFALTICO IMPORTADO DE USINA.</v>
          </cell>
        </row>
        <row r="3770">
          <cell r="A3770" t="str">
            <v>26556/015</v>
          </cell>
          <cell r="B3770" t="str">
            <v>REVEST CONCR ASF BETUM/QUENTE IMPORTADO E=5CM PROD=6000T/MES CONCRETO</v>
          </cell>
          <cell r="C3770" t="str">
            <v>M2</v>
          </cell>
          <cell r="D3770">
            <v>22.77</v>
          </cell>
        </row>
        <row r="3771">
          <cell r="B3771" t="str">
            <v>ASFALTICO IMPORTADO DE USINA.</v>
          </cell>
        </row>
        <row r="3772">
          <cell r="A3772" t="str">
            <v>26556/016</v>
          </cell>
          <cell r="B3772" t="str">
            <v>REVEST CONCR ASF BETUM/QUENTE IMPORTADO E=5CM PROD=8000T/MES CONCRETO</v>
          </cell>
          <cell r="C3772" t="str">
            <v>M2</v>
          </cell>
          <cell r="D3772">
            <v>22.14</v>
          </cell>
        </row>
        <row r="3773">
          <cell r="B3773" t="str">
            <v>ASFALTICO IMPORTADO DE USINA.</v>
          </cell>
        </row>
        <row r="3774">
          <cell r="A3774" t="str">
            <v>26556/017</v>
          </cell>
          <cell r="B3774" t="str">
            <v>REVEST CONCR ASF BETUM/QUENTE IMPORT E=5CM PROD=10000T/MES CONCRETO AS</v>
          </cell>
          <cell r="C3774" t="str">
            <v>M2</v>
          </cell>
          <cell r="D3774">
            <v>21.72</v>
          </cell>
        </row>
        <row r="3775">
          <cell r="B3775" t="str">
            <v>FALTICO IMPORTADO DE USINA.</v>
          </cell>
        </row>
        <row r="3776">
          <cell r="A3776" t="str">
            <v>26556/018</v>
          </cell>
          <cell r="B3776" t="str">
            <v>REVEST CONCR ASF BETUM/QUENTE IMPORT E=4CM PROD=2000T/MES CONCRETO AS-</v>
          </cell>
          <cell r="C3776" t="str">
            <v>M2</v>
          </cell>
          <cell r="D3776">
            <v>21.8</v>
          </cell>
        </row>
        <row r="3777">
          <cell r="B3777" t="str">
            <v>FALTICO IMPORTADO DE USINA.</v>
          </cell>
        </row>
        <row r="3778">
          <cell r="A3778" t="str">
            <v>26556/019</v>
          </cell>
          <cell r="B3778" t="str">
            <v>REVEST CONCR ASF BETUM/QUENTE IMPORT E=4CM PROD=3000T/MES CONCRETO AS-</v>
          </cell>
          <cell r="C3778" t="str">
            <v>M2</v>
          </cell>
          <cell r="D3778">
            <v>19.91</v>
          </cell>
        </row>
        <row r="3779">
          <cell r="B3779" t="str">
            <v>FALTICO IMPORTADO DE USINA.</v>
          </cell>
        </row>
        <row r="3780">
          <cell r="A3780" t="str">
            <v>26556/020</v>
          </cell>
          <cell r="B3780" t="str">
            <v>REVEST CONCR ASF BETUM/QUENTE IMPORT E=4CM PROD=4000T/MES CONCRETO AS-</v>
          </cell>
          <cell r="C3780" t="str">
            <v>M2</v>
          </cell>
          <cell r="D3780">
            <v>18.97</v>
          </cell>
        </row>
        <row r="3781">
          <cell r="B3781" t="str">
            <v>FALTICO IMPORTADO DE USINA.</v>
          </cell>
        </row>
        <row r="3782">
          <cell r="A3782" t="str">
            <v>26556/021</v>
          </cell>
          <cell r="B3782" t="str">
            <v>REVEST CONCR ASF BETUM/QUENTE IMPORT E=4CM PROD=6000T/MES CONCRETO AS-</v>
          </cell>
          <cell r="C3782" t="str">
            <v>M2</v>
          </cell>
          <cell r="D3782">
            <v>18.21</v>
          </cell>
        </row>
        <row r="3783">
          <cell r="A3783" t="str">
            <v>CÓDIGO</v>
          </cell>
          <cell r="B3783" t="str">
            <v>|D E S C R I Ç Ã O                                                   |UN</v>
          </cell>
          <cell r="C3783" t="str">
            <v>IDADE</v>
          </cell>
          <cell r="D3783" t="str">
            <v>|CUSTO TOTAL</v>
          </cell>
        </row>
        <row r="3784">
          <cell r="A3784" t="str">
            <v>ÍNCULO.....:</v>
          </cell>
          <cell r="B3784" t="str">
            <v>NACIONAL CAIXA</v>
          </cell>
        </row>
        <row r="3786">
          <cell r="B3786" t="str">
            <v>FALTICO IMPORTADO DE USINA.</v>
          </cell>
        </row>
        <row r="3787">
          <cell r="A3787" t="str">
            <v>26556/022</v>
          </cell>
          <cell r="B3787" t="str">
            <v>REVEST CONCR ASF BETUM/QUENTE IMPORT E=4CM PROD=8000T/MES CONCRETO AS-</v>
          </cell>
          <cell r="C3787" t="str">
            <v>M2</v>
          </cell>
          <cell r="D3787">
            <v>17.7</v>
          </cell>
        </row>
        <row r="3788">
          <cell r="B3788" t="str">
            <v>FALTICO IMPORTADO DE USINA.</v>
          </cell>
        </row>
        <row r="3789">
          <cell r="A3789" t="str">
            <v>26556/023</v>
          </cell>
          <cell r="B3789" t="str">
            <v>REVEST CONCR ASF BETUM/QUENTE IMPORT E=4CM PROD=10000T/MES CONCRETO AS</v>
          </cell>
          <cell r="C3789" t="str">
            <v>M2</v>
          </cell>
          <cell r="D3789">
            <v>17.059999999999999</v>
          </cell>
        </row>
        <row r="3790">
          <cell r="B3790" t="str">
            <v>FALTICO IMPORTADO DE USINA.</v>
          </cell>
        </row>
        <row r="3791">
          <cell r="A3791" t="str">
            <v>26556/024</v>
          </cell>
          <cell r="B3791" t="str">
            <v>REVEST CONCR ASF BETUM USINADO A QUENTE E=4CM 10000T/MES EXCL TRANSPOR</v>
          </cell>
          <cell r="C3791" t="str">
            <v>M2</v>
          </cell>
          <cell r="D3791">
            <v>13.94</v>
          </cell>
        </row>
        <row r="3792">
          <cell r="B3792" t="str">
            <v>TE DA USINA P/PISTA.</v>
          </cell>
        </row>
        <row r="3793">
          <cell r="A3793" t="str">
            <v>26556/025</v>
          </cell>
          <cell r="B3793" t="str">
            <v>REVESTIMENTO CBUQ H= 5CM EXEC EM 1 CAMADA  CONF/DER-RJ EXCL TRANSPORTE</v>
          </cell>
          <cell r="C3793" t="str">
            <v>M2</v>
          </cell>
          <cell r="D3793">
            <v>19.46</v>
          </cell>
        </row>
        <row r="3794">
          <cell r="B3794" t="str">
            <v>DA USINA PARA A PISTA.</v>
          </cell>
        </row>
        <row r="3795">
          <cell r="A3795" t="str">
            <v>26556/028</v>
          </cell>
          <cell r="B3795" t="str">
            <v>REVESTIMENTO CBUQ H= 4CM P/CAMADA DE ROLAMENTO EXCL TRANSPOR-</v>
          </cell>
          <cell r="C3795" t="str">
            <v>M2</v>
          </cell>
          <cell r="D3795">
            <v>16.93</v>
          </cell>
        </row>
        <row r="3796">
          <cell r="B3796" t="str">
            <v>TE DA USINA PARA A PISTA.</v>
          </cell>
        </row>
        <row r="3797">
          <cell r="A3797" t="str">
            <v>26556/029</v>
          </cell>
          <cell r="B3797" t="str">
            <v>REVESTIMENTO CBUQ H= 5CM EXCL TRANSPORTE DA USINA PARA PISTA</v>
          </cell>
          <cell r="C3797" t="str">
            <v>M2</v>
          </cell>
          <cell r="D3797">
            <v>21.16</v>
          </cell>
        </row>
        <row r="3798">
          <cell r="A3798">
            <v>39231</v>
          </cell>
          <cell r="B3798" t="str">
            <v>CALCADA EM CONCRETO E=7,0CM C/SEIXO ROLADO, JUNTAS CRUZADAS A C/1,0M</v>
          </cell>
          <cell r="C3798" t="str">
            <v>M2</v>
          </cell>
          <cell r="D3798">
            <v>33.72</v>
          </cell>
        </row>
        <row r="3799">
          <cell r="A3799">
            <v>60849</v>
          </cell>
          <cell r="B3799" t="str">
            <v>EXECUCAO DE PAVIMENTACAO PRIMARIA - ENCASCALHAMENTO   MM</v>
          </cell>
        </row>
        <row r="3800">
          <cell r="A3800" t="str">
            <v>60849/001</v>
          </cell>
          <cell r="B3800" t="str">
            <v>VIAS INTERNAS AO EMPREENDIMENTO, LARG DA VIA DE ROLAMENTO = 7,00 M</v>
          </cell>
          <cell r="C3800" t="str">
            <v>M2</v>
          </cell>
          <cell r="D3800">
            <v>6.92</v>
          </cell>
        </row>
        <row r="3801">
          <cell r="A3801">
            <v>68323</v>
          </cell>
          <cell r="B3801" t="str">
            <v>TRATAMENTO SUPERFICIAL SIMPLES</v>
          </cell>
          <cell r="C3801" t="str">
            <v>M2</v>
          </cell>
          <cell r="D3801">
            <v>4.75</v>
          </cell>
        </row>
        <row r="3802">
          <cell r="A3802">
            <v>68346</v>
          </cell>
          <cell r="B3802" t="str">
            <v>EMULSAO RL-1C (FORNECIMENTO)</v>
          </cell>
          <cell r="C3802" t="str">
            <v>T</v>
          </cell>
          <cell r="D3802">
            <v>1769.09</v>
          </cell>
        </row>
        <row r="3803">
          <cell r="A3803">
            <v>287</v>
          </cell>
          <cell r="B3803" t="str">
            <v>FABRICACAO/EXECUCAO DE CBUQ/PRE-MISTURADOS</v>
          </cell>
        </row>
        <row r="3804">
          <cell r="A3804">
            <v>23628</v>
          </cell>
          <cell r="B3804" t="str">
            <v>CONCRETO BETUMINOSO USINADO A QUENTE (CBUQ)-(2,4T/M3)</v>
          </cell>
        </row>
        <row r="3805">
          <cell r="A3805" t="str">
            <v>23628/001</v>
          </cell>
          <cell r="B3805" t="str">
            <v>CONCRETO BETUMINOSO USINADO A QUENTE FAIXA "A" C/ CAP-20(91,2KG/M3)</v>
          </cell>
          <cell r="C3805" t="str">
            <v>M3</v>
          </cell>
          <cell r="D3805">
            <v>346.13</v>
          </cell>
        </row>
        <row r="3806">
          <cell r="B3806" t="str">
            <v>INCLUSIVE FORNECIMENTO, APLICACAO, TRANSPORTE LOCAL E COMPACTACAO</v>
          </cell>
        </row>
        <row r="3807">
          <cell r="A3807">
            <v>23656</v>
          </cell>
          <cell r="B3807" t="str">
            <v>CONCRETO BETUMINOSO USINADO A QUENTE (CBUQ)- TONELADA</v>
          </cell>
        </row>
        <row r="3808">
          <cell r="A3808" t="str">
            <v>23656/001</v>
          </cell>
          <cell r="B3808" t="str">
            <v>CONCRETO BETUMINOSO USINADO A QUENTE FAIXA "A" C/ CAP-20(38KG/T)</v>
          </cell>
          <cell r="C3808" t="str">
            <v>T</v>
          </cell>
          <cell r="D3808">
            <v>144.19999999999999</v>
          </cell>
        </row>
        <row r="3809">
          <cell r="B3809" t="str">
            <v>INCLUSIVE FORNECIMENTO, APLICACAO, TRANSPORTE LOCAL E COMPACTACAO</v>
          </cell>
        </row>
        <row r="3810">
          <cell r="A3810">
            <v>68336</v>
          </cell>
          <cell r="B3810" t="str">
            <v>TRANSPORTE LOCAL DE CBUQ, DMT=25,0KM</v>
          </cell>
          <cell r="C3810" t="str">
            <v>T</v>
          </cell>
          <cell r="D3810">
            <v>16.420000000000002</v>
          </cell>
        </row>
        <row r="3811">
          <cell r="A3811">
            <v>68344</v>
          </cell>
          <cell r="B3811" t="str">
            <v>TRANSPORTE LOCAL DE CBUQ, DMT=25,0KM</v>
          </cell>
          <cell r="C3811" t="str">
            <v>T</v>
          </cell>
          <cell r="D3811">
            <v>16.420000000000002</v>
          </cell>
        </row>
        <row r="3812">
          <cell r="A3812">
            <v>68345</v>
          </cell>
          <cell r="B3812" t="str">
            <v>PRE-MISTURA A FRIO (PMF) - RODOVIAS URBANAS (AGREGADO COMERCIAL)</v>
          </cell>
          <cell r="C3812" t="str">
            <v>M3</v>
          </cell>
          <cell r="D3812">
            <v>143.01</v>
          </cell>
        </row>
        <row r="3813">
          <cell r="B3813" t="str">
            <v>(NAO INCLUI FORNECIMENTO DE BETUME E TRANSPORTE) - 40680</v>
          </cell>
        </row>
        <row r="3814">
          <cell r="A3814" t="str">
            <v>CÓDIGO</v>
          </cell>
          <cell r="B3814" t="str">
            <v>|D E S C R I Ç Ã O                                                   |UN</v>
          </cell>
          <cell r="C3814" t="str">
            <v>IDADE</v>
          </cell>
          <cell r="D3814" t="str">
            <v>|CUSTO TOTAL</v>
          </cell>
        </row>
        <row r="3815">
          <cell r="A3815" t="str">
            <v>ÍNCULO.....:</v>
          </cell>
          <cell r="B3815" t="str">
            <v>NACIONAL CAIXA</v>
          </cell>
        </row>
        <row r="3817">
          <cell r="A3817">
            <v>71601</v>
          </cell>
          <cell r="B3817" t="str">
            <v>INFRAERO/USP - PINTURA DE LIGAÇÃO</v>
          </cell>
          <cell r="C3817" t="str">
            <v>M2</v>
          </cell>
          <cell r="D3817">
            <v>0.83</v>
          </cell>
        </row>
        <row r="3818">
          <cell r="A3818" t="str">
            <v>PINT</v>
          </cell>
          <cell r="B3818" t="str">
            <v>PINTURAS</v>
          </cell>
        </row>
        <row r="3819">
          <cell r="A3819">
            <v>155</v>
          </cell>
          <cell r="B3819" t="str">
            <v>PINTURA DE PAREDE</v>
          </cell>
        </row>
        <row r="3820">
          <cell r="A3820">
            <v>11540</v>
          </cell>
          <cell r="B3820" t="str">
            <v>PINTURA C/FUNDO SELADOR ACRILICO</v>
          </cell>
        </row>
        <row r="3821">
          <cell r="A3821" t="str">
            <v>11540/001</v>
          </cell>
          <cell r="B3821" t="str">
            <v>PINTURA C/FUNDO SELADOR ACRILICO 1 DEMAO</v>
          </cell>
          <cell r="C3821" t="str">
            <v>M2</v>
          </cell>
          <cell r="D3821">
            <v>2.77</v>
          </cell>
        </row>
        <row r="3822">
          <cell r="A3822">
            <v>23714</v>
          </cell>
          <cell r="B3822" t="str">
            <v>PINTURA LATEX PVA</v>
          </cell>
        </row>
        <row r="3823">
          <cell r="A3823" t="str">
            <v>23714/001</v>
          </cell>
          <cell r="B3823" t="str">
            <v>PINTURA LATEX PVA 2 DEMAOS + 1 SELADOR, EM PAREDES -NAO INCL EMASSAM</v>
          </cell>
          <cell r="C3823" t="str">
            <v>M2</v>
          </cell>
          <cell r="D3823">
            <v>6.24</v>
          </cell>
        </row>
        <row r="3824">
          <cell r="A3824" t="str">
            <v>23714/002</v>
          </cell>
          <cell r="B3824" t="str">
            <v>PINTURA LATEX PVA 2 DEMAOS + 1 SELADOR, EM TETOS -NAO INCL EMASSAMENTO</v>
          </cell>
          <cell r="C3824" t="str">
            <v>M2</v>
          </cell>
          <cell r="D3824">
            <v>6.24</v>
          </cell>
        </row>
        <row r="3825">
          <cell r="A3825" t="str">
            <v>23714/003</v>
          </cell>
          <cell r="B3825" t="str">
            <v>PINTURA LATEX PVA 2 DEMAOS SEM EMASSAMENTO, EM PAREDES E TETOS,</v>
          </cell>
          <cell r="C3825" t="str">
            <v>M2</v>
          </cell>
          <cell r="D3825">
            <v>5.96</v>
          </cell>
        </row>
        <row r="3826">
          <cell r="B3826" t="str">
            <v>INCL SELADOR</v>
          </cell>
        </row>
        <row r="3827">
          <cell r="A3827">
            <v>23716</v>
          </cell>
          <cell r="B3827" t="str">
            <v>CAIACAO</v>
          </cell>
        </row>
        <row r="3828">
          <cell r="A3828" t="str">
            <v>23716/001</v>
          </cell>
          <cell r="B3828" t="str">
            <v>CAIACAO DE TETOS COM TRES DEMAOS</v>
          </cell>
          <cell r="C3828" t="str">
            <v>M2</v>
          </cell>
          <cell r="D3828">
            <v>2.85</v>
          </cell>
        </row>
        <row r="3829">
          <cell r="A3829" t="str">
            <v>23716/002</v>
          </cell>
          <cell r="B3829" t="str">
            <v>CAIACAO DE PAREDES INTERNAS C/03 DEMAOS</v>
          </cell>
          <cell r="C3829" t="str">
            <v>M2</v>
          </cell>
          <cell r="D3829">
            <v>2.96</v>
          </cell>
        </row>
        <row r="3830">
          <cell r="A3830" t="str">
            <v>23716/003</v>
          </cell>
          <cell r="B3830" t="str">
            <v>CAIACAO DE PAREDES EXTERNAS C/03 DEMAOS</v>
          </cell>
          <cell r="C3830" t="str">
            <v>M2</v>
          </cell>
          <cell r="D3830">
            <v>3.67</v>
          </cell>
        </row>
        <row r="3831">
          <cell r="A3831" t="str">
            <v>23716/004</v>
          </cell>
          <cell r="B3831" t="str">
            <v>CAIACAO INTERNA 3 DEMAOS</v>
          </cell>
          <cell r="C3831" t="str">
            <v>M2</v>
          </cell>
          <cell r="D3831">
            <v>2.85</v>
          </cell>
        </row>
        <row r="3832">
          <cell r="A3832" t="str">
            <v>23716/005</v>
          </cell>
          <cell r="B3832" t="str">
            <v>CAIACAO EXTERNA 3 DEMAOS</v>
          </cell>
          <cell r="C3832" t="str">
            <v>M2</v>
          </cell>
          <cell r="D3832">
            <v>3.56</v>
          </cell>
        </row>
        <row r="3833">
          <cell r="A3833">
            <v>23761</v>
          </cell>
          <cell r="B3833" t="str">
            <v>TEXTURA ACRILICA</v>
          </cell>
        </row>
        <row r="3834">
          <cell r="A3834" t="str">
            <v>23761/001</v>
          </cell>
          <cell r="B3834" t="str">
            <v>PINTURA C/TEXTURADO ACRILICO HIDRO-REPELENTE</v>
          </cell>
          <cell r="C3834" t="str">
            <v>M2</v>
          </cell>
          <cell r="D3834">
            <v>7.33</v>
          </cell>
        </row>
        <row r="3835">
          <cell r="A3835" t="str">
            <v>23761/002</v>
          </cell>
          <cell r="B3835" t="str">
            <v>PINTURA C/TEXTURADO ACRILICO HIDRO-REPELENTE</v>
          </cell>
          <cell r="C3835" t="str">
            <v>M2</v>
          </cell>
          <cell r="D3835">
            <v>7.33</v>
          </cell>
        </row>
        <row r="3836">
          <cell r="A3836">
            <v>24273</v>
          </cell>
          <cell r="B3836" t="str">
            <v>PINTURA A OLEO</v>
          </cell>
        </row>
        <row r="3837">
          <cell r="A3837" t="str">
            <v>24273/001</v>
          </cell>
          <cell r="B3837" t="str">
            <v>PINTURA A OLEO 2 DEMAOS P/ PAREDES (SEMEMASSAMENTO)-PNTP</v>
          </cell>
          <cell r="C3837" t="str">
            <v>M2</v>
          </cell>
          <cell r="D3837">
            <v>9.42</v>
          </cell>
        </row>
        <row r="3838">
          <cell r="A3838">
            <v>24321</v>
          </cell>
          <cell r="B3838" t="str">
            <v>CONSERVACAO PREDIAL DE PINTURAS - PAR</v>
          </cell>
        </row>
        <row r="3839">
          <cell r="A3839" t="str">
            <v>24321/001</v>
          </cell>
          <cell r="B3839" t="str">
            <v>PINTURA EXTERNA DE PREDIOS/PAR - LATEX ACRILICO</v>
          </cell>
          <cell r="C3839" t="str">
            <v>M2</v>
          </cell>
          <cell r="D3839">
            <v>6.62</v>
          </cell>
        </row>
        <row r="3840">
          <cell r="A3840" t="str">
            <v>24321/002</v>
          </cell>
          <cell r="B3840" t="str">
            <v>PINTURA INTERNA DE PREDIOS/PAR - LATEX PVA (PAREDE/FORRO)</v>
          </cell>
          <cell r="C3840" t="str">
            <v>M2</v>
          </cell>
          <cell r="D3840">
            <v>5.96</v>
          </cell>
        </row>
        <row r="3841">
          <cell r="A3841">
            <v>26317</v>
          </cell>
          <cell r="B3841" t="str">
            <v>EMASSAMENTO P/PINTURA LATEX PVA</v>
          </cell>
        </row>
        <row r="3842">
          <cell r="A3842" t="str">
            <v>26317/001</v>
          </cell>
          <cell r="B3842" t="str">
            <v>EMASSAMENTO PAREDE INTERNA 1 DEMAO  C/MASSA CORRIDA PVA</v>
          </cell>
          <cell r="C3842" t="str">
            <v>M2</v>
          </cell>
          <cell r="D3842">
            <v>2.76</v>
          </cell>
        </row>
        <row r="3843">
          <cell r="A3843" t="str">
            <v>26317/002</v>
          </cell>
          <cell r="B3843" t="str">
            <v>EMASSAMENTO PAREDE EXTERNA 1 DEMAO  C/MASSA CORRIDA PVA</v>
          </cell>
          <cell r="C3843" t="str">
            <v>M2</v>
          </cell>
          <cell r="D3843">
            <v>3.15</v>
          </cell>
        </row>
        <row r="3844">
          <cell r="A3844" t="str">
            <v>26317/003</v>
          </cell>
          <cell r="B3844" t="str">
            <v>EMASSAMENTO PAREDE INTERNA 2 DEMAOS C/MASSA CORRIDA PVA</v>
          </cell>
          <cell r="C3844" t="str">
            <v>M2</v>
          </cell>
          <cell r="D3844">
            <v>5.53</v>
          </cell>
        </row>
        <row r="3845">
          <cell r="A3845" t="str">
            <v>CÓDIGO</v>
          </cell>
          <cell r="B3845" t="str">
            <v>|D E S C R I Ç Ã O                                                   |UN</v>
          </cell>
          <cell r="C3845" t="str">
            <v>IDADE</v>
          </cell>
          <cell r="D3845" t="str">
            <v>|CUSTO TOTAL</v>
          </cell>
        </row>
        <row r="3846">
          <cell r="A3846" t="str">
            <v>ÍNCULO.....:</v>
          </cell>
          <cell r="B3846" t="str">
            <v>NACIONAL CAIXA</v>
          </cell>
        </row>
        <row r="3848">
          <cell r="A3848" t="str">
            <v>26317/004</v>
          </cell>
          <cell r="B3848" t="str">
            <v>EMASSAMENTO PAREDE EXTERNA 2 DEMAOS C/MASSA CORRIDA PVA</v>
          </cell>
          <cell r="C3848" t="str">
            <v>M2</v>
          </cell>
          <cell r="D3848">
            <v>6.18</v>
          </cell>
        </row>
        <row r="3849">
          <cell r="A3849">
            <v>26318</v>
          </cell>
          <cell r="B3849" t="str">
            <v>EMASSAMENTO P/PINTURA ACRILICA</v>
          </cell>
        </row>
        <row r="3850">
          <cell r="A3850" t="str">
            <v>26318/001</v>
          </cell>
          <cell r="B3850" t="str">
            <v>EMASSAMENTO PAREDE 1 DEMAO  P/PINTURA ACRILICA</v>
          </cell>
          <cell r="C3850" t="str">
            <v>M2</v>
          </cell>
          <cell r="D3850">
            <v>3.6</v>
          </cell>
        </row>
        <row r="3851">
          <cell r="A3851" t="str">
            <v>26318/002</v>
          </cell>
          <cell r="B3851" t="str">
            <v>EMASSAMENTO PAREDE 2 DEMAOS P/PINTURA ACRILICA</v>
          </cell>
          <cell r="C3851" t="str">
            <v>M2</v>
          </cell>
          <cell r="D3851">
            <v>7.15</v>
          </cell>
        </row>
        <row r="3852">
          <cell r="A3852">
            <v>26319</v>
          </cell>
          <cell r="B3852" t="str">
            <v>EMASSAMENTO P/PINTURA OLEO/ESMALTE</v>
          </cell>
        </row>
        <row r="3853">
          <cell r="A3853" t="str">
            <v>26319/001</v>
          </cell>
          <cell r="B3853" t="str">
            <v>EMASSAMENTO PAREDE 1 DEMAO  P/PINTURA OLEO/ESMALTE</v>
          </cell>
          <cell r="C3853" t="str">
            <v>M2</v>
          </cell>
          <cell r="D3853">
            <v>5.89</v>
          </cell>
        </row>
        <row r="3854">
          <cell r="A3854" t="str">
            <v>26319/002</v>
          </cell>
          <cell r="B3854" t="str">
            <v>EMASSAMENTO PAREDE 2 DEMAOS P/PINTURA OLEO/ESMALTE</v>
          </cell>
          <cell r="C3854" t="str">
            <v>M2</v>
          </cell>
          <cell r="D3854">
            <v>7.4</v>
          </cell>
        </row>
        <row r="3855">
          <cell r="A3855">
            <v>26320</v>
          </cell>
          <cell r="B3855" t="str">
            <v>PINTURA LATEX ACRILICA EXTERNA/INTERNA S/SELADOR</v>
          </cell>
        </row>
        <row r="3856">
          <cell r="A3856" t="str">
            <v>26320/001</v>
          </cell>
          <cell r="B3856" t="str">
            <v>PINTURA LATEX ACRILICA PAREDE EXTERNA 3 DEMAOS</v>
          </cell>
          <cell r="C3856" t="str">
            <v>M2</v>
          </cell>
          <cell r="D3856">
            <v>9.0500000000000007</v>
          </cell>
        </row>
        <row r="3857">
          <cell r="A3857" t="str">
            <v>26320/002</v>
          </cell>
          <cell r="B3857" t="str">
            <v>PINTURA LATEX ACRILICA PAREDE EXTERNA 2 DEMAOS</v>
          </cell>
          <cell r="C3857" t="str">
            <v>M2</v>
          </cell>
          <cell r="D3857">
            <v>7.39</v>
          </cell>
        </row>
        <row r="3858">
          <cell r="A3858" t="str">
            <v>26320/003</v>
          </cell>
          <cell r="B3858" t="str">
            <v>PINTURA LATEX ACRILICA PAREDE EXTERNA 1 DEMAO</v>
          </cell>
          <cell r="C3858" t="str">
            <v>M2</v>
          </cell>
          <cell r="D3858">
            <v>5.38</v>
          </cell>
        </row>
        <row r="3859">
          <cell r="A3859" t="str">
            <v>26320/004</v>
          </cell>
          <cell r="B3859" t="str">
            <v>PINTURA LATEX ACRILICA PAREDE INTERNA 2 DEMAOS</v>
          </cell>
          <cell r="C3859" t="str">
            <v>M2</v>
          </cell>
          <cell r="D3859">
            <v>6.77</v>
          </cell>
        </row>
        <row r="3860">
          <cell r="A3860" t="str">
            <v>26320/005</v>
          </cell>
          <cell r="B3860" t="str">
            <v>PINTURA LATEX ACRILICA PAREDE INTERNA 1 DEMAO</v>
          </cell>
          <cell r="C3860" t="str">
            <v>M2</v>
          </cell>
          <cell r="D3860">
            <v>4.13</v>
          </cell>
        </row>
        <row r="3861">
          <cell r="A3861">
            <v>63430</v>
          </cell>
          <cell r="B3861" t="str">
            <v>PINTURA C/ LATEX ACRILICO</v>
          </cell>
        </row>
        <row r="3862">
          <cell r="A3862" t="str">
            <v>63430/001</v>
          </cell>
          <cell r="B3862" t="str">
            <v>PINTURA PAREDES C/LATEX ACRILICO 2 DEMAOS+1DEMAO SELADOR, SEM EMASSAM.</v>
          </cell>
          <cell r="C3862" t="str">
            <v>M2</v>
          </cell>
          <cell r="D3862">
            <v>6.62</v>
          </cell>
        </row>
        <row r="3863">
          <cell r="A3863">
            <v>68459</v>
          </cell>
          <cell r="B3863" t="str">
            <v>PINTURA LATEX ACRILICA 2 DEMAOS C/1 DEMAO SELADOR</v>
          </cell>
        </row>
        <row r="3864">
          <cell r="A3864" t="str">
            <v>68459/001</v>
          </cell>
          <cell r="B3864" t="str">
            <v>PINTURA LATEX ACRILICA 2 DEMAOS C/1 DEMAO SELADOR</v>
          </cell>
          <cell r="C3864" t="str">
            <v>M2</v>
          </cell>
          <cell r="D3864">
            <v>9.2100000000000009</v>
          </cell>
        </row>
        <row r="3865">
          <cell r="A3865" t="str">
            <v>68459/002</v>
          </cell>
          <cell r="B3865" t="str">
            <v>PINTURA ACRILICA INT./ EXT. EM PAREDES DE BLOCO DE CONCRETO LISO, INCL</v>
          </cell>
          <cell r="C3865" t="str">
            <v>M2</v>
          </cell>
          <cell r="D3865">
            <v>6.13</v>
          </cell>
        </row>
        <row r="3866">
          <cell r="B3866" t="str">
            <v>UINDO LIXAMENTO, UMA DEMÃO DE SELADOR, E DUAS DEMÃOS DE TINTA DE ACABA</v>
          </cell>
        </row>
        <row r="3867">
          <cell r="B3867" t="str">
            <v>MENTO.</v>
          </cell>
        </row>
        <row r="3868">
          <cell r="A3868" t="str">
            <v>68459/003</v>
          </cell>
          <cell r="B3868" t="str">
            <v>PINTURA ACRILICA 2 DEMAOS SEM EMASSAMENTO, INCL. SELADOR</v>
          </cell>
          <cell r="C3868" t="str">
            <v>M2</v>
          </cell>
          <cell r="D3868">
            <v>6.62</v>
          </cell>
        </row>
        <row r="3869">
          <cell r="A3869">
            <v>68568</v>
          </cell>
          <cell r="B3869" t="str">
            <v>PINTURA C/TINTA MINERAL</v>
          </cell>
        </row>
        <row r="3870">
          <cell r="A3870" t="str">
            <v>68568/001</v>
          </cell>
          <cell r="B3870" t="str">
            <v>PINTURA HIDRACOR 1 DEMAO</v>
          </cell>
          <cell r="C3870" t="str">
            <v>M2</v>
          </cell>
          <cell r="D3870">
            <v>1.89</v>
          </cell>
        </row>
        <row r="3871">
          <cell r="A3871" t="str">
            <v>68568/002</v>
          </cell>
          <cell r="B3871" t="str">
            <v>PINTURA HIDRACOR 2 DEMAOS</v>
          </cell>
          <cell r="C3871" t="str">
            <v>M2</v>
          </cell>
          <cell r="D3871">
            <v>3.57</v>
          </cell>
        </row>
        <row r="3872">
          <cell r="A3872" t="str">
            <v>68568/003</v>
          </cell>
          <cell r="B3872" t="str">
            <v>PINTURA HIDRACOR 3 DEMAOS</v>
          </cell>
          <cell r="C3872" t="str">
            <v>M2</v>
          </cell>
          <cell r="D3872">
            <v>5.4</v>
          </cell>
        </row>
        <row r="3873">
          <cell r="A3873">
            <v>68601</v>
          </cell>
          <cell r="B3873" t="str">
            <v>PINTURA LATEX PVA C/PREPARO</v>
          </cell>
        </row>
        <row r="3874">
          <cell r="A3874" t="str">
            <v>68601/001</v>
          </cell>
          <cell r="B3874" t="str">
            <v>PINTURA LATEX PVA PAREDE EXTERNA 3 DEMAOS C/PREPARO PAREDE C/FUNDO PRE</v>
          </cell>
          <cell r="C3874" t="str">
            <v>M2</v>
          </cell>
          <cell r="D3874">
            <v>12.04</v>
          </cell>
        </row>
        <row r="3875">
          <cell r="B3875" t="str">
            <v>PARADOR BASE LATEX 1 DEMAO</v>
          </cell>
        </row>
        <row r="3876">
          <cell r="A3876" t="str">
            <v>CÓDIGO</v>
          </cell>
          <cell r="B3876" t="str">
            <v>|D E S C R I Ç Ã O                                                   |UN</v>
          </cell>
          <cell r="C3876" t="str">
            <v>IDADE</v>
          </cell>
          <cell r="D3876" t="str">
            <v>|CUSTO TOTAL</v>
          </cell>
        </row>
        <row r="3877">
          <cell r="A3877" t="str">
            <v>ÍNCULO.....:</v>
          </cell>
          <cell r="B3877" t="str">
            <v>NACIONAL CAIXA</v>
          </cell>
        </row>
        <row r="3879">
          <cell r="A3879" t="str">
            <v>68601/002</v>
          </cell>
          <cell r="B3879" t="str">
            <v>PINTURA LATEX PVA PAREDE EXTERNA 2 DEMAOS C/PREPARO PAREDE C/FUNDO PRE</v>
          </cell>
          <cell r="C3879" t="str">
            <v>M2</v>
          </cell>
          <cell r="D3879">
            <v>10.38</v>
          </cell>
        </row>
        <row r="3880">
          <cell r="B3880" t="str">
            <v>PARADOR BASE LATEX 1 DEMAO</v>
          </cell>
        </row>
        <row r="3881">
          <cell r="A3881" t="str">
            <v>68601/003</v>
          </cell>
          <cell r="B3881" t="str">
            <v>PINTURA LATEX PVA PAREDE INTERNA 3 DEMAOS C/PREPARO PAREDE C/FUNDO PRE</v>
          </cell>
          <cell r="C3881" t="str">
            <v>M2</v>
          </cell>
          <cell r="D3881">
            <v>11.42</v>
          </cell>
        </row>
        <row r="3882">
          <cell r="B3882" t="str">
            <v>PARADOR BASE LATEX 1 DEMAO</v>
          </cell>
        </row>
        <row r="3883">
          <cell r="A3883" t="str">
            <v>68601/004</v>
          </cell>
          <cell r="B3883" t="str">
            <v>PINTURA LATEX PVA PAREDE INTERNA 2 DEMAOS C/PREPARO PAREDE C/FUNDO PRE</v>
          </cell>
          <cell r="C3883" t="str">
            <v>M2</v>
          </cell>
          <cell r="D3883">
            <v>9.76</v>
          </cell>
        </row>
        <row r="3884">
          <cell r="B3884" t="str">
            <v>PARADOR BASE LATEX 1 DEMAO</v>
          </cell>
        </row>
        <row r="3885">
          <cell r="A3885" t="str">
            <v>68601/005</v>
          </cell>
          <cell r="B3885" t="str">
            <v>PREPARO DE SUPERFÍCIES NOVAS COM REVESTIMENTO LISO, INTERIOR, INCLUSIV</v>
          </cell>
          <cell r="C3885" t="str">
            <v>M2</v>
          </cell>
          <cell r="D3885">
            <v>7.83</v>
          </cell>
        </row>
        <row r="3886">
          <cell r="B3886" t="str">
            <v>E RASPAGEM, LIMPEZA, UMA DEMÃO DE SELADOR PVA, UMA DEMÃO DE MASSA CORR</v>
          </cell>
        </row>
        <row r="3887">
          <cell r="B3887" t="str">
            <v>IDA PVA E LIXAMENTOS NECESSÁRIOS.</v>
          </cell>
        </row>
        <row r="3888">
          <cell r="A3888">
            <v>157</v>
          </cell>
          <cell r="B3888" t="str">
            <v>PINTURA EM MADEIRA</v>
          </cell>
        </row>
        <row r="3889">
          <cell r="A3889">
            <v>6081</v>
          </cell>
          <cell r="B3889" t="str">
            <v>PINTURA VERNIZ 3DEMAOS (INTERNA) P/ESQUADRIAS DE MADEIRA</v>
          </cell>
          <cell r="C3889" t="str">
            <v>M2</v>
          </cell>
          <cell r="D3889">
            <v>8.1</v>
          </cell>
        </row>
        <row r="3890">
          <cell r="A3890">
            <v>6082</v>
          </cell>
          <cell r="B3890" t="str">
            <v>PINTURA VERNIZ 3DEMAOS (EXTERNA) P/ESQUADRIAS DE MADEIRA</v>
          </cell>
          <cell r="C3890" t="str">
            <v>M2</v>
          </cell>
          <cell r="D3890">
            <v>8.2200000000000006</v>
          </cell>
        </row>
        <row r="3891">
          <cell r="A3891">
            <v>23763</v>
          </cell>
          <cell r="B3891" t="str">
            <v>PINTURA ESMALTE SOBRE MADEIRA C/EMASSAMENTO</v>
          </cell>
        </row>
        <row r="3892">
          <cell r="A3892" t="str">
            <v>23763/001</v>
          </cell>
          <cell r="B3892" t="str">
            <v>PINTURA ESMALTE EM 2 DEMAOS C/EMASSAMENTO/FUNDO NIVELADOR P/ESQUADRIA</v>
          </cell>
          <cell r="C3892" t="str">
            <v>M2</v>
          </cell>
          <cell r="D3892">
            <v>13.49</v>
          </cell>
        </row>
        <row r="3893">
          <cell r="B3893" t="str">
            <v>DE MADEIRA</v>
          </cell>
        </row>
        <row r="3894">
          <cell r="A3894" t="str">
            <v>23763/002</v>
          </cell>
          <cell r="B3894" t="str">
            <v>PINTURA ESMALTE 2 DEMAOS C/EMASSSAMENTO P/ESQUADRIA MADEIRA</v>
          </cell>
          <cell r="C3894" t="str">
            <v>M2</v>
          </cell>
          <cell r="D3894">
            <v>13.49</v>
          </cell>
        </row>
        <row r="3895">
          <cell r="A3895" t="str">
            <v>23763/003</v>
          </cell>
          <cell r="B3895" t="str">
            <v>PINTURA ESMALTE 2DEMAOS C/EMASSAMENTO P/ESQUADRIAS MADEIRA</v>
          </cell>
          <cell r="C3895" t="str">
            <v>M2</v>
          </cell>
          <cell r="D3895">
            <v>13.49</v>
          </cell>
        </row>
        <row r="3896">
          <cell r="A3896">
            <v>24323</v>
          </cell>
          <cell r="B3896" t="str">
            <v>CONSERVACAO DE ESQUADRIAS DE MADEIRA - PAR</v>
          </cell>
        </row>
        <row r="3897">
          <cell r="A3897" t="str">
            <v>24323/001</v>
          </cell>
          <cell r="B3897" t="str">
            <v>PINTURA DE ESQUADRIAS DE MADEIRA, ESMALTE SINTETICO 2 DEMAOS</v>
          </cell>
          <cell r="C3897" t="str">
            <v>M2</v>
          </cell>
          <cell r="D3897">
            <v>10.79</v>
          </cell>
        </row>
        <row r="3898">
          <cell r="A3898">
            <v>68477</v>
          </cell>
          <cell r="B3898" t="str">
            <v>PINTURA ESMALTE SINT. ESQ.MADEIRA (NAO INCLUI EMASSAMENTO)</v>
          </cell>
        </row>
        <row r="3899">
          <cell r="A3899" t="str">
            <v>68477/001</v>
          </cell>
          <cell r="B3899" t="str">
            <v>PINTURA ESMALTE SINT. ESQ.MADEIRA (NAO INCLUI EMASSAMENTO)</v>
          </cell>
          <cell r="C3899" t="str">
            <v>M2</v>
          </cell>
          <cell r="D3899">
            <v>8.59</v>
          </cell>
        </row>
        <row r="3900">
          <cell r="A3900" t="str">
            <v>68477/002</v>
          </cell>
          <cell r="B3900" t="str">
            <v>PINTURA INT. OU EXT. SOBRE MADEIRA, COM TINTA À ÓLEO ( BRILHANTE OU AC</v>
          </cell>
          <cell r="C3900" t="str">
            <v>M2</v>
          </cell>
          <cell r="D3900">
            <v>10.46</v>
          </cell>
        </row>
        <row r="3901">
          <cell r="B3901" t="str">
            <v>ETINADA), COM LIXAMENTO, MEIA MASSA E DUAS DEMÃOS DE ACABAMENTO.</v>
          </cell>
        </row>
        <row r="3902">
          <cell r="A3902">
            <v>68602</v>
          </cell>
          <cell r="B3902" t="str">
            <v>PINTURA ESMALTE ACETINADO 2 DEMAOS APARELHADA P/MADEIRA</v>
          </cell>
        </row>
        <row r="3903">
          <cell r="A3903" t="str">
            <v>68602/001</v>
          </cell>
          <cell r="B3903" t="str">
            <v>PINTURA ESMALTE FOSCO 2 DEMAOS APARELHADA P/MADEIRA</v>
          </cell>
          <cell r="C3903" t="str">
            <v>M2</v>
          </cell>
          <cell r="D3903">
            <v>10.98</v>
          </cell>
        </row>
        <row r="3904">
          <cell r="A3904" t="str">
            <v>68602/002</v>
          </cell>
          <cell r="B3904" t="str">
            <v>PINTURA ESMALTE ACETINADO 2 DEMAOS APARELHADA P/MADEIRA</v>
          </cell>
          <cell r="C3904" t="str">
            <v>M2</v>
          </cell>
          <cell r="D3904">
            <v>10.88</v>
          </cell>
        </row>
        <row r="3905">
          <cell r="A3905" t="str">
            <v>68602/003</v>
          </cell>
          <cell r="B3905" t="str">
            <v>PINTURA ESMALTE BRILHANTE 2 DEMAOS APARELHADA P/MADEIRA</v>
          </cell>
          <cell r="C3905" t="str">
            <v>M2</v>
          </cell>
          <cell r="D3905">
            <v>10.65</v>
          </cell>
        </row>
        <row r="3906">
          <cell r="A3906">
            <v>158</v>
          </cell>
          <cell r="B3906" t="str">
            <v>PINTURA PARA METAL</v>
          </cell>
        </row>
        <row r="3907">
          <cell r="A3907" t="str">
            <v>CÓDIGO</v>
          </cell>
          <cell r="B3907" t="str">
            <v>|D E S C R I Ç Ã O                                                   |UN</v>
          </cell>
          <cell r="C3907" t="str">
            <v>IDADE</v>
          </cell>
          <cell r="D3907" t="str">
            <v>|CUSTO TOTAL</v>
          </cell>
        </row>
        <row r="3908">
          <cell r="A3908" t="str">
            <v>ÍNCULO.....:</v>
          </cell>
          <cell r="B3908" t="str">
            <v>NACIONAL CAIXA</v>
          </cell>
        </row>
        <row r="3910">
          <cell r="A3910">
            <v>6067</v>
          </cell>
          <cell r="B3910" t="str">
            <v>PINTURA ESMALTE 2 DEMAOS C/1 DEMAO ZARCAO P/ESQUADRIA FERRO</v>
          </cell>
          <cell r="C3910" t="str">
            <v>M2</v>
          </cell>
          <cell r="D3910">
            <v>14</v>
          </cell>
        </row>
        <row r="3911">
          <cell r="A3911">
            <v>6068</v>
          </cell>
          <cell r="B3911" t="str">
            <v>PINTURA GRAFITE 2 DEMAOS C/1 DEMAO ZARCAO P/ESQUADRIA FERRO</v>
          </cell>
          <cell r="C3911" t="str">
            <v>M2</v>
          </cell>
          <cell r="D3911">
            <v>14.68</v>
          </cell>
        </row>
        <row r="3912">
          <cell r="A3912">
            <v>6079</v>
          </cell>
          <cell r="B3912" t="str">
            <v>PINTURA GRAFITE 2 DEMAOS+1DEMAO ZARCAO P/ESQUADRIA METALICA</v>
          </cell>
          <cell r="C3912" t="str">
            <v>M2</v>
          </cell>
          <cell r="D3912">
            <v>14.68</v>
          </cell>
        </row>
        <row r="3913">
          <cell r="A3913">
            <v>23764</v>
          </cell>
          <cell r="B3913" t="str">
            <v>PINTURA ESMALTE C/ZARCAO (MANUAL) SOBRE FERRO</v>
          </cell>
        </row>
        <row r="3914">
          <cell r="A3914" t="str">
            <v>23764/001</v>
          </cell>
          <cell r="B3914" t="str">
            <v>PINTURA C/TINTA ESMALTE 2 DEMAOS SOBRE 1 DEMAO ZARCAO P/ESQUADRIA  FE</v>
          </cell>
          <cell r="C3914" t="str">
            <v>M2</v>
          </cell>
          <cell r="D3914">
            <v>14</v>
          </cell>
        </row>
        <row r="3915">
          <cell r="B3915" t="str">
            <v>(UTILIZANDO PINCEL OU TRINCHA)</v>
          </cell>
        </row>
        <row r="3916">
          <cell r="A3916" t="str">
            <v>23764/002</v>
          </cell>
          <cell r="B3916" t="str">
            <v>PINTURA INT. OU EXT. SOBRE FERRO COM ESMALTE SINTÉTICO BRILHANTE  OU A</v>
          </cell>
          <cell r="C3916" t="str">
            <v>M2</v>
          </cell>
          <cell r="D3916">
            <v>7.3</v>
          </cell>
        </row>
        <row r="3917">
          <cell r="B3917" t="str">
            <v>CETINADO, APÓS LIXAMENTO, LIMPEZA OU DESENGUDURAMENTO, E UMA DEMÃO DE</v>
          </cell>
        </row>
        <row r="3918">
          <cell r="B3918" t="str">
            <v>ZARCÃO.</v>
          </cell>
        </row>
        <row r="3919">
          <cell r="A3919">
            <v>24322</v>
          </cell>
          <cell r="B3919" t="str">
            <v>CONSERVACAO DE ESQUADRIAS METALICAS - PAR</v>
          </cell>
        </row>
        <row r="3920">
          <cell r="A3920" t="str">
            <v>24322/001</v>
          </cell>
          <cell r="B3920" t="str">
            <v>PINTURA DE ESQUADRIAS METALICAS, ESMALTE SINTETICO 2 DEMAOS</v>
          </cell>
          <cell r="C3920" t="str">
            <v>M2</v>
          </cell>
          <cell r="D3920">
            <v>11.2</v>
          </cell>
        </row>
        <row r="3921">
          <cell r="A3921">
            <v>25255</v>
          </cell>
          <cell r="B3921" t="str">
            <v>PINTURA DE PECAS METALICAS A REVOLVER(AR-COMPRIMIDO)</v>
          </cell>
        </row>
        <row r="3922">
          <cell r="A3922" t="str">
            <v>25255/001</v>
          </cell>
          <cell r="B3922" t="str">
            <v>PINTURA PECAS METALICAS/1 DEMAO FUNDO + 2 DEMAOS ESMALTE SINTETICO</v>
          </cell>
          <cell r="C3922" t="str">
            <v>M2</v>
          </cell>
          <cell r="D3922">
            <v>8.7100000000000009</v>
          </cell>
        </row>
        <row r="3923">
          <cell r="B3923" t="str">
            <v>UTILIZADO REVOLVER/COMPRESSOR (CUSTO EMBUTIDO NO CUSTO DOS MATERIAIS)</v>
          </cell>
        </row>
        <row r="3924">
          <cell r="A3924">
            <v>68603</v>
          </cell>
          <cell r="B3924" t="str">
            <v>PINTURA FUNDO OXIDO FERRO/ZARCAO 1 DEMAO  P/FERRO</v>
          </cell>
        </row>
        <row r="3925">
          <cell r="A3925" t="str">
            <v>68603/001</v>
          </cell>
          <cell r="B3925" t="str">
            <v>PINTURA FUNDO OXIDO FERRO/ZARCAO 2 DEMAOS P/FERRO</v>
          </cell>
          <cell r="C3925" t="str">
            <v>M2</v>
          </cell>
          <cell r="D3925">
            <v>8.1</v>
          </cell>
        </row>
        <row r="3926">
          <cell r="A3926" t="str">
            <v>68603/002</v>
          </cell>
          <cell r="B3926" t="str">
            <v>PINTURA FUNDO OXIDO FERRO/ZARCAO 1 DEMAO  P/FERRO</v>
          </cell>
          <cell r="C3926" t="str">
            <v>M2</v>
          </cell>
          <cell r="D3926">
            <v>5.03</v>
          </cell>
        </row>
        <row r="3927">
          <cell r="A3927">
            <v>68604</v>
          </cell>
          <cell r="B3927" t="str">
            <v>PINTURA ESMALTE</v>
          </cell>
        </row>
        <row r="3928">
          <cell r="A3928" t="str">
            <v>68604/001</v>
          </cell>
          <cell r="B3928" t="str">
            <v>PINTURA ESMALTE BRILHANTE 2 DEMAOS P/FERRO</v>
          </cell>
          <cell r="C3928" t="str">
            <v>M2</v>
          </cell>
          <cell r="D3928">
            <v>11.4</v>
          </cell>
        </row>
        <row r="3929">
          <cell r="A3929" t="str">
            <v>68604/002</v>
          </cell>
          <cell r="B3929" t="str">
            <v>PINTURA ESMALTE ACETINADO 2 DEMAOS P/FERRO</v>
          </cell>
          <cell r="C3929" t="str">
            <v>M2</v>
          </cell>
          <cell r="D3929">
            <v>11.63</v>
          </cell>
        </row>
        <row r="3930">
          <cell r="A3930" t="str">
            <v>68604/003</v>
          </cell>
          <cell r="B3930" t="str">
            <v>PINTURA ESMALTE FOSCO     2 DEMAOS P/FERRO</v>
          </cell>
          <cell r="C3930" t="str">
            <v>M2</v>
          </cell>
          <cell r="D3930">
            <v>11.73</v>
          </cell>
        </row>
        <row r="3931">
          <cell r="A3931" t="str">
            <v>68604/004</v>
          </cell>
          <cell r="B3931" t="str">
            <v>PINTURA ESMALTE 2DEMAOS+1DEMAO ZARCAO P/ESQUADRIAS FERRO</v>
          </cell>
          <cell r="C3931" t="str">
            <v>M2</v>
          </cell>
          <cell r="D3931">
            <v>14</v>
          </cell>
        </row>
        <row r="3932">
          <cell r="A3932">
            <v>159</v>
          </cell>
          <cell r="B3932" t="str">
            <v>VERNIZ</v>
          </cell>
        </row>
        <row r="3933">
          <cell r="A3933">
            <v>24750</v>
          </cell>
          <cell r="B3933" t="str">
            <v>VERNIZ EM ESQUADRIAS DE MADEIRA</v>
          </cell>
        </row>
        <row r="3934">
          <cell r="A3934" t="str">
            <v>24750/001</v>
          </cell>
          <cell r="B3934" t="str">
            <v>VERNIZ BRILHANTE POLIURETANICO ESQUADRIAS DE MADEIRA</v>
          </cell>
          <cell r="C3934" t="str">
            <v>M2</v>
          </cell>
          <cell r="D3934">
            <v>8.25</v>
          </cell>
        </row>
        <row r="3935">
          <cell r="A3935" t="str">
            <v>24750/002</v>
          </cell>
          <cell r="B3935" t="str">
            <v>ENVERNIZAMENTO DE MADEIRA COM VERNIZ SINTÉTICO BRILHANTE PARA INTERIOR</v>
          </cell>
          <cell r="C3935" t="str">
            <v>M2</v>
          </cell>
          <cell r="D3935">
            <v>5.14</v>
          </cell>
        </row>
        <row r="3936">
          <cell r="B3936" t="str">
            <v>, INCLUINDO LIXAMENTO, UMA DEMÃO DE VERNIZ IMUNIZANTE E IMPERMEABILIZA</v>
          </cell>
        </row>
        <row r="3937">
          <cell r="B3937" t="str">
            <v>NTE INCOLOR, ANILINA E UMA DEMÃO DE ACABAMENTO.</v>
          </cell>
        </row>
        <row r="3938">
          <cell r="A3938" t="str">
            <v>CÓDIGO</v>
          </cell>
          <cell r="B3938" t="str">
            <v>|D E S C R I Ç Ã O                                                   |UN</v>
          </cell>
          <cell r="C3938" t="str">
            <v>IDADE</v>
          </cell>
          <cell r="D3938" t="str">
            <v>|CUSTO TOTAL</v>
          </cell>
        </row>
        <row r="3939">
          <cell r="A3939" t="str">
            <v>ÍNCULO.....:</v>
          </cell>
          <cell r="B3939" t="str">
            <v>NACIONAL CAIXA</v>
          </cell>
        </row>
        <row r="3941">
          <cell r="A3941">
            <v>26285</v>
          </cell>
          <cell r="B3941" t="str">
            <v>ENVERNIZAMENTO E ENCERAMENTO DE MADEIRA E CONCRETO</v>
          </cell>
        </row>
        <row r="3942">
          <cell r="A3942" t="str">
            <v>26285/001</v>
          </cell>
          <cell r="B3942" t="str">
            <v>ENVERNIZAMENTO DE MADEIRA C/VERNIZ SINTETICO BRILHANTE P/INTERIOR INCL</v>
          </cell>
          <cell r="C3942" t="str">
            <v>M2</v>
          </cell>
          <cell r="D3942">
            <v>5.58</v>
          </cell>
        </row>
        <row r="3943">
          <cell r="B3943" t="str">
            <v>LIXAMENTO UMA DEMAO DE VERNIZ IMUNIZANTE E IMPERMEABILIZANTE INCOLOR (</v>
          </cell>
        </row>
        <row r="3944">
          <cell r="B3944" t="str">
            <v>TP PENTOX), ANILINA E UMA DEMAO DE ACABAMENTO</v>
          </cell>
        </row>
        <row r="3945">
          <cell r="A3945" t="str">
            <v>26285/002</v>
          </cell>
          <cell r="B3945" t="str">
            <v>UMA DEMAO ADICIONAL DE VERNIZ DE ACABAMENTO NO SEVICO 9582-1</v>
          </cell>
          <cell r="C3945" t="str">
            <v>M2</v>
          </cell>
          <cell r="D3945">
            <v>1.97</v>
          </cell>
        </row>
        <row r="3946">
          <cell r="A3946" t="str">
            <v>26285/005</v>
          </cell>
          <cell r="B3946" t="str">
            <v>ENVERNIZAMENTO DE MADEIRA C/VERNIZ A BONECA USANDO GOMA LACA NACIONAL</v>
          </cell>
          <cell r="C3946" t="str">
            <v>M2</v>
          </cell>
          <cell r="D3946">
            <v>22.44</v>
          </cell>
        </row>
        <row r="3947">
          <cell r="B3947" t="str">
            <v>DISSOLVIDA EM ALCOOL INCL E APLICACAO DE SUCESSIVAS DEMAOS DE ACAB ATE</v>
          </cell>
        </row>
        <row r="3948">
          <cell r="B3948" t="str">
            <v>A OBTENCAO DO BRILHO</v>
          </cell>
        </row>
        <row r="3949">
          <cell r="A3949" t="str">
            <v>26285/007</v>
          </cell>
          <cell r="B3949" t="str">
            <v>ENVERNIZAMENTO DE TIJ E CONCR P/INTERIOR C/VERNIZ SINTETICO BRILHANTE</v>
          </cell>
          <cell r="C3949" t="str">
            <v>M2</v>
          </cell>
          <cell r="D3949">
            <v>4.24</v>
          </cell>
        </row>
        <row r="3950">
          <cell r="B3950" t="str">
            <v>E TRANSPARENTE INCL LIXAMENTO E DUAS DEMAOS DE ACABAMENTO</v>
          </cell>
        </row>
        <row r="3951">
          <cell r="A3951" t="str">
            <v>26285/008</v>
          </cell>
          <cell r="B3951" t="str">
            <v>ENVERNIZAMENTO DE MADEIRA EM SUPERFICIE INTERIOR C/VERNIZ POLIURETANO</v>
          </cell>
          <cell r="C3951" t="str">
            <v>M2</v>
          </cell>
          <cell r="D3951">
            <v>6.08</v>
          </cell>
        </row>
        <row r="3952">
          <cell r="B3952" t="str">
            <v>BRILHANTE E TRANSPARENTE INCL LIXAMENTO UMA DEMAO DE VERNIZ IMUNIZANTE</v>
          </cell>
        </row>
        <row r="3953">
          <cell r="B3953" t="str">
            <v>INCOLOR ANILINA E DUAS DEMAOS DE ACABAMENTO</v>
          </cell>
        </row>
        <row r="3954">
          <cell r="A3954" t="str">
            <v>26285/009</v>
          </cell>
          <cell r="B3954" t="str">
            <v>ENVERNIZAMENTO DE SUPERFICIE DE CONCRETO OU TIJOLO APARENTE EXTERIOR</v>
          </cell>
          <cell r="C3954" t="str">
            <v>M2</v>
          </cell>
          <cell r="D3954">
            <v>7.03</v>
          </cell>
        </row>
        <row r="3955">
          <cell r="B3955" t="str">
            <v>OU INTERIOR C/VERNIZ ACRILICO INCOLOR EM TRES DEMAOS</v>
          </cell>
        </row>
        <row r="3956">
          <cell r="A3956" t="str">
            <v>26285/010</v>
          </cell>
          <cell r="B3956" t="str">
            <v>ENVERNIZAMENTO DE CONCRETO APICOADO EXT OU INT C/VERNIZ ACRILICO INCO</v>
          </cell>
          <cell r="C3956" t="str">
            <v>M2</v>
          </cell>
          <cell r="D3956">
            <v>14.06</v>
          </cell>
        </row>
        <row r="3957">
          <cell r="B3957" t="str">
            <v>LOR EM TRES DEMAOS</v>
          </cell>
        </row>
        <row r="3958">
          <cell r="A3958">
            <v>40905</v>
          </cell>
          <cell r="B3958" t="str">
            <v>VERNIZ EM FORRO DE MADEIRA, 02 DEMAOS</v>
          </cell>
          <cell r="C3958" t="str">
            <v>M2</v>
          </cell>
          <cell r="D3958">
            <v>8.08</v>
          </cell>
        </row>
        <row r="3959">
          <cell r="A3959">
            <v>160</v>
          </cell>
          <cell r="B3959" t="str">
            <v>PINTURA IMUNIZANTE</v>
          </cell>
        </row>
        <row r="3960">
          <cell r="A3960">
            <v>68460</v>
          </cell>
          <cell r="B3960" t="str">
            <v>PINTURA IMUNIZANTE</v>
          </cell>
        </row>
        <row r="3961">
          <cell r="A3961" t="str">
            <v>68460/001</v>
          </cell>
          <cell r="B3961" t="str">
            <v>PINTURA IMUNIZANTE PENTOX 2 DEMAOS P/MADEIRA</v>
          </cell>
          <cell r="C3961" t="str">
            <v>M2</v>
          </cell>
          <cell r="D3961">
            <v>8.4</v>
          </cell>
        </row>
        <row r="3962">
          <cell r="A3962">
            <v>161</v>
          </cell>
          <cell r="B3962" t="str">
            <v>PINTURA PARA PISO</v>
          </cell>
        </row>
        <row r="3963">
          <cell r="A3963">
            <v>10408</v>
          </cell>
          <cell r="B3963" t="str">
            <v>PINTURA EM PISO DE CONCRETO COM TINTA ACRILICA</v>
          </cell>
        </row>
        <row r="3964">
          <cell r="A3964" t="str">
            <v>10408/001</v>
          </cell>
          <cell r="B3964" t="str">
            <v>PINTURA EM PISO DE CONCRETO (AREA DE JOGO DA QUADRA DESCOB)</v>
          </cell>
          <cell r="C3964" t="str">
            <v>M2</v>
          </cell>
          <cell r="D3964">
            <v>4.55</v>
          </cell>
        </row>
        <row r="3965">
          <cell r="A3965">
            <v>24163</v>
          </cell>
          <cell r="B3965" t="str">
            <v>PINTURAS IMPERMEABILIZANTES</v>
          </cell>
        </row>
        <row r="3966">
          <cell r="A3966" t="str">
            <v>24163/001</v>
          </cell>
          <cell r="B3966" t="str">
            <v>PINTURA NEUTROL, 2 DEMAOS</v>
          </cell>
          <cell r="C3966" t="str">
            <v>M2</v>
          </cell>
          <cell r="D3966">
            <v>10.01</v>
          </cell>
        </row>
        <row r="3967">
          <cell r="A3967" t="str">
            <v>24163/002</v>
          </cell>
          <cell r="B3967" t="str">
            <v>PINTURA HIDROFUGANTE, 1 DEMAO</v>
          </cell>
          <cell r="C3967" t="str">
            <v>M2</v>
          </cell>
          <cell r="D3967">
            <v>7.99</v>
          </cell>
        </row>
        <row r="3968">
          <cell r="A3968">
            <v>41595</v>
          </cell>
          <cell r="B3968" t="str">
            <v>DEMARCACAO QUADRA ESPORTIVA C/TINTA ACRILICA P/PISOS</v>
          </cell>
          <cell r="C3968" t="str">
            <v>M</v>
          </cell>
          <cell r="D3968">
            <v>3.19</v>
          </cell>
        </row>
        <row r="3969">
          <cell r="A3969" t="str">
            <v>CÓDIGO</v>
          </cell>
          <cell r="B3969" t="str">
            <v>|D E S C R I Ç Ã O                                                   |UN</v>
          </cell>
          <cell r="C3969" t="str">
            <v>IDADE</v>
          </cell>
          <cell r="D3969" t="str">
            <v>|CUSTO TOTAL</v>
          </cell>
        </row>
        <row r="3970">
          <cell r="A3970" t="str">
            <v>ÍNCULO.....:</v>
          </cell>
          <cell r="B3970" t="str">
            <v>NACIONAL CAIXA</v>
          </cell>
        </row>
        <row r="3972">
          <cell r="A3972" t="str">
            <v>PISO</v>
          </cell>
          <cell r="B3972" t="str">
            <v>PISOS</v>
          </cell>
        </row>
        <row r="3973">
          <cell r="A3973">
            <v>111</v>
          </cell>
          <cell r="B3973" t="str">
            <v>PISO CIMENTADO</v>
          </cell>
        </row>
        <row r="3974">
          <cell r="A3974">
            <v>11781</v>
          </cell>
          <cell r="B3974" t="str">
            <v>PISO CONTRAPISOS E PASSEIOS CIMENTADOS</v>
          </cell>
        </row>
        <row r="3975">
          <cell r="A3975" t="str">
            <v>11781/002</v>
          </cell>
          <cell r="B3975" t="str">
            <v>PISO CIMENTADO LISO ESP=1,5CM C/ARGAMASSA 1:3 CIMENTO AREIA SOBRE BASE</v>
          </cell>
          <cell r="C3975" t="str">
            <v>M2</v>
          </cell>
          <cell r="D3975">
            <v>12.75</v>
          </cell>
        </row>
        <row r="3976">
          <cell r="B3976" t="str">
            <v>EXISTENTE.</v>
          </cell>
        </row>
        <row r="3977">
          <cell r="A3977">
            <v>23741</v>
          </cell>
          <cell r="B3977" t="str">
            <v>PISO CIMENTADO LISO C/ IMPERMEABILIZANTE</v>
          </cell>
        </row>
        <row r="3978">
          <cell r="A3978" t="str">
            <v>23741/001</v>
          </cell>
          <cell r="B3978" t="str">
            <v>PISO CIMENTADO LISO (QUEIMADO) C/ IMPERM ARG.CIM/AREIA 1:3 E=3,0CM</v>
          </cell>
          <cell r="C3978" t="str">
            <v>M2</v>
          </cell>
          <cell r="D3978">
            <v>22.32</v>
          </cell>
        </row>
        <row r="3979">
          <cell r="A3979" t="str">
            <v>23741/002</v>
          </cell>
          <cell r="B3979" t="str">
            <v>PISO CIMENTADO LISO (QUEIMADO) C/IMPERMEAB- CIM/AREIA 1:4 E=1,5CM (ATE</v>
          </cell>
          <cell r="C3979" t="str">
            <v>M2</v>
          </cell>
          <cell r="D3979">
            <v>16.32</v>
          </cell>
        </row>
        <row r="3980">
          <cell r="B3980" t="str">
            <v>NCAO: EXECUTAR SOBRE CONCRETO AINDA FRESCO)</v>
          </cell>
        </row>
        <row r="3981">
          <cell r="A3981" t="str">
            <v>23741/003</v>
          </cell>
          <cell r="B3981" t="str">
            <v>PISO CIMENTADO LISO QUEIMADO E=1,5CM C/ARG CIM/AREIA 1:3 (ATENCAO: EXE</v>
          </cell>
          <cell r="C3981" t="str">
            <v>M2</v>
          </cell>
          <cell r="D3981">
            <v>15.07</v>
          </cell>
        </row>
        <row r="3982">
          <cell r="B3982" t="str">
            <v>CUTAR SOBRE CONCRETO AINDA FRESCO)</v>
          </cell>
        </row>
        <row r="3983">
          <cell r="A3983" t="str">
            <v>23741/004</v>
          </cell>
          <cell r="B3983" t="str">
            <v>PISO CIMENTADO LISO C/ARG CIMENTO/AREIA MEDIA PENEIRADA 1:3 E=3,0CM C/</v>
          </cell>
          <cell r="C3983" t="str">
            <v>M2</v>
          </cell>
          <cell r="D3983">
            <v>22.32</v>
          </cell>
        </row>
        <row r="3984">
          <cell r="B3984" t="str">
            <v>IMPERMEABILIZANTE PREPARO C/BETONEIRA</v>
          </cell>
        </row>
        <row r="3985">
          <cell r="A3985" t="str">
            <v>23741/005</v>
          </cell>
          <cell r="B3985" t="str">
            <v>PISO CIMENTADO LISO C/ARG CIMENTO/AREIA MEDIA PENEIRADA 1:3 E=1,5CM C/</v>
          </cell>
          <cell r="C3985" t="str">
            <v>M2</v>
          </cell>
          <cell r="D3985">
            <v>15.82</v>
          </cell>
        </row>
        <row r="3986">
          <cell r="B3986" t="str">
            <v>IMPERMEABILIZANTE PREPARO C/BETONEIRA</v>
          </cell>
        </row>
        <row r="3987">
          <cell r="A3987">
            <v>23757</v>
          </cell>
          <cell r="B3987" t="str">
            <v>PISO CIMENTADO LISO</v>
          </cell>
        </row>
        <row r="3988">
          <cell r="A3988" t="str">
            <v>23757/001</v>
          </cell>
          <cell r="B3988" t="str">
            <v>PISO CIMENTADO LISO C/CIM/AREIA MEDIA PENEIRADA 1:3 E=2,5CM PREPARO C/</v>
          </cell>
          <cell r="C3988" t="str">
            <v>M2</v>
          </cell>
          <cell r="D3988">
            <v>18.37</v>
          </cell>
        </row>
        <row r="3989">
          <cell r="B3989" t="str">
            <v>BETONEIRA</v>
          </cell>
        </row>
        <row r="3990">
          <cell r="A3990" t="str">
            <v>23757/002</v>
          </cell>
          <cell r="B3990" t="str">
            <v>PISO CIMENTADO LISO C/ARG CIMENTO/AREIA MEDIA PENEIRADA 1:3 E=2,5CM PR</v>
          </cell>
          <cell r="C3990" t="str">
            <v>M2</v>
          </cell>
          <cell r="D3990">
            <v>18.37</v>
          </cell>
        </row>
        <row r="3991">
          <cell r="B3991" t="str">
            <v>EPARO C/ BETONEIRA</v>
          </cell>
        </row>
        <row r="3992">
          <cell r="A3992">
            <v>24228</v>
          </cell>
          <cell r="B3992" t="str">
            <v>CONTRAPISO C/IMPERMEABILIZANTE</v>
          </cell>
        </row>
        <row r="3993">
          <cell r="A3993" t="str">
            <v>24228/001</v>
          </cell>
          <cell r="B3993" t="str">
            <v>CONTRAPISO (E = 12,0 CM) C/ IMPERMEABILIZANTE, SOBRE LASTRO DE BRITA</v>
          </cell>
          <cell r="C3993" t="str">
            <v>M2</v>
          </cell>
          <cell r="D3993">
            <v>36.03</v>
          </cell>
        </row>
        <row r="3994">
          <cell r="B3994" t="str">
            <v>(E = 3,0 CM)</v>
          </cell>
        </row>
        <row r="3995">
          <cell r="A3995">
            <v>24278</v>
          </cell>
          <cell r="B3995" t="str">
            <v>PISO CIMENTADO RUSTICO</v>
          </cell>
        </row>
        <row r="3996">
          <cell r="A3996" t="str">
            <v>24278/001</v>
          </cell>
          <cell r="B3996" t="str">
            <v>PISO CIMENTADO RUSTICO E=2,0CM ARGAMASSA CIM/AREIA 1:4</v>
          </cell>
          <cell r="C3996" t="str">
            <v>M2</v>
          </cell>
          <cell r="D3996">
            <v>14.01</v>
          </cell>
        </row>
        <row r="3997">
          <cell r="A3997" t="str">
            <v>24278/002</v>
          </cell>
          <cell r="B3997" t="str">
            <v>PISO CIMENTADO RUSTICO E=3,0CM ARGAMASSA CIM/AREIA 1:3</v>
          </cell>
          <cell r="C3997" t="str">
            <v>M2</v>
          </cell>
          <cell r="D3997">
            <v>15.24</v>
          </cell>
        </row>
        <row r="3998">
          <cell r="A3998">
            <v>68571</v>
          </cell>
          <cell r="B3998" t="str">
            <v>CIMENTADO LISO QUEIMADO E=2CM C/JUNTA BATIDA CIM/AREIA 1:3</v>
          </cell>
        </row>
        <row r="3999">
          <cell r="A3999" t="str">
            <v>68571/002</v>
          </cell>
          <cell r="B3999" t="str">
            <v>CIMENTADO LISO QUEIMADO E=2CM C/JUNTA PLASTICA CIM/AREIA 1:4</v>
          </cell>
          <cell r="C3999" t="str">
            <v>M2</v>
          </cell>
          <cell r="D3999">
            <v>21.61</v>
          </cell>
        </row>
        <row r="4000">
          <cell r="A4000" t="str">
            <v>CÓDIGO</v>
          </cell>
          <cell r="B4000" t="str">
            <v>|D E S C R I Ç Ã O                                                   |UN</v>
          </cell>
          <cell r="C4000" t="str">
            <v>IDADE</v>
          </cell>
          <cell r="D4000" t="str">
            <v>|CUSTO TOTAL</v>
          </cell>
        </row>
        <row r="4001">
          <cell r="A4001" t="str">
            <v>ÍNCULO.....:</v>
          </cell>
          <cell r="B4001" t="str">
            <v>NACIONAL CAIXA</v>
          </cell>
        </row>
        <row r="4003">
          <cell r="A4003" t="str">
            <v>68571/004</v>
          </cell>
          <cell r="B4003" t="str">
            <v>CIMENTADO LISO QUEIMADO E=2CM C/JUNTA BATIDA CIM/AREIA 1:3</v>
          </cell>
          <cell r="C4003" t="str">
            <v>M2</v>
          </cell>
          <cell r="D4003">
            <v>21.46</v>
          </cell>
        </row>
        <row r="4004">
          <cell r="A4004">
            <v>68605</v>
          </cell>
          <cell r="B4004" t="str">
            <v>CIMENTADO RUSTICO E=1,5CM CIMENTO/AREIA 1:4</v>
          </cell>
        </row>
        <row r="4005">
          <cell r="A4005" t="str">
            <v>68605/001</v>
          </cell>
          <cell r="B4005" t="str">
            <v>CIMENTADO RUSTICO E=2,0CM CIMENTO/AREIA 1:4</v>
          </cell>
          <cell r="C4005" t="str">
            <v>M2</v>
          </cell>
          <cell r="D4005">
            <v>14.5</v>
          </cell>
        </row>
        <row r="4006">
          <cell r="A4006" t="str">
            <v>68605/002</v>
          </cell>
          <cell r="B4006" t="str">
            <v>CIMENTADO RUSTICO E=1,5CM CIMENTO/AREIA 1:4</v>
          </cell>
          <cell r="C4006" t="str">
            <v>M2</v>
          </cell>
          <cell r="D4006">
            <v>13.33</v>
          </cell>
        </row>
        <row r="4007">
          <cell r="A4007" t="str">
            <v>68605/003</v>
          </cell>
          <cell r="B4007" t="str">
            <v>CIMENTADO RUSTICO E=3,5CM CIMENTO/AREIA 1:4</v>
          </cell>
          <cell r="C4007" t="str">
            <v>M2</v>
          </cell>
          <cell r="D4007">
            <v>18.010000000000002</v>
          </cell>
        </row>
        <row r="4008">
          <cell r="A4008" t="str">
            <v>68605/004</v>
          </cell>
          <cell r="B4008" t="str">
            <v>CIMENTADO RUSTICO E=2,5CM CIMENTO/AREIA 1:4</v>
          </cell>
          <cell r="C4008" t="str">
            <v>M2</v>
          </cell>
          <cell r="D4008">
            <v>15.67</v>
          </cell>
        </row>
        <row r="4009">
          <cell r="A4009" t="str">
            <v>68605/005</v>
          </cell>
          <cell r="B4009" t="str">
            <v>CIMENTADO RUSTICO E=3,0CM CIMENTO/AREIA 1:4</v>
          </cell>
          <cell r="C4009" t="str">
            <v>M2</v>
          </cell>
          <cell r="D4009">
            <v>16.84</v>
          </cell>
        </row>
        <row r="4010">
          <cell r="A4010" t="str">
            <v>68605/006</v>
          </cell>
          <cell r="B4010" t="str">
            <v>CIMENTADO RUSTICO E=2,0CM CIM/AREIA 1:3 C/FRISO ANTE-DERRAPANTE</v>
          </cell>
          <cell r="C4010" t="str">
            <v>M2</v>
          </cell>
          <cell r="D4010">
            <v>16.23</v>
          </cell>
        </row>
        <row r="4011">
          <cell r="A4011">
            <v>68606</v>
          </cell>
          <cell r="B4011" t="str">
            <v>CIMENTADO LISO DESEMPENADO E=2,0CM CIMENTO/AREIA 1:3</v>
          </cell>
        </row>
        <row r="4012">
          <cell r="A4012" t="str">
            <v>68606/001</v>
          </cell>
          <cell r="B4012" t="str">
            <v>CIMENTADO LISO DESEMPENADO E=3,5CM CIMENTO/AREIA 1:4</v>
          </cell>
          <cell r="C4012" t="str">
            <v>M2</v>
          </cell>
          <cell r="D4012">
            <v>21.15</v>
          </cell>
        </row>
        <row r="4013">
          <cell r="A4013" t="str">
            <v>68606/002</v>
          </cell>
          <cell r="B4013" t="str">
            <v>CIMENTADO LISO DESEMPENADO E=2,5CM CIMENTO/AREIA 1:4</v>
          </cell>
          <cell r="C4013" t="str">
            <v>M2</v>
          </cell>
          <cell r="D4013">
            <v>17.399999999999999</v>
          </cell>
        </row>
        <row r="4014">
          <cell r="A4014" t="str">
            <v>68606/003</v>
          </cell>
          <cell r="B4014" t="str">
            <v>CIMENTADO LISO DESEMPENADO E=2,0CM CIMENTO/AREIA 1:3</v>
          </cell>
          <cell r="C4014" t="str">
            <v>M2</v>
          </cell>
          <cell r="D4014">
            <v>17.03</v>
          </cell>
        </row>
        <row r="4015">
          <cell r="A4015" t="str">
            <v>68606/004</v>
          </cell>
          <cell r="B4015" t="str">
            <v>CIMENTADO LISO DESEMPENADO E=2,0CM CIMENTO/AREIA 1:5</v>
          </cell>
          <cell r="C4015" t="str">
            <v>M2</v>
          </cell>
          <cell r="D4015">
            <v>15.66</v>
          </cell>
        </row>
        <row r="4016">
          <cell r="A4016" t="str">
            <v>68606/005</v>
          </cell>
          <cell r="B4016" t="str">
            <v>CIMENTADO LISO DESEMPENADO E=2,0CM CIMENTO/AREIA 1:4</v>
          </cell>
          <cell r="C4016" t="str">
            <v>M2</v>
          </cell>
          <cell r="D4016">
            <v>16.23</v>
          </cell>
        </row>
        <row r="4017">
          <cell r="A4017" t="str">
            <v>68606/006</v>
          </cell>
          <cell r="B4017" t="str">
            <v>CIMENTADO LISO DESEMPENADO E=3,0CM CIMENTO/AREIA 1:3</v>
          </cell>
          <cell r="C4017" t="str">
            <v>M2</v>
          </cell>
          <cell r="D4017">
            <v>19.77</v>
          </cell>
        </row>
        <row r="4018">
          <cell r="A4018">
            <v>113</v>
          </cell>
          <cell r="B4018" t="str">
            <v>PISO CERAMICO</v>
          </cell>
        </row>
        <row r="4019">
          <cell r="A4019">
            <v>6060</v>
          </cell>
          <cell r="B4019" t="str">
            <v>PISO CERAMICA ESMALTADA 20X30CM C/ARG COLANTE INCL. REJUNTE</v>
          </cell>
          <cell r="C4019" t="str">
            <v>M2</v>
          </cell>
          <cell r="D4019">
            <v>21.78</v>
          </cell>
        </row>
        <row r="4020">
          <cell r="A4020">
            <v>23721</v>
          </cell>
          <cell r="B4020" t="str">
            <v>PISO CERAMICO ESMALTADO LH POP INCL REGUL BASE E=2.5CM,RODAPE E REJUNT</v>
          </cell>
        </row>
        <row r="4021">
          <cell r="B4021" t="str">
            <v>(ASSETAMENTO COM ARG COLANTE INDUSTRIALIZADA)</v>
          </cell>
        </row>
        <row r="4022">
          <cell r="A4022" t="str">
            <v>23721/001</v>
          </cell>
          <cell r="B4022" t="str">
            <v>PISO CERAM ESMALT(POPUL)SOBRE BASE REGUL C/ARG CIM/CAL/AREIA</v>
          </cell>
          <cell r="C4022" t="str">
            <v>M2</v>
          </cell>
          <cell r="D4022">
            <v>35</v>
          </cell>
        </row>
        <row r="4023">
          <cell r="B4023" t="str">
            <v>S/PENEIRAR 1:0,5:5 E=2,5CM INCL REJUNTE/RODAPE</v>
          </cell>
        </row>
        <row r="4024">
          <cell r="A4024">
            <v>23760</v>
          </cell>
          <cell r="B4024" t="str">
            <v>PISO CERAMICO ESMALTADO LH POP INCL REGUL BASE E=2.5CM E REJUNTAMENTO</v>
          </cell>
        </row>
        <row r="4025">
          <cell r="B4025" t="str">
            <v>(ASSENTAMENTO COM ARG COLANTE INDUSTRIALIZADA, NAO INCLUI RODAPE)</v>
          </cell>
        </row>
        <row r="4026">
          <cell r="A4026" t="str">
            <v>23760/001</v>
          </cell>
          <cell r="B4026" t="str">
            <v>PISO CERAMICO ESMALTADO (LH POPULAR), INCL REGULARIZACAO DE BASE C/</v>
          </cell>
          <cell r="C4026" t="str">
            <v>M2</v>
          </cell>
          <cell r="D4026">
            <v>30.12</v>
          </cell>
        </row>
        <row r="4027">
          <cell r="B4027" t="str">
            <v>ARG CIM/CAL/AREIA SEM PENEIRAR 1:0,5:5 E=2,5CM E REJUNTAMENTO</v>
          </cell>
        </row>
        <row r="4028">
          <cell r="A4028">
            <v>57039</v>
          </cell>
          <cell r="B4028" t="str">
            <v>PISO CERAMICO ESMALT LINHA POPULAR, ASSENT. C/ARG.COLANTE, INCL REJUNT</v>
          </cell>
        </row>
        <row r="4029">
          <cell r="B4029" t="str">
            <v>(NAO INCLUI REGULARIZACAO DE BASE E RODAPE)</v>
          </cell>
        </row>
        <row r="4030">
          <cell r="A4030" t="str">
            <v>57039/001</v>
          </cell>
          <cell r="B4030" t="str">
            <v>PISO CERAMICO ESMALTADO LINHA POPULAR, INCL. REJUNTAMENTO, ASSENTADO</v>
          </cell>
          <cell r="C4030" t="str">
            <v>M2</v>
          </cell>
          <cell r="D4030">
            <v>20.02</v>
          </cell>
        </row>
        <row r="4031">
          <cell r="A4031" t="str">
            <v>CÓDIGO</v>
          </cell>
          <cell r="B4031" t="str">
            <v>|D E S C R I Ç Ã O                                                   |UN</v>
          </cell>
          <cell r="C4031" t="str">
            <v>IDADE</v>
          </cell>
          <cell r="D4031" t="str">
            <v>|CUSTO TOTAL</v>
          </cell>
        </row>
        <row r="4032">
          <cell r="A4032" t="str">
            <v>ÍNCULO.....:</v>
          </cell>
          <cell r="B4032" t="str">
            <v>NACIONAL CAIXA</v>
          </cell>
        </row>
        <row r="4034">
          <cell r="B4034" t="str">
            <v>COM ARGAMASSA COLANTE (NAO INCLUI REGULARIZACAO DA BASE</v>
          </cell>
        </row>
        <row r="4035">
          <cell r="A4035" t="str">
            <v>57039/002</v>
          </cell>
          <cell r="B4035" t="str">
            <v>PISO CERAMICA ESMALTADA (LH POPULAR) C/ARG COLANTE INCL. REJUNTAMENTO</v>
          </cell>
          <cell r="C4035" t="str">
            <v>M2</v>
          </cell>
          <cell r="D4035">
            <v>20.02</v>
          </cell>
        </row>
        <row r="4036">
          <cell r="A4036">
            <v>68461</v>
          </cell>
          <cell r="B4036" t="str">
            <v>PISO CERAMICO 30X30CM CIMENTO/CAL/AREIA 1:2:6 TP GRES/STO ANTONIO/TERR</v>
          </cell>
        </row>
        <row r="4037">
          <cell r="B4037" t="str">
            <v>AGRES OU SIMILAR</v>
          </cell>
        </row>
        <row r="4038">
          <cell r="A4038" t="str">
            <v>68461/001</v>
          </cell>
          <cell r="B4038" t="str">
            <v>PISO CERAMICO 30X30CM CIMENTO/CAL/AREIA 1:2:6 TP GRES/STO ANTONIO/TERR</v>
          </cell>
          <cell r="C4038" t="str">
            <v>M2</v>
          </cell>
          <cell r="D4038">
            <v>27.96</v>
          </cell>
        </row>
        <row r="4039">
          <cell r="B4039" t="str">
            <v>AGRES OU SIMILAR</v>
          </cell>
        </row>
        <row r="4040">
          <cell r="A4040">
            <v>115</v>
          </cell>
          <cell r="B4040" t="str">
            <v>PISO DE PEDRA</v>
          </cell>
        </row>
        <row r="4041">
          <cell r="A4041">
            <v>11537</v>
          </cell>
          <cell r="B4041" t="str">
            <v>PISOS DE PEDRA PORTUGUESA ARENITO E ARDOSIA</v>
          </cell>
        </row>
        <row r="4042">
          <cell r="A4042" t="str">
            <v>11537/001</v>
          </cell>
          <cell r="B4042" t="str">
            <v>PISO PEDRA PORTUGUESA ASSENTE EM MISTURA 1:5 CIMENTO SAIBRO EXCL ACER-</v>
          </cell>
          <cell r="C4042" t="str">
            <v>M2</v>
          </cell>
          <cell r="D4042">
            <v>53.44</v>
          </cell>
        </row>
        <row r="4043">
          <cell r="B4043" t="str">
            <v>TO DO TERRENO.</v>
          </cell>
        </row>
        <row r="4044">
          <cell r="A4044">
            <v>11538</v>
          </cell>
          <cell r="B4044" t="str">
            <v>PISOS DE PEDRA PORTUGUESA ARENITO E ARDOSIA</v>
          </cell>
        </row>
        <row r="4045">
          <cell r="A4045" t="str">
            <v>11538/001</v>
          </cell>
          <cell r="B4045" t="str">
            <v>PISO PEDRA PORTUGUESA C/DESENHO 60% BRANCO 40% PRETO ASSENTE</v>
          </cell>
          <cell r="C4045" t="str">
            <v>M2</v>
          </cell>
          <cell r="D4045">
            <v>51.64</v>
          </cell>
        </row>
        <row r="4046">
          <cell r="B4046" t="str">
            <v>RA 1:5 CIMENTO SAIBRO INCL ACERTO DO TERRENO.</v>
          </cell>
        </row>
        <row r="4047">
          <cell r="A4047">
            <v>24279</v>
          </cell>
          <cell r="B4047" t="str">
            <v>PISO EM PEDRA ARDOSIA, E = 1,00 CM</v>
          </cell>
        </row>
        <row r="4048">
          <cell r="A4048" t="str">
            <v>24279/001</v>
          </cell>
          <cell r="B4048" t="str">
            <v>ASSENTADA C/ ARGAMASSA DE CIM/CAL/AREIA 1:0,5:5, E=1,00CM, I</v>
          </cell>
          <cell r="C4048" t="str">
            <v>M2</v>
          </cell>
          <cell r="D4048">
            <v>23.02</v>
          </cell>
        </row>
        <row r="4049">
          <cell r="B4049" t="str">
            <v>REJUNTAMENTO COM CIMENTO BRANCO</v>
          </cell>
        </row>
        <row r="4050">
          <cell r="A4050">
            <v>26310</v>
          </cell>
          <cell r="B4050" t="str">
            <v>PISOS DE PEDRA PORTUGUESA, ARENITO E ARDOSIA</v>
          </cell>
        </row>
        <row r="4051">
          <cell r="A4051" t="str">
            <v>26310/001</v>
          </cell>
          <cell r="B4051" t="str">
            <v>PISO PEDRA PORTUGUESA ASSENTE EM MISTURA 1:5 CIMENTO SAIBRO EXCL ACER-</v>
          </cell>
          <cell r="C4051" t="str">
            <v>M2</v>
          </cell>
          <cell r="D4051">
            <v>53.44</v>
          </cell>
        </row>
        <row r="4052">
          <cell r="B4052" t="str">
            <v>TO DO TERRENO.</v>
          </cell>
        </row>
        <row r="4053">
          <cell r="A4053" t="str">
            <v>26310/002</v>
          </cell>
          <cell r="B4053" t="str">
            <v>PISO PEDRA PORTUGUESA C/DESENHO 60% BRANCO 40% PRETO ASSENTE</v>
          </cell>
          <cell r="C4053" t="str">
            <v>M2</v>
          </cell>
          <cell r="D4053">
            <v>51.64</v>
          </cell>
        </row>
        <row r="4054">
          <cell r="B4054" t="str">
            <v>RA 1:5 CIMENTO SAIBRO INCL ACERTO DO TERRENO.</v>
          </cell>
        </row>
        <row r="4055">
          <cell r="A4055" t="str">
            <v>26310/003</v>
          </cell>
          <cell r="B4055" t="str">
            <v>RECOMPOSICAO PISO PEDRA PORTUGUESA ASSENTE C/FAROFA 1:5 CIMENTO SAIBRO</v>
          </cell>
          <cell r="C4055" t="str">
            <v>M2</v>
          </cell>
          <cell r="D4055">
            <v>29.76</v>
          </cell>
        </row>
        <row r="4056">
          <cell r="B4056" t="str">
            <v>INCL MATERIAL P/REJUNTE EXCL PEDRA.</v>
          </cell>
        </row>
        <row r="4057">
          <cell r="A4057" t="str">
            <v>26310/004</v>
          </cell>
          <cell r="B4057" t="str">
            <v>PISO PLACA ARENITO SAO TOME ASSENTE C/ARGAMASSA 1:2:2 EXCL ACERTO TER-</v>
          </cell>
          <cell r="C4057" t="str">
            <v>M2</v>
          </cell>
          <cell r="D4057">
            <v>85.36</v>
          </cell>
        </row>
        <row r="4058">
          <cell r="B4058" t="str">
            <v>RENO.</v>
          </cell>
        </row>
        <row r="4059">
          <cell r="A4059" t="str">
            <v>26310/005</v>
          </cell>
          <cell r="B4059" t="str">
            <v>PISO PLACA ARDOSIA 40X40CM ESP=1CM ASSENTE SUPERFICIE EM OSSO C/ARGA-</v>
          </cell>
          <cell r="C4059" t="str">
            <v>M2</v>
          </cell>
          <cell r="D4059">
            <v>36.35</v>
          </cell>
        </row>
        <row r="4060">
          <cell r="B4060" t="str">
            <v>MASSA 1:2:2 CIMENTO SAIBRO AREIA.</v>
          </cell>
        </row>
        <row r="4061">
          <cell r="A4061" t="str">
            <v>26310/006</v>
          </cell>
          <cell r="B4061" t="str">
            <v>PEDRA PORTUGUESA C/DESENHO 60% BRANCO 40% PRETO SOMENTE MATERIAL</v>
          </cell>
          <cell r="C4061" t="str">
            <v>M2</v>
          </cell>
          <cell r="D4061">
            <v>28.16</v>
          </cell>
        </row>
        <row r="4062">
          <cell r="A4062" t="str">
            <v>CÓDIGO</v>
          </cell>
          <cell r="B4062" t="str">
            <v>|D E S C R I Ç Ã O                                                   |UN</v>
          </cell>
          <cell r="C4062" t="str">
            <v>IDADE</v>
          </cell>
          <cell r="D4062" t="str">
            <v>|CUSTO TOTAL</v>
          </cell>
        </row>
        <row r="4063">
          <cell r="A4063" t="str">
            <v>ÍNCULO.....:</v>
          </cell>
          <cell r="B4063" t="str">
            <v>NACIONAL CAIXA</v>
          </cell>
        </row>
        <row r="4065">
          <cell r="A4065" t="str">
            <v>26310/007</v>
          </cell>
          <cell r="B4065" t="str">
            <v>PISO PLACA ARDOSIA 30X30CM ESP=1CM ASSENTE SUPERFICIE EM OSSO C/ARGA-</v>
          </cell>
          <cell r="C4065" t="str">
            <v>M2</v>
          </cell>
          <cell r="D4065">
            <v>36.35</v>
          </cell>
        </row>
        <row r="4066">
          <cell r="B4066" t="str">
            <v>MASSA 1:2:2 CIMENTO SAIBRO AREIA.</v>
          </cell>
        </row>
        <row r="4067">
          <cell r="A4067">
            <v>68607</v>
          </cell>
          <cell r="B4067" t="str">
            <v>PISO PEDRA</v>
          </cell>
        </row>
        <row r="4068">
          <cell r="A4068" t="str">
            <v>68607/001</v>
          </cell>
          <cell r="B4068" t="str">
            <v>PISO PEDRA BASALTO CIMENTO/AREIA 1:4 S/POLIMENTO</v>
          </cell>
          <cell r="C4068" t="str">
            <v>M2</v>
          </cell>
          <cell r="D4068">
            <v>50.26</v>
          </cell>
        </row>
        <row r="4069">
          <cell r="A4069" t="str">
            <v>68607/002</v>
          </cell>
          <cell r="B4069" t="str">
            <v>PISO PEDRA SAO TOME C/CIM/AREIA 1:4 S/POLIMENTO</v>
          </cell>
          <cell r="C4069" t="str">
            <v>M2</v>
          </cell>
          <cell r="D4069">
            <v>81.66</v>
          </cell>
        </row>
        <row r="4070">
          <cell r="A4070" t="str">
            <v>68607/003</v>
          </cell>
          <cell r="B4070" t="str">
            <v>PISO PEDRA PORTUGUESA PRETA/BRANCA CIMENTO/AREIA 1:4</v>
          </cell>
          <cell r="C4070" t="str">
            <v>M2</v>
          </cell>
          <cell r="D4070">
            <v>28.15</v>
          </cell>
        </row>
        <row r="4071">
          <cell r="A4071" t="str">
            <v>68607/004</v>
          </cell>
          <cell r="B4071" t="str">
            <v>PISO PEDRA PORTUGUESA PRETA/BRANCA REJ CIMENTO BRANCO</v>
          </cell>
          <cell r="C4071" t="str">
            <v>M2</v>
          </cell>
          <cell r="D4071">
            <v>43.57</v>
          </cell>
        </row>
        <row r="4072">
          <cell r="A4072" t="str">
            <v>68607/005</v>
          </cell>
          <cell r="B4072" t="str">
            <v>PISO PEDRA PORTUGUESA PRETA CIMENTO/AREIA/SAIBRO 1:2:3</v>
          </cell>
          <cell r="C4072" t="str">
            <v>M2</v>
          </cell>
          <cell r="D4072">
            <v>44.51</v>
          </cell>
        </row>
        <row r="4073">
          <cell r="A4073" t="str">
            <v>68607/006</v>
          </cell>
          <cell r="B4073" t="str">
            <v>PISO PEDRA PORTUGUESA BRANCA CIMENTO/AREIA/SAIBRO 1:2:3</v>
          </cell>
          <cell r="C4073" t="str">
            <v>M2</v>
          </cell>
          <cell r="D4073">
            <v>28.81</v>
          </cell>
        </row>
        <row r="4074">
          <cell r="A4074" t="str">
            <v>68607/007</v>
          </cell>
          <cell r="B4074" t="str">
            <v>PISO PEDRA ARDOSIA CINZA 30X30X1CM CIM/AREIA/SAIBRO 1:2:2</v>
          </cell>
          <cell r="C4074" t="str">
            <v>M2</v>
          </cell>
          <cell r="D4074">
            <v>35.43</v>
          </cell>
        </row>
        <row r="4075">
          <cell r="A4075" t="str">
            <v>68607/008</v>
          </cell>
          <cell r="B4075" t="str">
            <v>PISO PEDRA ARDOSIA CINZA 40X40X1CM CIM/AREIA/SAIBRO 1:2:2</v>
          </cell>
          <cell r="C4075" t="str">
            <v>M2</v>
          </cell>
          <cell r="D4075">
            <v>35.43</v>
          </cell>
        </row>
        <row r="4076">
          <cell r="A4076" t="str">
            <v>68607/009</v>
          </cell>
          <cell r="B4076" t="str">
            <v>PISO PEDRA ARDOSIA CINZA 40X40X1CM C/CIMENTO COLANTE</v>
          </cell>
          <cell r="C4076" t="str">
            <v>M2</v>
          </cell>
          <cell r="D4076">
            <v>19.93</v>
          </cell>
        </row>
        <row r="4077">
          <cell r="A4077" t="str">
            <v>68607/010</v>
          </cell>
          <cell r="B4077" t="str">
            <v>PISO PEDRA MIRACEMA RUSTICA 10X20CM CIMENTO/AREIA 1:4</v>
          </cell>
          <cell r="C4077" t="str">
            <v>M2</v>
          </cell>
          <cell r="D4077">
            <v>58.64</v>
          </cell>
        </row>
        <row r="4078">
          <cell r="A4078">
            <v>117</v>
          </cell>
          <cell r="B4078" t="str">
            <v>PISO DE ALTA RESISTENCIA</v>
          </cell>
        </row>
        <row r="4079">
          <cell r="A4079">
            <v>24166</v>
          </cell>
          <cell r="B4079" t="str">
            <v>PISO ALTA RESISTENCIA EM MASSA GRANILITICA KORODUR</v>
          </cell>
        </row>
        <row r="4080">
          <cell r="A4080" t="str">
            <v>24166/001</v>
          </cell>
          <cell r="B4080" t="str">
            <v>PISO ALTA RESISTENCIA EM MASSA GRANILIT. - KORODUR (NAO INCLUI LASTRO</v>
          </cell>
          <cell r="C4080" t="str">
            <v>M2</v>
          </cell>
          <cell r="D4080">
            <v>20.63</v>
          </cell>
        </row>
        <row r="4081">
          <cell r="B4081" t="str">
            <v>DE CONCRETO)</v>
          </cell>
        </row>
        <row r="4082">
          <cell r="A4082">
            <v>68567</v>
          </cell>
          <cell r="B4082" t="str">
            <v>PISO DE ALTA RESISTENCIA C/REGULARIZACAO</v>
          </cell>
        </row>
        <row r="4083">
          <cell r="A4083" t="str">
            <v>68567/001</v>
          </cell>
          <cell r="B4083" t="str">
            <v>POLIMENTO PISO ALTA RESISTENCIA</v>
          </cell>
          <cell r="C4083" t="str">
            <v>M2</v>
          </cell>
          <cell r="D4083">
            <v>13.63</v>
          </cell>
        </row>
        <row r="4084">
          <cell r="A4084" t="str">
            <v>68567/002</v>
          </cell>
          <cell r="B4084" t="str">
            <v>PISO INDUSTRIAL ALTA RESISTENCIA CINZA  8MM /JUNTA PLASTICA 4MM</v>
          </cell>
          <cell r="C4084" t="str">
            <v>M2</v>
          </cell>
          <cell r="D4084">
            <v>37.11</v>
          </cell>
        </row>
        <row r="4085">
          <cell r="B4085" t="str">
            <v>C/REGULARIZACAO DE BASE S/POLIMENTO</v>
          </cell>
        </row>
        <row r="4086">
          <cell r="A4086" t="str">
            <v>68567/003</v>
          </cell>
          <cell r="B4086" t="str">
            <v>PISO INDUSTRIAL ALTA RESISTENCIA CINZA 12MM /JUNTA PLASTICA 4MM</v>
          </cell>
          <cell r="C4086" t="str">
            <v>M2</v>
          </cell>
          <cell r="D4086">
            <v>42.53</v>
          </cell>
        </row>
        <row r="4087">
          <cell r="B4087" t="str">
            <v>C/REGULARIZACAO DE BASE S/POLIMENTO</v>
          </cell>
        </row>
        <row r="4088">
          <cell r="A4088">
            <v>118</v>
          </cell>
          <cell r="B4088" t="str">
            <v>PISO GRANILITE/MARMORITE</v>
          </cell>
        </row>
        <row r="4089">
          <cell r="A4089">
            <v>68068</v>
          </cell>
          <cell r="B4089" t="str">
            <v>PISO EM GRANILITE</v>
          </cell>
          <cell r="C4089" t="str">
            <v>M2</v>
          </cell>
          <cell r="D4089">
            <v>25.15</v>
          </cell>
        </row>
        <row r="4090">
          <cell r="A4090">
            <v>71532</v>
          </cell>
          <cell r="B4090" t="str">
            <v>JUNTA PLÁSTICA 25X 4 MM PARA PISOS CONTÍNUOS. FORNECIMENTO E COLOCAÇÃO</v>
          </cell>
          <cell r="C4090" t="str">
            <v>M</v>
          </cell>
          <cell r="D4090">
            <v>3.2</v>
          </cell>
        </row>
        <row r="4091">
          <cell r="B4091" t="str">
            <v>.</v>
          </cell>
        </row>
        <row r="4092">
          <cell r="A4092">
            <v>120</v>
          </cell>
          <cell r="B4092" t="str">
            <v>SOLEIRA CERAMICA</v>
          </cell>
        </row>
        <row r="4093">
          <cell r="A4093" t="str">
            <v>CÓDIGO</v>
          </cell>
          <cell r="B4093" t="str">
            <v>|D E S C R I Ç Ã O                                                   |UN</v>
          </cell>
          <cell r="C4093" t="str">
            <v>IDADE</v>
          </cell>
          <cell r="D4093" t="str">
            <v>|CUSTO TOTAL</v>
          </cell>
        </row>
        <row r="4094">
          <cell r="A4094" t="str">
            <v>ÍNCULO.....:</v>
          </cell>
          <cell r="B4094" t="str">
            <v>NACIONAL CAIXA</v>
          </cell>
        </row>
        <row r="4096">
          <cell r="A4096">
            <v>24137</v>
          </cell>
          <cell r="B4096" t="str">
            <v>SOLEIRA EM CERAMICA EXTRA</v>
          </cell>
        </row>
        <row r="4097">
          <cell r="A4097" t="str">
            <v>24137/001</v>
          </cell>
          <cell r="B4097" t="str">
            <v>SOLEIRA EM CERAMICA EXTRA / 1A.</v>
          </cell>
          <cell r="C4097" t="str">
            <v>M</v>
          </cell>
          <cell r="D4097">
            <v>11.18</v>
          </cell>
        </row>
        <row r="4098">
          <cell r="A4098">
            <v>121</v>
          </cell>
          <cell r="B4098" t="str">
            <v>SOLEIRA DE GRANILITE, MARMORITE E OUTROS</v>
          </cell>
        </row>
        <row r="4099">
          <cell r="A4099">
            <v>24138</v>
          </cell>
          <cell r="B4099" t="str">
            <v>SOLEIRA DE MARMORITE</v>
          </cell>
        </row>
        <row r="4100">
          <cell r="A4100" t="str">
            <v>24138/001</v>
          </cell>
          <cell r="B4100" t="str">
            <v>SOLEIRA DE MARMORITE, L = 0,17 M</v>
          </cell>
          <cell r="C4100" t="str">
            <v>M</v>
          </cell>
          <cell r="D4100">
            <v>28.82</v>
          </cell>
        </row>
        <row r="4101">
          <cell r="A4101">
            <v>24139</v>
          </cell>
          <cell r="B4101" t="str">
            <v>SOLEIRA DE CIMENTO</v>
          </cell>
        </row>
        <row r="4102">
          <cell r="A4102" t="str">
            <v>24139/001</v>
          </cell>
          <cell r="B4102" t="str">
            <v>SOLEIRA DE CIMENTO ALISADO, L=15 CM</v>
          </cell>
          <cell r="C4102" t="str">
            <v>M</v>
          </cell>
          <cell r="D4102">
            <v>1.79</v>
          </cell>
        </row>
        <row r="4103">
          <cell r="A4103">
            <v>24316</v>
          </cell>
          <cell r="B4103" t="str">
            <v>SOLEIRA DE ARDOSIA</v>
          </cell>
        </row>
        <row r="4104">
          <cell r="A4104" t="str">
            <v>24316/001</v>
          </cell>
          <cell r="B4104" t="str">
            <v>SOLEIRA DE ARDOSIA, L = 15 CM</v>
          </cell>
          <cell r="C4104" t="str">
            <v>M</v>
          </cell>
          <cell r="D4104">
            <v>9.15</v>
          </cell>
        </row>
        <row r="4105">
          <cell r="A4105">
            <v>122</v>
          </cell>
          <cell r="B4105" t="str">
            <v>SOLEIRA DE MARMORE/GRANITO</v>
          </cell>
        </row>
        <row r="4106">
          <cell r="A4106">
            <v>68454</v>
          </cell>
          <cell r="B4106" t="str">
            <v>SOLEIRA MARMORE BRANCO</v>
          </cell>
        </row>
        <row r="4107">
          <cell r="A4107" t="str">
            <v>68454/001</v>
          </cell>
          <cell r="B4107" t="str">
            <v>SOLEIRA MARMORE BRANCO NAC L=3CM E=2CM</v>
          </cell>
          <cell r="C4107" t="str">
            <v>M</v>
          </cell>
          <cell r="D4107">
            <v>20.12</v>
          </cell>
        </row>
        <row r="4108">
          <cell r="A4108">
            <v>131</v>
          </cell>
          <cell r="B4108" t="str">
            <v>RODAPE CERAMICO</v>
          </cell>
        </row>
        <row r="4109">
          <cell r="A4109">
            <v>23762</v>
          </cell>
          <cell r="B4109" t="str">
            <v>RODAPE CERAMICA ESMALTADA</v>
          </cell>
        </row>
        <row r="4110">
          <cell r="A4110" t="str">
            <v>23762/001</v>
          </cell>
          <cell r="B4110" t="str">
            <v>RODAPE CERAMICA ESMALTADA H=8CM</v>
          </cell>
          <cell r="C4110" t="str">
            <v>M</v>
          </cell>
          <cell r="D4110">
            <v>5.56</v>
          </cell>
        </row>
        <row r="4111">
          <cell r="A4111" t="str">
            <v>23762/002</v>
          </cell>
          <cell r="B4111" t="str">
            <v>RODAPE EM CERAMICA ESMALTADA - H=8,0CM</v>
          </cell>
          <cell r="C4111" t="str">
            <v>M</v>
          </cell>
          <cell r="D4111">
            <v>5.56</v>
          </cell>
        </row>
        <row r="4112">
          <cell r="A4112">
            <v>164</v>
          </cell>
          <cell r="B4112" t="str">
            <v>RODAPE DE MARMORE,GRANITO,MARMORITE,GRANILITE E OUTROS</v>
          </cell>
        </row>
        <row r="4113">
          <cell r="A4113">
            <v>6123</v>
          </cell>
          <cell r="B4113" t="str">
            <v>RODAPE C/ARGAMASSA 1:0,5:5 CIM/CAL/AREIA - 8CM</v>
          </cell>
          <cell r="C4113" t="str">
            <v>M</v>
          </cell>
          <cell r="D4113">
            <v>5.62</v>
          </cell>
        </row>
        <row r="4114">
          <cell r="A4114">
            <v>40904</v>
          </cell>
          <cell r="B4114" t="str">
            <v>RODAPE EM PEDRA ARDOSIA, H = 8,00 CM</v>
          </cell>
          <cell r="C4114" t="str">
            <v>ML</v>
          </cell>
          <cell r="D4114">
            <v>9.7899999999999991</v>
          </cell>
        </row>
        <row r="4115">
          <cell r="A4115">
            <v>68608</v>
          </cell>
          <cell r="B4115" t="str">
            <v>RODAPE PEDRA</v>
          </cell>
        </row>
        <row r="4116">
          <cell r="A4116" t="str">
            <v>68608/001</v>
          </cell>
          <cell r="B4116" t="str">
            <v>RODAPE PEDRA ARDOSIA CINZA E=1,0CM H=10CM CIMENTO/AREIA 1:4</v>
          </cell>
          <cell r="C4116" t="str">
            <v>M</v>
          </cell>
          <cell r="D4116">
            <v>7.54</v>
          </cell>
        </row>
        <row r="4117">
          <cell r="A4117" t="str">
            <v>68608/002</v>
          </cell>
          <cell r="B4117" t="str">
            <v>RODAPE PEDRA ARDOSIA CINZA POLIDA H=10CM CIMENTO/AREIA/SAIBRO 1:2:2</v>
          </cell>
          <cell r="C4117" t="str">
            <v>M</v>
          </cell>
          <cell r="D4117">
            <v>7.43</v>
          </cell>
        </row>
        <row r="4118">
          <cell r="A4118">
            <v>258</v>
          </cell>
          <cell r="B4118" t="str">
            <v>PISO CONCRETO</v>
          </cell>
        </row>
        <row r="4119">
          <cell r="A4119">
            <v>6048</v>
          </cell>
          <cell r="B4119" t="str">
            <v>PISO CONCRETO MAGRO 1:4:8 E=5,0CM C/REGULARIZACAO CIMENTO/AREIA PENEIR</v>
          </cell>
          <cell r="C4119" t="str">
            <v>M2</v>
          </cell>
          <cell r="D4119">
            <v>21.96</v>
          </cell>
        </row>
        <row r="4120">
          <cell r="B4120" t="str">
            <v>ADA 1:4 E=1,0CM(ASPERO)</v>
          </cell>
        </row>
        <row r="4121">
          <cell r="A4121">
            <v>23744</v>
          </cell>
          <cell r="B4121" t="str">
            <v>CALCADA DE PROTECAO</v>
          </cell>
        </row>
        <row r="4122">
          <cell r="A4122" t="str">
            <v>23744/001</v>
          </cell>
          <cell r="B4122" t="str">
            <v>CALCADA DE PROTECAO EM CONCRETO MAGRO 1:4:8 E=5,0CM, REGULARIZADO C/</v>
          </cell>
          <cell r="C4122" t="str">
            <v>M2</v>
          </cell>
          <cell r="D4122">
            <v>21.96</v>
          </cell>
        </row>
        <row r="4123">
          <cell r="B4123" t="str">
            <v>ARG. CIM/AREIA 1:4 E=1,0CM (ASPERO)</v>
          </cell>
        </row>
        <row r="4124">
          <cell r="A4124" t="str">
            <v>CÓDIGO</v>
          </cell>
          <cell r="B4124" t="str">
            <v>|D E S C R I Ç Ã O                                                   |UN</v>
          </cell>
          <cell r="C4124" t="str">
            <v>IDADE</v>
          </cell>
          <cell r="D4124" t="str">
            <v>|CUSTO TOTAL</v>
          </cell>
        </row>
        <row r="4125">
          <cell r="A4125" t="str">
            <v>ÍNCULO.....:</v>
          </cell>
          <cell r="B4125" t="str">
            <v>NACIONAL CAIXA</v>
          </cell>
        </row>
        <row r="4127">
          <cell r="A4127">
            <v>25241</v>
          </cell>
          <cell r="B4127" t="str">
            <v>PISO C/BLOKRET H=8CM PRE-FABRICADO, INCLUSIVE COLCHAO AREIA H=6,0CM</v>
          </cell>
        </row>
        <row r="4128">
          <cell r="A4128" t="str">
            <v>25241/001</v>
          </cell>
          <cell r="B4128" t="str">
            <v>PISO C/BLOCO SEXT COMUM CONCR (TIPO BLOKRET) E=8,0 X 30 X 30CM INCL.</v>
          </cell>
          <cell r="C4128" t="str">
            <v>M2</v>
          </cell>
          <cell r="D4128">
            <v>28.42</v>
          </cell>
        </row>
        <row r="4129">
          <cell r="B4129" t="str">
            <v>COLCHAO AREIA H=6,0CM</v>
          </cell>
        </row>
        <row r="4130">
          <cell r="A4130">
            <v>68325</v>
          </cell>
          <cell r="B4130" t="str">
            <v>PISO LAMINADO C/CONCR USINADO 20MPA E=7CM</v>
          </cell>
          <cell r="C4130" t="str">
            <v>M2</v>
          </cell>
          <cell r="D4130">
            <v>28.7</v>
          </cell>
        </row>
        <row r="4131">
          <cell r="A4131">
            <v>68333</v>
          </cell>
          <cell r="B4131" t="str">
            <v>CONCRETO DESEMPENADO P/QD.C/LASTRO E=7,0CM-220109</v>
          </cell>
          <cell r="C4131" t="str">
            <v>M2</v>
          </cell>
          <cell r="D4131">
            <v>25.28</v>
          </cell>
        </row>
        <row r="4132">
          <cell r="A4132">
            <v>260</v>
          </cell>
          <cell r="B4132" t="str">
            <v>CARPETE</v>
          </cell>
        </row>
        <row r="4133">
          <cell r="A4133">
            <v>59418</v>
          </cell>
          <cell r="B4133" t="str">
            <v>PISO EM CARPETE</v>
          </cell>
        </row>
        <row r="4134">
          <cell r="A4134" t="str">
            <v>59418/001</v>
          </cell>
          <cell r="B4134" t="str">
            <v>PISO EM CARPETE 3MM COLOCADO</v>
          </cell>
          <cell r="C4134" t="str">
            <v>M2</v>
          </cell>
          <cell r="D4134">
            <v>18.38</v>
          </cell>
        </row>
        <row r="4135">
          <cell r="A4135">
            <v>264</v>
          </cell>
          <cell r="B4135" t="str">
            <v>REGULARIZACAO DE CONTRA-PISOS E OUTRAS SUPERFICIES</v>
          </cell>
        </row>
        <row r="4136">
          <cell r="A4136">
            <v>6051</v>
          </cell>
          <cell r="B4136" t="str">
            <v>REGULARIZACAO BASE(CONTRA-PISO)P/REVESTIMENTO CERAMICO C/ARG CIMENTO/</v>
          </cell>
          <cell r="C4136" t="str">
            <v>M2</v>
          </cell>
          <cell r="D4136">
            <v>10.09</v>
          </cell>
        </row>
        <row r="4137">
          <cell r="B4137" t="str">
            <v>CAL/AREIA MEDIA S/PENEIRAR 1:0,5:5 E=2,5CM PREPARO C/ BETONEIRA</v>
          </cell>
        </row>
        <row r="4138">
          <cell r="A4138">
            <v>24168</v>
          </cell>
          <cell r="B4138" t="str">
            <v>REGULARIZACAO DE BASE C/ARG. 1:3 CIM/AREIA SEM PENEIRAR</v>
          </cell>
        </row>
        <row r="4139">
          <cell r="A4139" t="str">
            <v>24168/001</v>
          </cell>
          <cell r="B4139" t="str">
            <v>REGULARIZ. BASE C/ARG. 1:3 CIM/AREIA SEM PENEIRAR E=3,0CM</v>
          </cell>
          <cell r="C4139" t="str">
            <v>M2</v>
          </cell>
          <cell r="D4139">
            <v>10.79</v>
          </cell>
        </row>
        <row r="4140">
          <cell r="A4140" t="str">
            <v>24168/002</v>
          </cell>
          <cell r="B4140" t="str">
            <v>REGULARIZ. BASE C/ARG. 1:3 CIM/AREIA SEM PENEIRAR E=5,0CM</v>
          </cell>
          <cell r="C4140" t="str">
            <v>M2</v>
          </cell>
          <cell r="D4140">
            <v>16.059999999999999</v>
          </cell>
        </row>
        <row r="4141">
          <cell r="A4141" t="str">
            <v>24168/003</v>
          </cell>
          <cell r="B4141" t="str">
            <v>REGULARIZ. BASE C/ARG. 1:3 CIM/AREIA SEM PENEIRAR E=2,5CM</v>
          </cell>
          <cell r="C4141" t="str">
            <v>M2</v>
          </cell>
          <cell r="D4141">
            <v>9.4700000000000006</v>
          </cell>
        </row>
        <row r="4142">
          <cell r="A4142">
            <v>24211</v>
          </cell>
          <cell r="B4142" t="str">
            <v>REGULARIZACAO COM ARG. CIM/AREIA 1:3, E = 1,5 CM</v>
          </cell>
        </row>
        <row r="4143">
          <cell r="A4143" t="str">
            <v>24211/001</v>
          </cell>
          <cell r="B4143" t="str">
            <v>REGULARIZACAO 1:3 DESEMPENADO, E = 1,5 CM</v>
          </cell>
          <cell r="C4143" t="str">
            <v>M2</v>
          </cell>
          <cell r="D4143">
            <v>7.1</v>
          </cell>
        </row>
        <row r="4144">
          <cell r="A4144">
            <v>68509</v>
          </cell>
          <cell r="B4144" t="str">
            <v>ACABAMENTO DESEMPOLADO DE LAJE DE CONCRETO</v>
          </cell>
        </row>
        <row r="4145">
          <cell r="A4145" t="str">
            <v>68509/001</v>
          </cell>
          <cell r="B4145" t="str">
            <v>ACABAMENTO DESEMPOLADO DE LAJE DE CONCRETO SIMPLES</v>
          </cell>
          <cell r="C4145" t="str">
            <v>M2</v>
          </cell>
          <cell r="D4145">
            <v>5.33</v>
          </cell>
        </row>
        <row r="4146">
          <cell r="A4146">
            <v>68609</v>
          </cell>
          <cell r="B4146" t="str">
            <v>PREPARACAO SUB BASE P/PAVIM EM PEDRA PORTUGUESA</v>
          </cell>
        </row>
        <row r="4147">
          <cell r="A4147" t="str">
            <v>68609/001</v>
          </cell>
          <cell r="B4147" t="str">
            <v>REGULARIZACAO PISO CIMENTO/AREIA 1:3 E=2CM</v>
          </cell>
          <cell r="C4147" t="str">
            <v>M2</v>
          </cell>
          <cell r="D4147">
            <v>7.79</v>
          </cell>
        </row>
        <row r="4148">
          <cell r="A4148" t="str">
            <v>68609/002</v>
          </cell>
          <cell r="B4148" t="str">
            <v>REGULARIZACAO PISO CIMENTO/AREIA 1:3 E=2,5CM</v>
          </cell>
          <cell r="C4148" t="str">
            <v>M2</v>
          </cell>
          <cell r="D4148">
            <v>9.4</v>
          </cell>
        </row>
        <row r="4149">
          <cell r="A4149" t="str">
            <v>68609/003</v>
          </cell>
          <cell r="B4149" t="str">
            <v>REGULARIZACAO PISO CIMENTO/AREIA 1:3 E=3CM</v>
          </cell>
          <cell r="C4149" t="str">
            <v>M2</v>
          </cell>
          <cell r="D4149">
            <v>11.11</v>
          </cell>
        </row>
        <row r="4150">
          <cell r="A4150" t="str">
            <v>68609/004</v>
          </cell>
          <cell r="B4150" t="str">
            <v>REGULARIZACAO PISO CIMENTO/AREIA 1:3 E=3,5CM</v>
          </cell>
          <cell r="C4150" t="str">
            <v>M2</v>
          </cell>
          <cell r="D4150">
            <v>13.06</v>
          </cell>
        </row>
        <row r="4151">
          <cell r="A4151" t="str">
            <v>68609/005</v>
          </cell>
          <cell r="B4151" t="str">
            <v>REGULARIZACAO PISO CIMENTO/AREIA 1:4 E=3CM</v>
          </cell>
          <cell r="C4151" t="str">
            <v>M2</v>
          </cell>
          <cell r="D4151">
            <v>9.91</v>
          </cell>
        </row>
        <row r="4152">
          <cell r="A4152" t="str">
            <v>68609/006</v>
          </cell>
          <cell r="B4152" t="str">
            <v>REGULARIZACAO PISO CIMENTO/AREIA 1:5 E=2CM</v>
          </cell>
          <cell r="C4152" t="str">
            <v>M2</v>
          </cell>
          <cell r="D4152">
            <v>6.43</v>
          </cell>
        </row>
        <row r="4153">
          <cell r="A4153" t="str">
            <v>68609/007</v>
          </cell>
          <cell r="B4153" t="str">
            <v>REGULARIZACAO PISO CIMENTO/AREIA 1:5 E=3CM</v>
          </cell>
          <cell r="C4153" t="str">
            <v>M2</v>
          </cell>
          <cell r="D4153">
            <v>9.07</v>
          </cell>
        </row>
        <row r="4154">
          <cell r="A4154" t="str">
            <v>68609/008</v>
          </cell>
          <cell r="B4154" t="str">
            <v>REGULARIZACAO PISO CIMENTO/AREIA 1:5 E=5CM</v>
          </cell>
          <cell r="C4154" t="str">
            <v>M2</v>
          </cell>
          <cell r="D4154">
            <v>15.5</v>
          </cell>
        </row>
        <row r="4155">
          <cell r="A4155" t="str">
            <v>CÓDIGO</v>
          </cell>
          <cell r="B4155" t="str">
            <v>|D E S C R I Ç Ã O                                                   |UN</v>
          </cell>
          <cell r="C4155" t="str">
            <v>IDADE</v>
          </cell>
          <cell r="D4155" t="str">
            <v>|CUSTO TOTAL</v>
          </cell>
        </row>
        <row r="4156">
          <cell r="A4156" t="str">
            <v>ÍNCULO.....:</v>
          </cell>
          <cell r="B4156" t="str">
            <v>NACIONAL CAIXA</v>
          </cell>
        </row>
        <row r="4158">
          <cell r="A4158" t="str">
            <v>68609/009</v>
          </cell>
          <cell r="B4158" t="str">
            <v>PREPARACAO SUB BASE P/PAVIM EM PEDRA PORTUGUESA</v>
          </cell>
          <cell r="C4158" t="str">
            <v>M2</v>
          </cell>
          <cell r="D4158">
            <v>20.78</v>
          </cell>
        </row>
        <row r="4159">
          <cell r="A4159">
            <v>299</v>
          </cell>
          <cell r="B4159" t="str">
            <v>LASTROS (AREIA, BRITA, CASCALHO ETC)</v>
          </cell>
        </row>
        <row r="4160">
          <cell r="A4160">
            <v>10347</v>
          </cell>
          <cell r="B4160" t="str">
            <v>LASTRO DE PEDRA BRITADA APILOADO</v>
          </cell>
        </row>
        <row r="4161">
          <cell r="A4161" t="str">
            <v>10347/001</v>
          </cell>
          <cell r="B4161" t="str">
            <v>LASTRO DE PEDRA BRITADA GRANITICA 25MM E=3,0CM INCL COMPACTACAO MANUAL</v>
          </cell>
          <cell r="C4161" t="str">
            <v>M2</v>
          </cell>
          <cell r="D4161">
            <v>2.87</v>
          </cell>
        </row>
        <row r="4162">
          <cell r="A4162">
            <v>23719</v>
          </cell>
          <cell r="B4162" t="str">
            <v>LASTRO CONCRETO</v>
          </cell>
        </row>
        <row r="4163">
          <cell r="A4163" t="str">
            <v>23719/001</v>
          </cell>
          <cell r="B4163" t="str">
            <v>LASTRO CONCRETO FCK=10MPA SARRAFEADO</v>
          </cell>
          <cell r="C4163" t="str">
            <v>M3</v>
          </cell>
          <cell r="D4163">
            <v>260.29000000000002</v>
          </cell>
        </row>
        <row r="4164">
          <cell r="A4164" t="str">
            <v>23719/002</v>
          </cell>
          <cell r="B4164" t="str">
            <v>LASTRO CONCR MAGRO 1:4:8 SARRAFEADO (NAO INCL JUNTAS DILATACAO)</v>
          </cell>
          <cell r="C4164" t="str">
            <v>M3</v>
          </cell>
          <cell r="D4164">
            <v>299.33999999999997</v>
          </cell>
        </row>
        <row r="4165">
          <cell r="A4165" t="str">
            <v>23719/003</v>
          </cell>
          <cell r="B4165" t="str">
            <v>LASTRO CONCRETO FCK=15MPA SARRAFEADO</v>
          </cell>
          <cell r="C4165" t="str">
            <v>M3</v>
          </cell>
          <cell r="D4165">
            <v>274.10000000000002</v>
          </cell>
        </row>
        <row r="4166">
          <cell r="A4166">
            <v>23781</v>
          </cell>
          <cell r="B4166" t="str">
            <v>LASTRO DE CONCRETO MAGRO</v>
          </cell>
        </row>
        <row r="4167">
          <cell r="A4167" t="str">
            <v>23781/001</v>
          </cell>
          <cell r="B4167" t="str">
            <v>LASTRO CONCRETO MAGRO 1:4:8 E=8,0CM CONSUMO CIMENTO 210KG/M3</v>
          </cell>
          <cell r="C4167" t="str">
            <v>M2</v>
          </cell>
          <cell r="D4167">
            <v>23.94</v>
          </cell>
        </row>
        <row r="4168">
          <cell r="A4168" t="str">
            <v>23781/002</v>
          </cell>
          <cell r="B4168" t="str">
            <v>LASTRO CONCRETO MAGRO 1:4:8 E=5,0CM CONSUMO CIMENTO 210KG/M3</v>
          </cell>
          <cell r="C4168" t="str">
            <v>M2</v>
          </cell>
          <cell r="D4168">
            <v>16.36</v>
          </cell>
        </row>
        <row r="4169">
          <cell r="A4169" t="str">
            <v>23781/003</v>
          </cell>
          <cell r="B4169" t="str">
            <v>LASTRO CONCRETO MAGRO 1:4:8 E=7,0CM CONSUMO CIMENTO 210KG/M3</v>
          </cell>
          <cell r="C4169" t="str">
            <v>M2</v>
          </cell>
          <cell r="D4169">
            <v>21.95</v>
          </cell>
        </row>
        <row r="4170">
          <cell r="A4170" t="str">
            <v>23781/004</v>
          </cell>
          <cell r="B4170" t="str">
            <v>LASTRO EM CONCRETO MAGRO 1:4:8 E=5,0CM C/210KG CIMENTO/M3 PREPARO C/BE</v>
          </cell>
          <cell r="C4170" t="str">
            <v>M2</v>
          </cell>
          <cell r="D4170">
            <v>16.36</v>
          </cell>
        </row>
        <row r="4171">
          <cell r="B4171" t="str">
            <v>TONEIRA</v>
          </cell>
        </row>
        <row r="4172">
          <cell r="A4172" t="str">
            <v>23781/005</v>
          </cell>
          <cell r="B4172" t="str">
            <v>LASTRO CONCRETO MAGRO 1:4:8 E=8,0CM C/210KG CIMENTO/M3 PREPARO C/BETON</v>
          </cell>
          <cell r="C4172" t="str">
            <v>M2</v>
          </cell>
          <cell r="D4172">
            <v>23.94</v>
          </cell>
        </row>
        <row r="4173">
          <cell r="B4173" t="str">
            <v>EIRA</v>
          </cell>
        </row>
        <row r="4174">
          <cell r="A4174" t="str">
            <v>23781/006</v>
          </cell>
          <cell r="B4174" t="str">
            <v>LASTRO CONCRETO MAGRO 1:4:8 E=10,0CM C/210KG CIMENTO/M3 PREPARO C/BETO</v>
          </cell>
          <cell r="C4174" t="str">
            <v>M2</v>
          </cell>
          <cell r="D4174">
            <v>27.93</v>
          </cell>
        </row>
        <row r="4175">
          <cell r="B4175" t="str">
            <v>NEIRA</v>
          </cell>
        </row>
        <row r="4176">
          <cell r="A4176" t="str">
            <v>23781/007</v>
          </cell>
          <cell r="B4176" t="str">
            <v>LASTRO DE CONCRETO MAGRO COM CONSUMO DE CIMENTO=220KG/M3(PREPARO MECAN</v>
          </cell>
          <cell r="C4176" t="str">
            <v>M3</v>
          </cell>
          <cell r="D4176">
            <v>243.69</v>
          </cell>
        </row>
        <row r="4177">
          <cell r="B4177" t="str">
            <v>ICO)</v>
          </cell>
        </row>
        <row r="4178">
          <cell r="A4178">
            <v>60848</v>
          </cell>
          <cell r="B4178" t="str">
            <v>AQUISICAO DE CASCALHO DE JAZIDA</v>
          </cell>
        </row>
        <row r="4179">
          <cell r="A4179" t="str">
            <v>60848/001</v>
          </cell>
          <cell r="B4179" t="str">
            <v>CASCALHO DE RIO</v>
          </cell>
          <cell r="C4179" t="str">
            <v>M3</v>
          </cell>
          <cell r="D4179">
            <v>14.22</v>
          </cell>
        </row>
        <row r="4180">
          <cell r="A4180">
            <v>68610</v>
          </cell>
          <cell r="B4180" t="str">
            <v>CONTRAPISO E= 3CM ARGAMASSA CIMENTO/AREIA/SAIBRO 1:2:2</v>
          </cell>
        </row>
        <row r="4181">
          <cell r="A4181" t="str">
            <v>68610/001</v>
          </cell>
          <cell r="B4181" t="str">
            <v>CONTRAPISO E= 6CM ARGAMASSA CIMENTO/AREIA 1:5</v>
          </cell>
          <cell r="C4181" t="str">
            <v>M2</v>
          </cell>
          <cell r="D4181">
            <v>18.71</v>
          </cell>
        </row>
        <row r="4182">
          <cell r="A4182" t="str">
            <v>68610/002</v>
          </cell>
          <cell r="B4182" t="str">
            <v>CONTRAPISO E= 3CM ARGAMASSA CIMENTO/AREIA/SAIBRO 1:2:2</v>
          </cell>
          <cell r="C4182" t="str">
            <v>M2</v>
          </cell>
          <cell r="D4182">
            <v>8.83</v>
          </cell>
        </row>
        <row r="4183">
          <cell r="A4183" t="str">
            <v>68610/003</v>
          </cell>
          <cell r="B4183" t="str">
            <v>CONTRAPISO E= 5CM ARGAMASSA CIMENTO/AREIA 1:5</v>
          </cell>
          <cell r="C4183" t="str">
            <v>M2</v>
          </cell>
          <cell r="D4183">
            <v>15.5</v>
          </cell>
        </row>
        <row r="4184">
          <cell r="A4184" t="str">
            <v>68610/004</v>
          </cell>
          <cell r="B4184" t="str">
            <v>CONTRAPISO E= 4CM ARGAMASSA CIMENTO/AREIA 1:3</v>
          </cell>
          <cell r="C4184" t="str">
            <v>M2</v>
          </cell>
          <cell r="D4184">
            <v>15.01</v>
          </cell>
        </row>
        <row r="4185">
          <cell r="A4185" t="str">
            <v>68610/005</v>
          </cell>
          <cell r="B4185" t="str">
            <v>CONTRAPISO E= 6CM ARGAMASSA CIMENTO/AREIA 1:3</v>
          </cell>
          <cell r="C4185" t="str">
            <v>M2</v>
          </cell>
          <cell r="D4185">
            <v>22.81</v>
          </cell>
        </row>
        <row r="4186">
          <cell r="A4186" t="str">
            <v>CÓDIGO</v>
          </cell>
          <cell r="B4186" t="str">
            <v>|D E S C R I Ç Ã O                                                   |UN</v>
          </cell>
          <cell r="C4186" t="str">
            <v>IDADE</v>
          </cell>
          <cell r="D4186" t="str">
            <v>|CUSTO TOTAL</v>
          </cell>
        </row>
        <row r="4187">
          <cell r="A4187" t="str">
            <v>ÍNCULO.....:</v>
          </cell>
          <cell r="B4187" t="str">
            <v>NACIONAL CAIXA</v>
          </cell>
        </row>
        <row r="4189">
          <cell r="A4189" t="str">
            <v>68610/006</v>
          </cell>
          <cell r="B4189" t="str">
            <v>CONTRAPISO E= 7CM ARGAMASSA CIMENTO/AREIA 1:5</v>
          </cell>
          <cell r="C4189" t="str">
            <v>M2</v>
          </cell>
          <cell r="D4189">
            <v>20.78</v>
          </cell>
        </row>
        <row r="4190">
          <cell r="A4190">
            <v>68680</v>
          </cell>
          <cell r="B4190" t="str">
            <v>CONTRAPISO/LASTRO CONCRETO</v>
          </cell>
        </row>
        <row r="4191">
          <cell r="A4191" t="str">
            <v>68680/001</v>
          </cell>
          <cell r="B4191" t="str">
            <v>CONTRAPISO/LASTRO CONCRETO 1:2,5:5 S/BETONEIRA E=7CM</v>
          </cell>
          <cell r="C4191" t="str">
            <v>M2</v>
          </cell>
          <cell r="D4191">
            <v>22.9</v>
          </cell>
        </row>
        <row r="4192">
          <cell r="A4192" t="str">
            <v>68680/002</v>
          </cell>
          <cell r="B4192" t="str">
            <v>CONTRAPISO/LASTRO CONCRETO 1:2,5:5 C/BETONEIRA E=7CM</v>
          </cell>
          <cell r="C4192" t="str">
            <v>M2</v>
          </cell>
          <cell r="D4192">
            <v>22.13</v>
          </cell>
        </row>
        <row r="4193">
          <cell r="A4193" t="str">
            <v>68680/003</v>
          </cell>
          <cell r="B4193" t="str">
            <v>CONTRAPISO/LASTRO CONCRETO 1:3:6 S/BETONEIRA E=5CM</v>
          </cell>
          <cell r="C4193" t="str">
            <v>M2</v>
          </cell>
          <cell r="D4193">
            <v>16.13</v>
          </cell>
        </row>
        <row r="4194">
          <cell r="A4194" t="str">
            <v>68680/004</v>
          </cell>
          <cell r="B4194" t="str">
            <v>CONTRAPISO/LASTRO CONCRETO 1:3:6 C/BETONEIRA E=5CM</v>
          </cell>
          <cell r="C4194" t="str">
            <v>M2</v>
          </cell>
          <cell r="D4194">
            <v>15.59</v>
          </cell>
        </row>
        <row r="4195">
          <cell r="A4195" t="str">
            <v>68680/005</v>
          </cell>
          <cell r="B4195" t="str">
            <v>CONTRAPISO/LASTRO CONCRETO 1:3:6 S/BETONEIRA E=6CM</v>
          </cell>
          <cell r="C4195" t="str">
            <v>M2</v>
          </cell>
          <cell r="D4195">
            <v>19.04</v>
          </cell>
        </row>
        <row r="4196">
          <cell r="A4196" t="str">
            <v>68680/006</v>
          </cell>
          <cell r="B4196" t="str">
            <v>CONTRAPISO/LASTRO CONCRETO 1:3:6 C/BETONEIRA E=6CM</v>
          </cell>
          <cell r="C4196" t="str">
            <v>M2</v>
          </cell>
          <cell r="D4196">
            <v>18.39</v>
          </cell>
        </row>
        <row r="4197">
          <cell r="A4197" t="str">
            <v>68680/007</v>
          </cell>
          <cell r="B4197" t="str">
            <v>CONTRAPISO/LASTRO CONCRETO 1:3:5 S/BETONEIRA E=6CM</v>
          </cell>
          <cell r="C4197" t="str">
            <v>M2</v>
          </cell>
          <cell r="D4197">
            <v>19.36</v>
          </cell>
        </row>
        <row r="4198">
          <cell r="A4198" t="str">
            <v>68680/008</v>
          </cell>
          <cell r="B4198" t="str">
            <v>CONTRAPISO/LASTRO CONCRETO 1:3:5 C/BETONEIRA E=6CM</v>
          </cell>
          <cell r="C4198" t="str">
            <v>M2</v>
          </cell>
          <cell r="D4198">
            <v>18.7</v>
          </cell>
        </row>
        <row r="4199">
          <cell r="A4199" t="str">
            <v>68680/009</v>
          </cell>
          <cell r="B4199" t="str">
            <v>CONTRAPISO/LASTRO CONCRETO 1:3:6 S/BETONEIRA E=7CM</v>
          </cell>
          <cell r="C4199" t="str">
            <v>M2</v>
          </cell>
          <cell r="D4199">
            <v>21.95</v>
          </cell>
        </row>
        <row r="4200">
          <cell r="A4200" t="str">
            <v>68680/010</v>
          </cell>
          <cell r="B4200" t="str">
            <v>CONTRAPISO/LASTRO CONCRETO 1:3:6 C/BETONEIRA E=7CM</v>
          </cell>
          <cell r="C4200" t="str">
            <v>M2</v>
          </cell>
          <cell r="D4200">
            <v>21.18</v>
          </cell>
        </row>
        <row r="4201">
          <cell r="A4201" t="str">
            <v>68680/011</v>
          </cell>
          <cell r="B4201" t="str">
            <v>CONTRAPISO/LASTRO CONCRETO 1:3:6 C/BETONEIRA E=4CM</v>
          </cell>
          <cell r="C4201" t="str">
            <v>M2</v>
          </cell>
          <cell r="D4201">
            <v>13.22</v>
          </cell>
        </row>
        <row r="4202">
          <cell r="A4202" t="str">
            <v>68680/012</v>
          </cell>
          <cell r="B4202" t="str">
            <v>CONTRAPISO/LASTRO CONCRETO 1:3:5 S/BETONEIRA E=5CM</v>
          </cell>
          <cell r="C4202" t="str">
            <v>M2</v>
          </cell>
          <cell r="D4202">
            <v>16.399999999999999</v>
          </cell>
        </row>
        <row r="4203">
          <cell r="A4203" t="str">
            <v>68680/013</v>
          </cell>
          <cell r="B4203" t="str">
            <v>CONTRAPISO/LASTRO CONCRETO 1:3:5 C/BETONEIRA E=5CM</v>
          </cell>
          <cell r="C4203" t="str">
            <v>M2</v>
          </cell>
          <cell r="D4203">
            <v>15.85</v>
          </cell>
        </row>
        <row r="4204">
          <cell r="A4204" t="str">
            <v>68680/014</v>
          </cell>
          <cell r="B4204" t="str">
            <v>CONTRAPISO/LASTRO CONCRETO 1:3:5 S/BETONEIRA E=8CM</v>
          </cell>
          <cell r="C4204" t="str">
            <v>M2</v>
          </cell>
          <cell r="D4204">
            <v>25.28</v>
          </cell>
        </row>
        <row r="4205">
          <cell r="A4205" t="str">
            <v>68680/015</v>
          </cell>
          <cell r="B4205" t="str">
            <v>CONTRAPISO/LASTRO CONCRETO 1:3:5 C/BETONEIRA E=8CM</v>
          </cell>
          <cell r="C4205" t="str">
            <v>M2</v>
          </cell>
          <cell r="D4205">
            <v>24.41</v>
          </cell>
        </row>
        <row r="4206">
          <cell r="A4206" t="str">
            <v>68680/016</v>
          </cell>
          <cell r="B4206" t="str">
            <v>CONTRAPISO/LASTRO CONCRETO 1:4:8 S/BETONEIRA E=8CM</v>
          </cell>
          <cell r="C4206" t="str">
            <v>M2</v>
          </cell>
          <cell r="D4206">
            <v>23.63</v>
          </cell>
        </row>
        <row r="4207">
          <cell r="A4207" t="str">
            <v>68680/017</v>
          </cell>
          <cell r="B4207" t="str">
            <v>CONTRAPISO/LASTRO CONCRETO 1:3:5 S/BETONEIRA E=3CM</v>
          </cell>
          <cell r="C4207" t="str">
            <v>M2</v>
          </cell>
          <cell r="D4207">
            <v>10.47</v>
          </cell>
        </row>
        <row r="4208">
          <cell r="A4208" t="str">
            <v>68680/018</v>
          </cell>
          <cell r="B4208" t="str">
            <v>CONTRAPISO/LASTRO CONCRETO FCK=10,0MPA E=7CM</v>
          </cell>
          <cell r="C4208" t="str">
            <v>M2</v>
          </cell>
          <cell r="D4208">
            <v>22.91</v>
          </cell>
        </row>
        <row r="4209">
          <cell r="A4209" t="str">
            <v>68680/019</v>
          </cell>
          <cell r="B4209" t="str">
            <v>CONTRAPISO/LASTRO CONCRETO FCK=13,5MPA E=7CM</v>
          </cell>
          <cell r="C4209" t="str">
            <v>M2</v>
          </cell>
          <cell r="D4209">
            <v>23.58</v>
          </cell>
        </row>
        <row r="4210">
          <cell r="A4210" t="str">
            <v>68680/020</v>
          </cell>
          <cell r="B4210" t="str">
            <v>CONTRAPISO/LASTRO CONCRETO FCK=15,0MPA E=6CM</v>
          </cell>
          <cell r="C4210" t="str">
            <v>M2</v>
          </cell>
          <cell r="D4210">
            <v>20.69</v>
          </cell>
        </row>
        <row r="4211">
          <cell r="A4211" t="str">
            <v>68680/021</v>
          </cell>
          <cell r="B4211" t="str">
            <v>CONTRAPISO/LASTRO CONCRETO FCK=15,0MPA E=10CM</v>
          </cell>
          <cell r="C4211" t="str">
            <v>M2</v>
          </cell>
          <cell r="D4211">
            <v>33.43</v>
          </cell>
        </row>
        <row r="4212">
          <cell r="A4212" t="str">
            <v>68680/022</v>
          </cell>
          <cell r="B4212" t="str">
            <v>CONTRAPISO/LASTRO CONCRETO 1:3:5 S/BETONEIRA E=10CM</v>
          </cell>
          <cell r="C4212" t="str">
            <v>M2</v>
          </cell>
          <cell r="D4212">
            <v>31.2</v>
          </cell>
        </row>
        <row r="4213">
          <cell r="A4213" t="str">
            <v>68680/023</v>
          </cell>
          <cell r="B4213" t="str">
            <v>CONTRAPISO/LASTRO CONCRETO 1:3:5 C/BETONEIRA E=10CM</v>
          </cell>
          <cell r="C4213" t="str">
            <v>M2</v>
          </cell>
          <cell r="D4213">
            <v>31.71</v>
          </cell>
        </row>
        <row r="4214">
          <cell r="A4214" t="str">
            <v>68680/024</v>
          </cell>
          <cell r="B4214" t="str">
            <v>CONTRAPISO/LASTRO CONCRETO 1:4:8 C/BETONEIRA E=10CM</v>
          </cell>
          <cell r="C4214" t="str">
            <v>M2</v>
          </cell>
          <cell r="D4214">
            <v>28.06</v>
          </cell>
        </row>
        <row r="4215">
          <cell r="A4215" t="str">
            <v>68680/025</v>
          </cell>
          <cell r="B4215" t="str">
            <v>CONTRAPISO/LASTRO CONCRETO 1:4:8 S/BETONEIRA E=10CM</v>
          </cell>
          <cell r="C4215" t="str">
            <v>M2</v>
          </cell>
          <cell r="D4215">
            <v>29.15</v>
          </cell>
        </row>
        <row r="4216">
          <cell r="A4216" t="str">
            <v>68680/026</v>
          </cell>
          <cell r="B4216" t="str">
            <v>CONTRAPISO/LASTRO CONCRETO 1:4:8 S/BETONEIRA E=6CM</v>
          </cell>
          <cell r="C4216" t="str">
            <v>M2</v>
          </cell>
          <cell r="D4216">
            <v>18.12</v>
          </cell>
        </row>
        <row r="4217">
          <cell r="A4217" t="str">
            <v>CÓDIGO</v>
          </cell>
          <cell r="B4217" t="str">
            <v>|D E S C R I Ç Ã O                                                   |UN</v>
          </cell>
          <cell r="C4217" t="str">
            <v>IDADE</v>
          </cell>
          <cell r="D4217" t="str">
            <v>|CUSTO TOTAL</v>
          </cell>
        </row>
        <row r="4218">
          <cell r="A4218" t="str">
            <v>ÍNCULO.....:</v>
          </cell>
          <cell r="B4218" t="str">
            <v>NACIONAL CAIXA</v>
          </cell>
        </row>
        <row r="4220">
          <cell r="A4220" t="str">
            <v>68680/027</v>
          </cell>
          <cell r="B4220" t="str">
            <v>CONTRAPISO/LASTRO CONCRETO 1:2,5:5 S/BETONEIRA E=5CM</v>
          </cell>
          <cell r="C4220" t="str">
            <v>M2</v>
          </cell>
          <cell r="D4220">
            <v>16.809999999999999</v>
          </cell>
        </row>
        <row r="4221">
          <cell r="A4221" t="str">
            <v>68680/028</v>
          </cell>
          <cell r="B4221" t="str">
            <v>CONTRAPISO/LASTRO CONCRETO 1:2,5:5 S/BETONEIRA E=15CM</v>
          </cell>
          <cell r="C4221" t="str">
            <v>M2</v>
          </cell>
          <cell r="D4221">
            <v>47.24</v>
          </cell>
        </row>
        <row r="4222">
          <cell r="A4222" t="str">
            <v>68680/029</v>
          </cell>
          <cell r="B4222" t="str">
            <v>CONTRAPISO/LASTRO CONCRETO 1:2,5:5 C/BETONEIRA E=15CM</v>
          </cell>
          <cell r="C4222" t="str">
            <v>M2</v>
          </cell>
          <cell r="D4222">
            <v>45.61</v>
          </cell>
        </row>
        <row r="4223">
          <cell r="A4223" t="str">
            <v>68680/030</v>
          </cell>
          <cell r="B4223" t="str">
            <v>CONTRAPISO/LASTRO CONCRETO 1:3:6 S/BETONEIRA E=15CM</v>
          </cell>
          <cell r="C4223" t="str">
            <v>M2</v>
          </cell>
          <cell r="D4223">
            <v>43.57</v>
          </cell>
        </row>
        <row r="4224">
          <cell r="A4224" t="str">
            <v>68680/031</v>
          </cell>
          <cell r="B4224" t="str">
            <v>CONTRAPISO/LASTRO CONCRETO 1,3,6 C/BETONEIRA E=15CM</v>
          </cell>
          <cell r="C4224" t="str">
            <v>M2</v>
          </cell>
          <cell r="D4224">
            <v>43.57</v>
          </cell>
        </row>
        <row r="4225">
          <cell r="A4225">
            <v>68681</v>
          </cell>
          <cell r="B4225" t="str">
            <v>CONTRAPISO/LASTRO CONCRETO C/IMPERMEABILIZACAO</v>
          </cell>
        </row>
        <row r="4226">
          <cell r="A4226" t="str">
            <v>68681/001</v>
          </cell>
          <cell r="B4226" t="str">
            <v>CONTRAPISO/LASTRO E=10CM CONCRETO 1:3:5 C/BETONEIRA/VEDACIT</v>
          </cell>
          <cell r="C4226" t="str">
            <v>M2</v>
          </cell>
          <cell r="D4226">
            <v>38.44</v>
          </cell>
        </row>
        <row r="4227">
          <cell r="A4227" t="str">
            <v>68681/002</v>
          </cell>
          <cell r="B4227" t="str">
            <v>CONTRAPISO/LASTRO E= 7CM CONCRETO 1:3:6 C/BETONEIRA/VEDACIT</v>
          </cell>
          <cell r="C4227" t="str">
            <v>M2</v>
          </cell>
          <cell r="D4227">
            <v>25.35</v>
          </cell>
        </row>
        <row r="4228">
          <cell r="A4228" t="str">
            <v>68681/003</v>
          </cell>
          <cell r="B4228" t="str">
            <v>CONTRAPISO/LASTRO E= 6CM CONCRETO 1:3:5 S/BETONEIRA/VEDACIT</v>
          </cell>
          <cell r="C4228" t="str">
            <v>M2</v>
          </cell>
          <cell r="D4228">
            <v>24.36</v>
          </cell>
        </row>
        <row r="4229">
          <cell r="A4229" t="str">
            <v>68681/004</v>
          </cell>
          <cell r="B4229" t="str">
            <v>CONTRAPISO/LASTRO E= 7CM CONCRETO 1:3:6 S/BETONEIRA/VEDACIT</v>
          </cell>
          <cell r="C4229" t="str">
            <v>M2</v>
          </cell>
          <cell r="D4229">
            <v>27.78</v>
          </cell>
        </row>
        <row r="4230">
          <cell r="A4230" t="str">
            <v>68681/005</v>
          </cell>
          <cell r="B4230" t="str">
            <v>CONTRAPISO/LASTRO E=3,5CM CONCRETO 1:4:8 C/BETONEIRA/VEDACIT</v>
          </cell>
          <cell r="C4230" t="str">
            <v>M2</v>
          </cell>
          <cell r="D4230">
            <v>13.95</v>
          </cell>
        </row>
        <row r="4231">
          <cell r="A4231" t="str">
            <v>68681/006</v>
          </cell>
          <cell r="B4231" t="str">
            <v>CONTRAPISO/LASTRO E= 5CM CONCRETO 1:3:5 S/BETONEIRA/SIKA 1</v>
          </cell>
          <cell r="C4231" t="str">
            <v>M2</v>
          </cell>
          <cell r="D4231">
            <v>20.56</v>
          </cell>
        </row>
        <row r="4232">
          <cell r="A4232" t="str">
            <v>68681/007</v>
          </cell>
          <cell r="B4232" t="str">
            <v>CONTRAPISO/LASTRO E= 7CM CONCRETO 1:2,5:5 C/BETONEIRA/VEDACIT</v>
          </cell>
          <cell r="C4232" t="str">
            <v>M2</v>
          </cell>
          <cell r="D4232">
            <v>27.97</v>
          </cell>
        </row>
        <row r="4233">
          <cell r="A4233" t="str">
            <v>68681/008</v>
          </cell>
          <cell r="B4233" t="str">
            <v>CONTRAPISO/LASTRO E= 8CM CONCRETO 1:3:5 S/BETONEIRA/VEDACIT</v>
          </cell>
          <cell r="C4233" t="str">
            <v>M2</v>
          </cell>
          <cell r="D4233">
            <v>31.94</v>
          </cell>
        </row>
        <row r="4234">
          <cell r="A4234" t="str">
            <v>68681/009</v>
          </cell>
          <cell r="B4234" t="str">
            <v>CONTRAPISO/LASTRO E=10CM CONCRETO 1:3:6 S/BETONEIRA/VEDACIT</v>
          </cell>
          <cell r="C4234" t="str">
            <v>M2</v>
          </cell>
          <cell r="D4234">
            <v>39</v>
          </cell>
        </row>
        <row r="4235">
          <cell r="A4235" t="str">
            <v>REVE</v>
          </cell>
          <cell r="B4235" t="str">
            <v>REVESTIMENTO E TRATAMENTO DE SUPERFICIES</v>
          </cell>
        </row>
        <row r="4236">
          <cell r="A4236">
            <v>106</v>
          </cell>
          <cell r="B4236" t="str">
            <v>CHAPISCO</v>
          </cell>
        </row>
        <row r="4237">
          <cell r="A4237">
            <v>5974</v>
          </cell>
          <cell r="B4237" t="str">
            <v>CHAPISCO/PAREDES C/ARGAMASSA CIMENTO/AREIA 1:4 E=0,5CM</v>
          </cell>
          <cell r="C4237" t="str">
            <v>M2</v>
          </cell>
          <cell r="D4237">
            <v>2.25</v>
          </cell>
        </row>
        <row r="4238">
          <cell r="A4238">
            <v>5975</v>
          </cell>
          <cell r="B4238" t="str">
            <v>CHAPISCO/TETOS C/ARGAMASSA CIMENTO/AREIA 1:3 E=0,5CM</v>
          </cell>
          <cell r="C4238" t="str">
            <v>M2</v>
          </cell>
          <cell r="D4238">
            <v>4.0999999999999996</v>
          </cell>
        </row>
        <row r="4239">
          <cell r="A4239">
            <v>23708</v>
          </cell>
          <cell r="B4239" t="str">
            <v>CHAPISCO EM PAREDES ARG CIM/AREIA 1:4 E=0,5CM</v>
          </cell>
        </row>
        <row r="4240">
          <cell r="A4240" t="str">
            <v>23708/001</v>
          </cell>
          <cell r="B4240" t="str">
            <v>CHAPISCO CIM/AREIA 1:4 ESP=0,5CM (EXTERNO)</v>
          </cell>
          <cell r="C4240" t="str">
            <v>M2</v>
          </cell>
          <cell r="D4240">
            <v>2.25</v>
          </cell>
        </row>
        <row r="4241">
          <cell r="A4241" t="str">
            <v>23708/002</v>
          </cell>
          <cell r="B4241" t="str">
            <v>CHAPISCO CIM/AREIA 1:4 ESP=0,5CM (INTERNO)</v>
          </cell>
          <cell r="C4241" t="str">
            <v>M2</v>
          </cell>
          <cell r="D4241">
            <v>2.25</v>
          </cell>
        </row>
        <row r="4242">
          <cell r="A4242">
            <v>23753</v>
          </cell>
          <cell r="B4242" t="str">
            <v>CHAPISCO RUSTICO/PAREDES ARG CIM/AREIA 1:3 E=2,0CM</v>
          </cell>
        </row>
        <row r="4243">
          <cell r="A4243" t="str">
            <v>23753/001</v>
          </cell>
          <cell r="B4243" t="str">
            <v>CHAPISCO RUSTICO BLOCO 2Q E=2CM 1:3 CIMENTO AREIA</v>
          </cell>
          <cell r="C4243" t="str">
            <v>M2</v>
          </cell>
          <cell r="D4243">
            <v>16.59</v>
          </cell>
        </row>
        <row r="4244">
          <cell r="A4244">
            <v>24277</v>
          </cell>
          <cell r="B4244" t="str">
            <v>CHAPISCO EM PAREDES ARG CIM/AREIA 1:3 4=0,5CM</v>
          </cell>
        </row>
        <row r="4245">
          <cell r="A4245" t="str">
            <v>24277/001</v>
          </cell>
          <cell r="B4245" t="str">
            <v>CHAPISCO INT/EXT CIM/AREIA 1:3 PREPARO ARGAM. MECANICO</v>
          </cell>
          <cell r="C4245" t="str">
            <v>M2</v>
          </cell>
          <cell r="D4245">
            <v>2.4700000000000002</v>
          </cell>
        </row>
        <row r="4246">
          <cell r="A4246">
            <v>68597</v>
          </cell>
          <cell r="B4246" t="str">
            <v>CHAPISCA ARGAMASSA CIMENTO/AREIA 1:4 E=0,7CM</v>
          </cell>
        </row>
        <row r="4247">
          <cell r="A4247" t="str">
            <v>68597/001</v>
          </cell>
          <cell r="B4247" t="str">
            <v>CHAPISCO ARGAMASSA CIMENTO/AREIA 1:3 E=1,0CM</v>
          </cell>
          <cell r="C4247" t="str">
            <v>M2</v>
          </cell>
          <cell r="D4247">
            <v>4.47</v>
          </cell>
        </row>
        <row r="4248">
          <cell r="A4248" t="str">
            <v>CÓDIGO</v>
          </cell>
          <cell r="B4248" t="str">
            <v>|D E S C R I Ç Ã O                                                   |UN</v>
          </cell>
          <cell r="C4248" t="str">
            <v>IDADE</v>
          </cell>
          <cell r="D4248" t="str">
            <v>|CUSTO TOTAL</v>
          </cell>
        </row>
        <row r="4249">
          <cell r="A4249" t="str">
            <v>ÍNCULO.....:</v>
          </cell>
          <cell r="B4249" t="str">
            <v>NACIONAL CAIXA</v>
          </cell>
        </row>
        <row r="4251">
          <cell r="A4251" t="str">
            <v>68597/002</v>
          </cell>
          <cell r="B4251" t="str">
            <v>CHAPISCO ARGAMASSA CIMENTO/AREIA 1:4 E=1,0CM</v>
          </cell>
          <cell r="C4251" t="str">
            <v>M2</v>
          </cell>
          <cell r="D4251">
            <v>4.07</v>
          </cell>
        </row>
        <row r="4252">
          <cell r="A4252" t="str">
            <v>68597/003</v>
          </cell>
          <cell r="B4252" t="str">
            <v>CHAPISCO ARGAMASSA CIMENTO/AREIA 1:5 E=0,5CM</v>
          </cell>
          <cell r="C4252" t="str">
            <v>M2</v>
          </cell>
          <cell r="D4252">
            <v>2.1800000000000002</v>
          </cell>
        </row>
        <row r="4253">
          <cell r="A4253" t="str">
            <v>68597/004</v>
          </cell>
          <cell r="B4253" t="str">
            <v>CHAPISCO ARGAMASSA CIMENTO/AREIA 1:4 E=0,5CM</v>
          </cell>
          <cell r="C4253" t="str">
            <v>M2</v>
          </cell>
          <cell r="D4253">
            <v>2.3199999999999998</v>
          </cell>
        </row>
        <row r="4254">
          <cell r="A4254" t="str">
            <v>68597/005</v>
          </cell>
          <cell r="B4254" t="str">
            <v>CHAPISCO ARGAMASSA CIMENTO/AREIA 1:3 E=0,5CM</v>
          </cell>
          <cell r="C4254" t="str">
            <v>M2</v>
          </cell>
          <cell r="D4254">
            <v>2.52</v>
          </cell>
        </row>
        <row r="4255">
          <cell r="A4255" t="str">
            <v>68597/006</v>
          </cell>
          <cell r="B4255" t="str">
            <v>CHAPISCA ARGAMASSA CIMENTO/AREIA 1:4 E=0,7CM</v>
          </cell>
          <cell r="C4255" t="str">
            <v>M2</v>
          </cell>
          <cell r="D4255">
            <v>3.37</v>
          </cell>
        </row>
        <row r="4256">
          <cell r="A4256" t="str">
            <v>68597/007</v>
          </cell>
          <cell r="B4256" t="str">
            <v>CHAPISCO ARGAMASSA CIMENTO/AREIA 1:6 E=0,7CM</v>
          </cell>
          <cell r="C4256" t="str">
            <v>M2</v>
          </cell>
          <cell r="D4256">
            <v>3.04</v>
          </cell>
        </row>
        <row r="4257">
          <cell r="A4257" t="str">
            <v>68597/008</v>
          </cell>
          <cell r="B4257" t="str">
            <v>CHAPISCO ARGAMASSA CIMENTO/AREIA 1:6 E=0,5CM</v>
          </cell>
          <cell r="C4257" t="str">
            <v>M2</v>
          </cell>
          <cell r="D4257">
            <v>2.09</v>
          </cell>
        </row>
        <row r="4258">
          <cell r="A4258" t="str">
            <v>68597/009</v>
          </cell>
          <cell r="B4258" t="str">
            <v>CHAPISCO ARGAMASSA CIMENTO/AREIA 1:6 E=1,0CM</v>
          </cell>
          <cell r="C4258" t="str">
            <v>M2</v>
          </cell>
          <cell r="D4258">
            <v>3.6</v>
          </cell>
        </row>
        <row r="4259">
          <cell r="A4259" t="str">
            <v>68597/010</v>
          </cell>
          <cell r="B4259" t="str">
            <v>CHAPISCO ARGAMASSA CIMENTO/AREIA 1:2 E=1,0CM</v>
          </cell>
          <cell r="C4259" t="str">
            <v>M2</v>
          </cell>
          <cell r="D4259">
            <v>5.09</v>
          </cell>
        </row>
        <row r="4260">
          <cell r="A4260" t="str">
            <v>68597/011</v>
          </cell>
          <cell r="B4260" t="str">
            <v>CHAPISCO ARGAMASSA CIMENTO/AREIA 1:2 E=2,0CM</v>
          </cell>
          <cell r="C4260" t="str">
            <v>M2</v>
          </cell>
          <cell r="D4260">
            <v>9.0299999999999994</v>
          </cell>
        </row>
        <row r="4261">
          <cell r="A4261" t="str">
            <v>68597/012</v>
          </cell>
          <cell r="B4261" t="str">
            <v>CHAPISCO ARGAMASSA CIMENTO/AREIA 1:3 E=3,0CM</v>
          </cell>
          <cell r="C4261" t="str">
            <v>M2</v>
          </cell>
          <cell r="D4261">
            <v>10.54</v>
          </cell>
        </row>
        <row r="4262">
          <cell r="A4262" t="str">
            <v>68597/013</v>
          </cell>
          <cell r="B4262" t="str">
            <v>CHAPISCO ARGAMASSA CIMENTO/CAL/AREIA 1:2:8 E=0,5CM</v>
          </cell>
          <cell r="C4262" t="str">
            <v>M2</v>
          </cell>
          <cell r="D4262">
            <v>2.7</v>
          </cell>
        </row>
        <row r="4263">
          <cell r="A4263" t="str">
            <v>68597/014</v>
          </cell>
          <cell r="B4263" t="str">
            <v>CHAPISCO ARGAMASSA CIMENTO/AREIA 1:2/VEDACIT E=0,5CM</v>
          </cell>
          <cell r="C4263" t="str">
            <v>M2</v>
          </cell>
          <cell r="D4263">
            <v>3.25</v>
          </cell>
        </row>
        <row r="4264">
          <cell r="A4264" t="str">
            <v>68597/015</v>
          </cell>
          <cell r="B4264" t="str">
            <v>CHAPISCO ARGAMASSA CIMENTO/AREIA 1:3/SIKA 1 E=0,5CM</v>
          </cell>
          <cell r="C4264" t="str">
            <v>M2</v>
          </cell>
          <cell r="D4264">
            <v>2.8</v>
          </cell>
        </row>
        <row r="4265">
          <cell r="A4265" t="str">
            <v>68597/016</v>
          </cell>
          <cell r="B4265" t="str">
            <v>CHAPISCO ARGAMASSA CIMENTO/AREIA 1:5/VEDACIT E=0,5CM</v>
          </cell>
          <cell r="C4265" t="str">
            <v>M2</v>
          </cell>
          <cell r="D4265">
            <v>2.6</v>
          </cell>
        </row>
        <row r="4266">
          <cell r="A4266" t="str">
            <v>68597/017</v>
          </cell>
          <cell r="B4266" t="str">
            <v>CHAPISCO ARGAMASSA CIMENTO/AREIA 1:3/VEDACIT E=1,0CM</v>
          </cell>
          <cell r="C4266" t="str">
            <v>M2</v>
          </cell>
          <cell r="D4266">
            <v>5.3</v>
          </cell>
        </row>
        <row r="4267">
          <cell r="A4267" t="str">
            <v>68597/018</v>
          </cell>
          <cell r="B4267" t="str">
            <v>CHAPISCO ARGAMASSA CIMENTO/AREIA 1:4/VEDACIT E=0,5CM</v>
          </cell>
          <cell r="C4267" t="str">
            <v>M2</v>
          </cell>
          <cell r="D4267">
            <v>2.74</v>
          </cell>
        </row>
        <row r="4268">
          <cell r="A4268" t="str">
            <v>68597/019</v>
          </cell>
          <cell r="B4268" t="str">
            <v>CHAPISCO ARGAMASSA CIMENTO/AREIA 1:3/VEDACIT E=1,5CM</v>
          </cell>
          <cell r="C4268" t="str">
            <v>M2</v>
          </cell>
          <cell r="D4268">
            <v>7.67</v>
          </cell>
        </row>
        <row r="4269">
          <cell r="A4269" t="str">
            <v>68597/020</v>
          </cell>
          <cell r="B4269" t="str">
            <v>CHAPISCO ARGAMASSA CIMENTO/AREIA 1:2/SIKA 1 E=0,5CM</v>
          </cell>
          <cell r="C4269" t="str">
            <v>M2</v>
          </cell>
          <cell r="D4269">
            <v>3.11</v>
          </cell>
        </row>
        <row r="4270">
          <cell r="A4270" t="str">
            <v>68597/021</v>
          </cell>
          <cell r="B4270" t="str">
            <v>CHAPISCO ARGAMASSA CIMENTO/AREIA GROSSA 1:3 E=1,0CM</v>
          </cell>
          <cell r="C4270" t="str">
            <v>M2</v>
          </cell>
          <cell r="D4270">
            <v>4.82</v>
          </cell>
        </row>
        <row r="4271">
          <cell r="A4271" t="str">
            <v>68597/022</v>
          </cell>
          <cell r="B4271" t="str">
            <v>CHAPISCO ARGAMASSA CIMENTO/PEDRISCO 1:4 E=0,5CM</v>
          </cell>
          <cell r="C4271" t="str">
            <v>M2</v>
          </cell>
          <cell r="D4271">
            <v>3.51</v>
          </cell>
        </row>
        <row r="4272">
          <cell r="A4272" t="str">
            <v>68597/023</v>
          </cell>
          <cell r="B4272" t="str">
            <v>CHAPISCO ARGAMASSA CIMENTO/AREIA 1:5 E=0,7CM</v>
          </cell>
          <cell r="C4272" t="str">
            <v>M2</v>
          </cell>
          <cell r="D4272">
            <v>6.06</v>
          </cell>
        </row>
        <row r="4273">
          <cell r="A4273" t="str">
            <v>68597/024</v>
          </cell>
          <cell r="B4273" t="str">
            <v>CHAPISCO A PENEIRA CIMENTO/AREIA 1:4 E=0,7CM</v>
          </cell>
          <cell r="C4273" t="str">
            <v>M2</v>
          </cell>
          <cell r="D4273">
            <v>3.95</v>
          </cell>
        </row>
        <row r="4274">
          <cell r="A4274">
            <v>107</v>
          </cell>
          <cell r="B4274" t="str">
            <v>EMBOCO</v>
          </cell>
        </row>
        <row r="4275">
          <cell r="A4275">
            <v>5976</v>
          </cell>
          <cell r="B4275" t="str">
            <v>EMBOCO CAL/AREIA MEDIA 1:4 E=1,5CM (TETOS)</v>
          </cell>
          <cell r="C4275" t="str">
            <v>M2</v>
          </cell>
          <cell r="D4275">
            <v>11.23</v>
          </cell>
        </row>
        <row r="4276">
          <cell r="A4276">
            <v>5977</v>
          </cell>
          <cell r="B4276" t="str">
            <v>EMBOCO ASPERO C/ARGAMASSA 1:2:11 CIMENTO/CAL HIDRATADA/AREIA MEDIA S/P</v>
          </cell>
          <cell r="C4276" t="str">
            <v>M2</v>
          </cell>
          <cell r="D4276">
            <v>11.59</v>
          </cell>
        </row>
        <row r="4277">
          <cell r="B4277" t="str">
            <v>ENEIRAR, PREPARO C/BETONEIRA E=1,5CM (P/TETOS)</v>
          </cell>
        </row>
        <row r="4278">
          <cell r="A4278">
            <v>5978</v>
          </cell>
          <cell r="B4278" t="str">
            <v>EMBOCO ASPERO CAL/AREIA MEDIA 1:5 E=2,0CM (PAREDE INTERNA)</v>
          </cell>
          <cell r="C4278" t="str">
            <v>M2</v>
          </cell>
          <cell r="D4278">
            <v>10.68</v>
          </cell>
        </row>
        <row r="4279">
          <cell r="A4279" t="str">
            <v>CÓDIGO</v>
          </cell>
          <cell r="B4279" t="str">
            <v>|D E S C R I Ç Ã O                                                   |UN</v>
          </cell>
          <cell r="C4279" t="str">
            <v>IDADE</v>
          </cell>
          <cell r="D4279" t="str">
            <v>|CUSTO TOTAL</v>
          </cell>
        </row>
        <row r="4280">
          <cell r="A4280" t="str">
            <v>ÍNCULO.....:</v>
          </cell>
          <cell r="B4280" t="str">
            <v>NACIONAL CAIXA</v>
          </cell>
        </row>
        <row r="4282">
          <cell r="A4282">
            <v>5979</v>
          </cell>
          <cell r="B4282" t="str">
            <v>EMBOCO DESEMPENADO (MASSA UNICA), C/ARGAMASSA CIMENTO/CAL HIDRATADA/AR</v>
          </cell>
          <cell r="C4282" t="str">
            <v>M2</v>
          </cell>
          <cell r="D4282">
            <v>15.05</v>
          </cell>
        </row>
        <row r="4283">
          <cell r="B4283" t="str">
            <v>EIA MEDIA PENEIRADA 1:2:9 E=2,0CM (PREPARO ARGAMASSA MANUAL)</v>
          </cell>
        </row>
        <row r="4284">
          <cell r="A4284">
            <v>5980</v>
          </cell>
          <cell r="B4284" t="str">
            <v>EMBOCO DESEMPENADO C/ARGAM CAL/AREIA PENEIRADA 1:4 C/130KG DE CIMENTO</v>
          </cell>
          <cell r="C4284" t="str">
            <v>M2</v>
          </cell>
          <cell r="D4284">
            <v>14.78</v>
          </cell>
        </row>
        <row r="4285">
          <cell r="B4285" t="str">
            <v>E=2,0CM</v>
          </cell>
        </row>
        <row r="4286">
          <cell r="A4286">
            <v>5981</v>
          </cell>
          <cell r="B4286" t="str">
            <v>EMBOCO DESEMPENADO C/ARG CIMENTO/AREIA MEDIA S/PENEIRAR 1:4 E=2,0CM</v>
          </cell>
          <cell r="C4286" t="str">
            <v>M2</v>
          </cell>
          <cell r="D4286">
            <v>12.55</v>
          </cell>
        </row>
        <row r="4287">
          <cell r="A4287">
            <v>5982</v>
          </cell>
          <cell r="B4287" t="str">
            <v>EMBOCO DESEMPENADO (MASSA UNICA) 1:2:11 CIMENTO/CAL HIDRATADA/AREIA</v>
          </cell>
          <cell r="C4287" t="str">
            <v>M2</v>
          </cell>
          <cell r="D4287">
            <v>13.01</v>
          </cell>
        </row>
        <row r="4288">
          <cell r="B4288" t="str">
            <v>MEDIA PENEIRADA PREPARO C/BETONEIRA E=1,5CM (P/TETOS)</v>
          </cell>
        </row>
        <row r="4289">
          <cell r="A4289">
            <v>5983</v>
          </cell>
          <cell r="B4289" t="str">
            <v>EMBOCO DESEMPENADO (MASSA UNICA) C/ARG 1:1:4 CIMENTO/CAL/AREIA MEDIA S</v>
          </cell>
          <cell r="C4289" t="str">
            <v>M2</v>
          </cell>
          <cell r="D4289">
            <v>15.6</v>
          </cell>
        </row>
        <row r="4290">
          <cell r="B4290" t="str">
            <v>/PENEIRAR E=2,0CM (EM PAREDES)</v>
          </cell>
        </row>
        <row r="4291">
          <cell r="A4291">
            <v>5984</v>
          </cell>
          <cell r="B4291" t="str">
            <v>EMBOCO EXTERNO (ASPERO) C/ARG CIMENTO/AREIA 1:4 E=2,0CM C/IMPERMEABILI</v>
          </cell>
          <cell r="C4291" t="str">
            <v>M2</v>
          </cell>
          <cell r="D4291">
            <v>16.79</v>
          </cell>
        </row>
        <row r="4292">
          <cell r="B4292" t="str">
            <v>ZANTE (P/PAREDES EXTERNAS)</v>
          </cell>
        </row>
        <row r="4293">
          <cell r="A4293">
            <v>5989</v>
          </cell>
          <cell r="B4293" t="str">
            <v>EMBOCO ASPERO CAL/AREIA MEDIA S/PENEIRAR 1:4 C/130KG DE CIMENTO E=2,0C</v>
          </cell>
          <cell r="C4293" t="str">
            <v>M2</v>
          </cell>
          <cell r="D4293">
            <v>12.36</v>
          </cell>
        </row>
        <row r="4294">
          <cell r="B4294" t="str">
            <v>M (PREPARO C/BETONEIRA)</v>
          </cell>
        </row>
        <row r="4295">
          <cell r="A4295">
            <v>5990</v>
          </cell>
          <cell r="B4295" t="str">
            <v>EMBOCO ASPERO C/ARG 1:2:11 CIMENTO/CAL HIDRATADA/AREIA MEDIA S/PENEIRA</v>
          </cell>
          <cell r="C4295" t="str">
            <v>M2</v>
          </cell>
          <cell r="D4295">
            <v>11.6</v>
          </cell>
        </row>
        <row r="4296">
          <cell r="B4296" t="str">
            <v>R E=2,0CM (P/PAREDES) - PREPARO C/BETONEIRA</v>
          </cell>
        </row>
        <row r="4297">
          <cell r="A4297">
            <v>5991</v>
          </cell>
          <cell r="B4297" t="str">
            <v>BARRA LISA C/ARGAMASSA CIMENTO/AREIA 1:4 C/IMPERMEABILIZANTE E=2CM</v>
          </cell>
          <cell r="C4297" t="str">
            <v>M2</v>
          </cell>
          <cell r="D4297">
            <v>17.010000000000002</v>
          </cell>
        </row>
        <row r="4298">
          <cell r="B4298" t="str">
            <v>(PREPARO ARG.C/BETONEIRA)</v>
          </cell>
        </row>
        <row r="4299">
          <cell r="A4299">
            <v>5992</v>
          </cell>
          <cell r="B4299" t="str">
            <v>EMBOCO DESEMPENADO (MASSA UNICA) C/ARG CIMENTO/CAL/AREIA MEDIA</v>
          </cell>
          <cell r="C4299" t="str">
            <v>M2</v>
          </cell>
          <cell r="D4299">
            <v>14.02</v>
          </cell>
        </row>
        <row r="4300">
          <cell r="B4300" t="str">
            <v>PENEIRADA 1:2:11 E=2,0CM PREPARO C/BETONEIRA (P/PAREDES)</v>
          </cell>
        </row>
        <row r="4301">
          <cell r="A4301">
            <v>5993</v>
          </cell>
          <cell r="B4301" t="str">
            <v>EMBOCO ASPERO C/ARG 1:2:8 CIMENTO/CAL/AREIA MEDIA S/PENEIRAR E=2,0CM P</v>
          </cell>
          <cell r="C4301" t="str">
            <v>M2</v>
          </cell>
          <cell r="D4301">
            <v>13.92</v>
          </cell>
        </row>
        <row r="4302">
          <cell r="B4302" t="str">
            <v>/ASSENTAMENTO PASTILHA</v>
          </cell>
        </row>
        <row r="4303">
          <cell r="A4303">
            <v>5997</v>
          </cell>
          <cell r="B4303" t="str">
            <v>BARRA LISA C/ARG CIMENTO/AREIA 1:4 E=2,0CM PREPARO C/BETONEIRA</v>
          </cell>
          <cell r="C4303" t="str">
            <v>M2</v>
          </cell>
          <cell r="D4303">
            <v>15.34</v>
          </cell>
        </row>
        <row r="4304">
          <cell r="A4304">
            <v>24226</v>
          </cell>
          <cell r="B4304" t="str">
            <v>EMBOCO COM IMPERMEABILIZANRE</v>
          </cell>
        </row>
        <row r="4305">
          <cell r="A4305" t="str">
            <v>24226/001</v>
          </cell>
          <cell r="B4305" t="str">
            <v>EMBOCO 1:3 C/ IMPERMEABILIZANTE E = 1,5 CM VERTICAL</v>
          </cell>
          <cell r="C4305" t="str">
            <v>M2</v>
          </cell>
          <cell r="D4305">
            <v>12.63</v>
          </cell>
        </row>
        <row r="4306">
          <cell r="A4306">
            <v>24227</v>
          </cell>
          <cell r="B4306" t="str">
            <v>EMBOCO ASPERO COM ARGAMASSA</v>
          </cell>
        </row>
        <row r="4307">
          <cell r="A4307" t="str">
            <v>24227/001</v>
          </cell>
          <cell r="B4307" t="str">
            <v>EMBOCO ASPERO C/ARGAMASSA 1:2:8 CIMENTO/CAL/AREIA MEDIA</v>
          </cell>
          <cell r="C4307" t="str">
            <v>M2</v>
          </cell>
          <cell r="D4307">
            <v>13.92</v>
          </cell>
        </row>
        <row r="4308">
          <cell r="A4308" t="str">
            <v>24227/002</v>
          </cell>
          <cell r="B4308" t="str">
            <v>EMBOCO ASPERO CAL/AREIA MEDIA S/PENEIRAR 1:4 + 130KG DE CIMENTO E=2CM</v>
          </cell>
          <cell r="C4308" t="str">
            <v>M2</v>
          </cell>
          <cell r="D4308">
            <v>12.36</v>
          </cell>
        </row>
        <row r="4309">
          <cell r="B4309" t="str">
            <v>(PREPARO DA ARGAMASSA C/BETONEIRA)</v>
          </cell>
        </row>
        <row r="4310">
          <cell r="A4310" t="str">
            <v>CÓDIGO</v>
          </cell>
          <cell r="B4310" t="str">
            <v>|D E S C R I Ç Ã O                                                   |UN</v>
          </cell>
          <cell r="C4310" t="str">
            <v>IDADE</v>
          </cell>
          <cell r="D4310" t="str">
            <v>|CUSTO TOTAL</v>
          </cell>
        </row>
        <row r="4311">
          <cell r="A4311" t="str">
            <v>ÍNCULO.....:</v>
          </cell>
          <cell r="B4311" t="str">
            <v>NACIONAL CAIXA</v>
          </cell>
        </row>
        <row r="4313">
          <cell r="A4313">
            <v>68055</v>
          </cell>
          <cell r="B4313" t="str">
            <v>EMBOCO ASPERO CAL/AREIA MEDIA SEM PENEIRAR 1:4+130KG CIMENTO E=2,0CM</v>
          </cell>
          <cell r="C4313" t="str">
            <v>M2</v>
          </cell>
          <cell r="D4313">
            <v>12.36</v>
          </cell>
        </row>
        <row r="4314">
          <cell r="B4314" t="str">
            <v>PREPARO ARG. C/BETONEIRA</v>
          </cell>
        </row>
        <row r="4315">
          <cell r="A4315">
            <v>68598</v>
          </cell>
          <cell r="B4315" t="str">
            <v>EMBOCO</v>
          </cell>
        </row>
        <row r="4316">
          <cell r="A4316" t="str">
            <v>68598/001</v>
          </cell>
          <cell r="B4316" t="str">
            <v>EMBOCO INT/EXT CIMENTO/AREIA 1:7 E=1,5CM</v>
          </cell>
          <cell r="C4316" t="str">
            <v>M2</v>
          </cell>
          <cell r="D4316">
            <v>8.3699999999999992</v>
          </cell>
        </row>
        <row r="4317">
          <cell r="A4317" t="str">
            <v>68598/002</v>
          </cell>
          <cell r="B4317" t="str">
            <v>EMBOCO INT/EXT CIMENTO/AREIA 1:6 E=2,5CM</v>
          </cell>
          <cell r="C4317" t="str">
            <v>M2</v>
          </cell>
          <cell r="D4317">
            <v>12.76</v>
          </cell>
        </row>
        <row r="4318">
          <cell r="A4318" t="str">
            <v>68598/003</v>
          </cell>
          <cell r="B4318" t="str">
            <v>EMBOCO INT/EXT CIMENTO/AREIA 1:5 E=1,8CM</v>
          </cell>
          <cell r="C4318" t="str">
            <v>M2</v>
          </cell>
          <cell r="D4318">
            <v>10.63</v>
          </cell>
        </row>
        <row r="4319">
          <cell r="A4319" t="str">
            <v>68598/004</v>
          </cell>
          <cell r="B4319" t="str">
            <v>EMBOCO INT/EXT CIMENTO/AREIA 1:4 E=2,0CM</v>
          </cell>
          <cell r="C4319" t="str">
            <v>M2</v>
          </cell>
          <cell r="D4319">
            <v>11.61</v>
          </cell>
        </row>
        <row r="4320">
          <cell r="A4320" t="str">
            <v>68598/005</v>
          </cell>
          <cell r="B4320" t="str">
            <v>EMBOCO INT/EXT CIMENTO/CAL/AREIA 1:4:10 E=2,0CM</v>
          </cell>
          <cell r="C4320" t="str">
            <v>M2</v>
          </cell>
          <cell r="D4320">
            <v>12.44</v>
          </cell>
        </row>
        <row r="4321">
          <cell r="A4321" t="str">
            <v>68598/006</v>
          </cell>
          <cell r="B4321" t="str">
            <v>EMBOCO INT/EXT CIMENTO/CAL/AREIA 1:4:10 E=1,5CM</v>
          </cell>
          <cell r="C4321" t="str">
            <v>M2</v>
          </cell>
          <cell r="D4321">
            <v>9.91</v>
          </cell>
        </row>
        <row r="4322">
          <cell r="A4322" t="str">
            <v>68598/007</v>
          </cell>
          <cell r="B4322" t="str">
            <v>EMBOCO INT/EXT CIMENTO/CAL/AREIA 1:2:8 E=1,5CM</v>
          </cell>
          <cell r="C4322" t="str">
            <v>M2</v>
          </cell>
          <cell r="D4322">
            <v>10.41</v>
          </cell>
        </row>
        <row r="4323">
          <cell r="A4323" t="str">
            <v>68598/008</v>
          </cell>
          <cell r="B4323" t="str">
            <v>EMBOCO INT/EXT CIMENTO/CAL/AREIA 1:2:6 E=2,0CM</v>
          </cell>
          <cell r="C4323" t="str">
            <v>M2</v>
          </cell>
          <cell r="D4323">
            <v>14.55</v>
          </cell>
        </row>
        <row r="4324">
          <cell r="A4324" t="str">
            <v>68598/009</v>
          </cell>
          <cell r="B4324" t="str">
            <v>EMBOCO INT/EXT CIMENTO/AREIA/SAIBRO 1:2:3 E=1,5CM</v>
          </cell>
          <cell r="C4324" t="str">
            <v>M2</v>
          </cell>
          <cell r="D4324">
            <v>8.6300000000000008</v>
          </cell>
        </row>
        <row r="4325">
          <cell r="A4325" t="str">
            <v>68598/010</v>
          </cell>
          <cell r="B4325" t="str">
            <v>EMBOCO INT/EXT CIMENTO/SAIBRO 1:4 E=2,0CM</v>
          </cell>
          <cell r="C4325" t="str">
            <v>M2</v>
          </cell>
          <cell r="D4325">
            <v>11.45</v>
          </cell>
        </row>
        <row r="4326">
          <cell r="A4326" t="str">
            <v>68598/011</v>
          </cell>
          <cell r="B4326" t="str">
            <v>EMBOCO PAULISTA CIMENTO/SAIBRO 1:6 E=2,0CM</v>
          </cell>
          <cell r="C4326" t="str">
            <v>M2</v>
          </cell>
          <cell r="D4326">
            <v>10.5</v>
          </cell>
        </row>
        <row r="4327">
          <cell r="A4327" t="str">
            <v>68598/012</v>
          </cell>
          <cell r="B4327" t="str">
            <v>EMBOCO PAULISTA CIMENTO/AREIA 1:6 E=2,5CM</v>
          </cell>
          <cell r="C4327" t="str">
            <v>M2</v>
          </cell>
          <cell r="D4327">
            <v>12.76</v>
          </cell>
        </row>
        <row r="4328">
          <cell r="A4328" t="str">
            <v>68598/013</v>
          </cell>
          <cell r="B4328" t="str">
            <v>EMBOCO PAULISTA CIMENTO/SAIBRO 1:8 E=2,0CM</v>
          </cell>
          <cell r="C4328" t="str">
            <v>M2</v>
          </cell>
          <cell r="D4328">
            <v>10.44</v>
          </cell>
        </row>
        <row r="4329">
          <cell r="A4329" t="str">
            <v>68598/014</v>
          </cell>
          <cell r="B4329" t="str">
            <v>EMBOCO PAULISTA CIMENTO/SAIBRO 1:3 E=2,0CM</v>
          </cell>
          <cell r="C4329" t="str">
            <v>M2</v>
          </cell>
          <cell r="D4329">
            <v>11.95</v>
          </cell>
        </row>
        <row r="4330">
          <cell r="A4330" t="str">
            <v>68598/015</v>
          </cell>
          <cell r="B4330" t="str">
            <v>EMBOCO PAULISTA CIMENTO/AREIA/SAIBRO 1:2:3 E=2,0CM</v>
          </cell>
          <cell r="C4330" t="str">
            <v>M2</v>
          </cell>
          <cell r="D4330">
            <v>10.74</v>
          </cell>
        </row>
        <row r="4331">
          <cell r="A4331" t="str">
            <v>68598/016</v>
          </cell>
          <cell r="B4331" t="str">
            <v>EMBOCO PAULISTA CIMENTO/AREIA/SAIBRO 1:3:3 E=2,0CM</v>
          </cell>
          <cell r="C4331" t="str">
            <v>M2</v>
          </cell>
          <cell r="D4331">
            <v>10.199999999999999</v>
          </cell>
        </row>
        <row r="4332">
          <cell r="A4332" t="str">
            <v>68598/017</v>
          </cell>
          <cell r="B4332" t="str">
            <v>EMBOCO PAULISTA CIMENTO/AREIA/SAIBRO 1:3:5 E=2,0CM</v>
          </cell>
          <cell r="C4332" t="str">
            <v>M2</v>
          </cell>
          <cell r="D4332">
            <v>10.82</v>
          </cell>
        </row>
        <row r="4333">
          <cell r="A4333" t="str">
            <v>68598/018</v>
          </cell>
          <cell r="B4333" t="str">
            <v>EMBOCO PAULISTA CIMENTO/AREIA/SAIBRO 1:2:6 E=2,0CM</v>
          </cell>
          <cell r="C4333" t="str">
            <v>M2</v>
          </cell>
          <cell r="D4333">
            <v>10.82</v>
          </cell>
        </row>
        <row r="4334">
          <cell r="A4334" t="str">
            <v>68598/019</v>
          </cell>
          <cell r="B4334" t="str">
            <v>EMBOCO PAULISTA CIMENTO/AREIA/SAIBRO 1:6:2 E=0,5CM</v>
          </cell>
          <cell r="C4334" t="str">
            <v>M2</v>
          </cell>
          <cell r="D4334">
            <v>3.86</v>
          </cell>
        </row>
        <row r="4335">
          <cell r="A4335" t="str">
            <v>68598/020</v>
          </cell>
          <cell r="B4335" t="str">
            <v>EMBOCO PAULISTA CIMENTO/AREIA/SAIBRO 1:6:2 E=2,0CM</v>
          </cell>
          <cell r="C4335" t="str">
            <v>M2</v>
          </cell>
          <cell r="D4335">
            <v>10.82</v>
          </cell>
        </row>
        <row r="4336">
          <cell r="A4336" t="str">
            <v>68598/021</v>
          </cell>
          <cell r="B4336" t="str">
            <v>EMBOCO PAULISTA CIMENTO/AREIA/SAIBRO 1:3:5 E=2,5CM</v>
          </cell>
          <cell r="C4336" t="str">
            <v>M2</v>
          </cell>
          <cell r="D4336">
            <v>12.95</v>
          </cell>
        </row>
        <row r="4337">
          <cell r="A4337" t="str">
            <v>68598/022</v>
          </cell>
          <cell r="B4337" t="str">
            <v>EMBOCO PAULISTA CIMENTO/AREIA/SAIBRO 1:4:4 E=1,5CM</v>
          </cell>
          <cell r="C4337" t="str">
            <v>M2</v>
          </cell>
          <cell r="D4337">
            <v>8.69</v>
          </cell>
        </row>
        <row r="4338">
          <cell r="A4338" t="str">
            <v>68598/023</v>
          </cell>
          <cell r="B4338" t="str">
            <v>EMBOCO PAULISTA CIMENTO/AREIA/SAIBRO 1:3:3 E=1,5CM</v>
          </cell>
          <cell r="C4338" t="str">
            <v>M2</v>
          </cell>
          <cell r="D4338">
            <v>8.2200000000000006</v>
          </cell>
        </row>
        <row r="4339">
          <cell r="A4339" t="str">
            <v>68598/024</v>
          </cell>
          <cell r="B4339" t="str">
            <v>EMBOCO PAULISTA CIMENTO/CAL/AREIA 1:1:6 E=2,0CM</v>
          </cell>
          <cell r="C4339" t="str">
            <v>M2</v>
          </cell>
          <cell r="D4339">
            <v>12.62</v>
          </cell>
        </row>
        <row r="4340">
          <cell r="A4340" t="str">
            <v>68598/026</v>
          </cell>
          <cell r="B4340" t="str">
            <v>EMBOCO PAULISTA CIMENTO/CAL/AREIA 1:3:10 E=2,5CM</v>
          </cell>
          <cell r="C4340" t="str">
            <v>M2</v>
          </cell>
          <cell r="D4340">
            <v>19.8</v>
          </cell>
        </row>
        <row r="4341">
          <cell r="A4341" t="str">
            <v>CÓDIGO</v>
          </cell>
          <cell r="B4341" t="str">
            <v>|D E S C R I Ç Ã O                                                   |UN</v>
          </cell>
          <cell r="C4341" t="str">
            <v>IDADE</v>
          </cell>
          <cell r="D4341" t="str">
            <v>|CUSTO TOTAL</v>
          </cell>
        </row>
        <row r="4342">
          <cell r="A4342" t="str">
            <v>ÍNCULO.....:</v>
          </cell>
          <cell r="B4342" t="str">
            <v>NACIONAL CAIXA</v>
          </cell>
        </row>
        <row r="4344">
          <cell r="A4344" t="str">
            <v>68598/027</v>
          </cell>
          <cell r="B4344" t="str">
            <v>EMBOCO PAULISTA CIMENTO/CAL/AREIA 1:2:9 E=2,0CM</v>
          </cell>
          <cell r="C4344" t="str">
            <v>M2</v>
          </cell>
          <cell r="D4344">
            <v>12.63</v>
          </cell>
        </row>
        <row r="4345">
          <cell r="A4345" t="str">
            <v>68598/028</v>
          </cell>
          <cell r="B4345" t="str">
            <v>EMBOCO PAULISTA CIMENTO/CAL/AREIA 1:3:10 E=1,5CM</v>
          </cell>
          <cell r="C4345" t="str">
            <v>M2</v>
          </cell>
          <cell r="D4345">
            <v>12.8</v>
          </cell>
        </row>
        <row r="4346">
          <cell r="A4346" t="str">
            <v>68598/029</v>
          </cell>
          <cell r="B4346" t="str">
            <v>EMBOCO PAULISTA CIMENTO/CAL/AREIA 1:2:8 E=1,5CM</v>
          </cell>
          <cell r="C4346" t="str">
            <v>M2</v>
          </cell>
          <cell r="D4346">
            <v>10.41</v>
          </cell>
        </row>
        <row r="4347">
          <cell r="A4347" t="str">
            <v>68598/030</v>
          </cell>
          <cell r="B4347" t="str">
            <v>EMBOCO PAULISTA CIMENTO 50KG/CAL/AREIA 1:3 E=2,0CM</v>
          </cell>
          <cell r="C4347" t="str">
            <v>M2</v>
          </cell>
          <cell r="D4347">
            <v>13.06</v>
          </cell>
        </row>
        <row r="4348">
          <cell r="A4348" t="str">
            <v>68598/031</v>
          </cell>
          <cell r="B4348" t="str">
            <v>EMBOCO PAULISTA CIMENTO/CAL/AREIA 1:2:8 E=1,8CM</v>
          </cell>
          <cell r="C4348" t="str">
            <v>M2</v>
          </cell>
          <cell r="D4348">
            <v>11.91</v>
          </cell>
        </row>
        <row r="4349">
          <cell r="A4349" t="str">
            <v>68598/032</v>
          </cell>
          <cell r="B4349" t="str">
            <v>EMBOCO PAULISTA CIMENTO/CAL/AREIA 1:2:8 E=2,0CM</v>
          </cell>
          <cell r="C4349" t="str">
            <v>M2</v>
          </cell>
          <cell r="D4349">
            <v>13.11</v>
          </cell>
        </row>
        <row r="4350">
          <cell r="A4350" t="str">
            <v>68598/033</v>
          </cell>
          <cell r="B4350" t="str">
            <v>EMBOCO PAULISTA CIMENTO/CAL/AREIA 1:4:10 E=1,0CM</v>
          </cell>
          <cell r="C4350" t="str">
            <v>M2</v>
          </cell>
          <cell r="D4350">
            <v>7.37</v>
          </cell>
        </row>
        <row r="4351">
          <cell r="A4351" t="str">
            <v>68598/034</v>
          </cell>
          <cell r="B4351" t="str">
            <v>EMBOCO PAULISTA CIMENTO/CAL/AREIA 1:3:10 E=3,0CM</v>
          </cell>
          <cell r="C4351" t="str">
            <v>M2</v>
          </cell>
          <cell r="D4351">
            <v>23.3</v>
          </cell>
        </row>
        <row r="4352">
          <cell r="A4352" t="str">
            <v>68598/035</v>
          </cell>
          <cell r="B4352" t="str">
            <v>EMBOCO PAULISTA CIMENTO/AREIA 1:3 E=2,0CM</v>
          </cell>
          <cell r="C4352" t="str">
            <v>M2</v>
          </cell>
          <cell r="D4352">
            <v>12.41</v>
          </cell>
        </row>
        <row r="4353">
          <cell r="A4353">
            <v>108</v>
          </cell>
          <cell r="B4353" t="str">
            <v>REBOCO</v>
          </cell>
        </row>
        <row r="4354">
          <cell r="A4354">
            <v>5988</v>
          </cell>
          <cell r="B4354" t="str">
            <v>REBOCO PAULISTA (MASSA UNICA),ARG CIMENTO/CAL/AREIA 1:2:9 C/IMPERMEABI</v>
          </cell>
          <cell r="C4354" t="str">
            <v>M2</v>
          </cell>
          <cell r="D4354">
            <v>17.66</v>
          </cell>
        </row>
        <row r="4355">
          <cell r="B4355" t="str">
            <v>LIZANTE E=2,0CM (PREPARO MANUAL)</v>
          </cell>
        </row>
        <row r="4356">
          <cell r="A4356">
            <v>5994</v>
          </cell>
          <cell r="B4356" t="str">
            <v>REBOCO (TETOS) C/ARG 1:2 CAL/AREIA FINA PENEIRADA E=0,5CM -PREP.MANUAL</v>
          </cell>
          <cell r="C4356" t="str">
            <v>M2</v>
          </cell>
          <cell r="D4356">
            <v>8.77</v>
          </cell>
        </row>
        <row r="4357">
          <cell r="A4357">
            <v>5995</v>
          </cell>
          <cell r="B4357" t="str">
            <v>REBOCO DESEMPENADO E=0,5CM C/ARG 1:4,5 CAL HIDRATADA/AREIA FINA</v>
          </cell>
          <cell r="C4357" t="str">
            <v>M2</v>
          </cell>
          <cell r="D4357">
            <v>7.05</v>
          </cell>
        </row>
        <row r="4358">
          <cell r="B4358" t="str">
            <v>PENEIRADA, PREPARO C/BETONEIRA (P/PAREDES EXTERNA/INTERNA)</v>
          </cell>
        </row>
        <row r="4359">
          <cell r="A4359">
            <v>5996</v>
          </cell>
          <cell r="B4359" t="str">
            <v>REBOCO DESEMPENADO E=0,5CM C/ARG 1:4,5 CAL HIDRATADA/AREIA FINA PENEIR</v>
          </cell>
          <cell r="C4359" t="str">
            <v>M2</v>
          </cell>
          <cell r="D4359">
            <v>8.1999999999999993</v>
          </cell>
        </row>
        <row r="4360">
          <cell r="B4360" t="str">
            <v>ADA, PREPARO C/BETONEIRA (P/TETOS)</v>
          </cell>
        </row>
        <row r="4361">
          <cell r="A4361">
            <v>5998</v>
          </cell>
          <cell r="B4361" t="str">
            <v>PASTA CIMENTO PORTLAND COMUM E=1MM</v>
          </cell>
          <cell r="C4361" t="str">
            <v>M2</v>
          </cell>
          <cell r="D4361">
            <v>0.54</v>
          </cell>
        </row>
        <row r="4362">
          <cell r="A4362">
            <v>23710</v>
          </cell>
          <cell r="B4362" t="str">
            <v>REVESTIMENTO DE PAREDES</v>
          </cell>
        </row>
        <row r="4363">
          <cell r="A4363" t="str">
            <v>23710/001</v>
          </cell>
          <cell r="B4363" t="str">
            <v>REBOCO PAULISTA C/ARG CIM/CAL/AREIA 1:2:11 PREP MEC E=2CM</v>
          </cell>
          <cell r="C4363" t="str">
            <v>M2</v>
          </cell>
          <cell r="D4363">
            <v>11.6</v>
          </cell>
        </row>
        <row r="4364">
          <cell r="B4364" t="str">
            <v>(MASSA UNICA)</v>
          </cell>
        </row>
        <row r="4365">
          <cell r="A4365" t="str">
            <v>23710/002</v>
          </cell>
          <cell r="B4365" t="str">
            <v>REVESTIMENTO EM GESSO SOBRE ALVENARIA DE BLOCO DE CONCRETO</v>
          </cell>
          <cell r="C4365" t="str">
            <v>M2</v>
          </cell>
          <cell r="D4365">
            <v>6.31</v>
          </cell>
        </row>
        <row r="4366">
          <cell r="A4366" t="str">
            <v>23710/003</v>
          </cell>
          <cell r="B4366" t="str">
            <v>REBOCO C/ARG. PRE-FABRICADA E=0,5CM</v>
          </cell>
          <cell r="C4366" t="str">
            <v>M2</v>
          </cell>
          <cell r="D4366">
            <v>8.4600000000000009</v>
          </cell>
        </row>
        <row r="4367">
          <cell r="A4367" t="str">
            <v>23710/004</v>
          </cell>
          <cell r="B4367" t="str">
            <v>REBOCO PAULISTA C/ARG CIM/CAL/AREIA 1:2:11 PREP MEC E=1,0CM</v>
          </cell>
          <cell r="C4367" t="str">
            <v>M2</v>
          </cell>
          <cell r="D4367">
            <v>9.26</v>
          </cell>
        </row>
        <row r="4368">
          <cell r="B4368" t="str">
            <v>(MASSA UNICA)</v>
          </cell>
        </row>
        <row r="4369">
          <cell r="A4369" t="str">
            <v>23710/005</v>
          </cell>
          <cell r="B4369" t="str">
            <v>REBOCO PAULISTA C/ARG CIM/CAL/AREIA 1:2:8 PREP MECANICO E=2CM</v>
          </cell>
          <cell r="C4369" t="str">
            <v>M2</v>
          </cell>
          <cell r="D4369">
            <v>12.76</v>
          </cell>
        </row>
        <row r="4370">
          <cell r="A4370" t="str">
            <v>23710/006</v>
          </cell>
          <cell r="B4370" t="str">
            <v>REVESTIMENTO C/GESSO EM PAREDES INTERNAS DE BLOCOS CONCRETO</v>
          </cell>
          <cell r="C4370" t="str">
            <v>M2</v>
          </cell>
          <cell r="D4370">
            <v>6.65</v>
          </cell>
        </row>
        <row r="4371">
          <cell r="A4371">
            <v>23712</v>
          </cell>
          <cell r="B4371" t="str">
            <v>REBOCO EXTERNO</v>
          </cell>
        </row>
        <row r="4372">
          <cell r="A4372" t="str">
            <v>CÓDIGO</v>
          </cell>
          <cell r="B4372" t="str">
            <v>|D E S C R I Ç Ã O                                                   |UN</v>
          </cell>
          <cell r="C4372" t="str">
            <v>IDADE</v>
          </cell>
          <cell r="D4372" t="str">
            <v>|CUSTO TOTAL</v>
          </cell>
        </row>
        <row r="4373">
          <cell r="A4373" t="str">
            <v>ÍNCULO.....:</v>
          </cell>
          <cell r="B4373" t="str">
            <v>NACIONAL CAIXA</v>
          </cell>
        </row>
        <row r="4375">
          <cell r="A4375" t="str">
            <v>23712/001</v>
          </cell>
          <cell r="B4375" t="str">
            <v>REBOCO PAULISTA C/ARG CIM/CAL/AREIA 1:2:8 PREP MECANICO E=2CM</v>
          </cell>
          <cell r="C4375" t="str">
            <v>M2</v>
          </cell>
          <cell r="D4375">
            <v>12.76</v>
          </cell>
        </row>
        <row r="4376">
          <cell r="A4376">
            <v>23767</v>
          </cell>
          <cell r="B4376" t="str">
            <v>BARRA LISA</v>
          </cell>
        </row>
        <row r="4377">
          <cell r="A4377" t="str">
            <v>23767/001</v>
          </cell>
          <cell r="B4377" t="str">
            <v>BARRA LISA UTILIZANDO ARGAMASSA CIM/AREIA 1:4 E=2,0CM (PREPARO DA</v>
          </cell>
          <cell r="C4377" t="str">
            <v>M2</v>
          </cell>
          <cell r="D4377">
            <v>15.34</v>
          </cell>
        </row>
        <row r="4378">
          <cell r="B4378" t="str">
            <v>ARGAMASSA COM BETONEIRA)</v>
          </cell>
        </row>
        <row r="4379">
          <cell r="A4379">
            <v>40721</v>
          </cell>
          <cell r="B4379" t="str">
            <v>REVESTIMENTO C/GESSO EM PASTA SOBRE BLOCO CONCRETO</v>
          </cell>
          <cell r="C4379" t="str">
            <v>M2</v>
          </cell>
          <cell r="D4379">
            <v>6.65</v>
          </cell>
        </row>
        <row r="4380">
          <cell r="A4380">
            <v>68469</v>
          </cell>
          <cell r="B4380" t="str">
            <v>REVESTIMENTO DE TETOS C/GESSO CORRIDO</v>
          </cell>
        </row>
        <row r="4381">
          <cell r="A4381" t="str">
            <v>68469/001</v>
          </cell>
          <cell r="B4381" t="str">
            <v>REVESTIMENTO DE TETOS C/GESSO CORRIDO  (DISTORCIDO)</v>
          </cell>
          <cell r="C4381" t="str">
            <v>M2</v>
          </cell>
          <cell r="D4381">
            <v>6.12</v>
          </cell>
        </row>
        <row r="4382">
          <cell r="A4382">
            <v>68599</v>
          </cell>
          <cell r="B4382" t="str">
            <v>BARRA LISA</v>
          </cell>
        </row>
        <row r="4383">
          <cell r="A4383" t="str">
            <v>68599/001</v>
          </cell>
          <cell r="B4383" t="str">
            <v>BARRA LISA CIMENTO/AREIA 1:2 E=0,5CM</v>
          </cell>
          <cell r="C4383" t="str">
            <v>M2</v>
          </cell>
          <cell r="D4383">
            <v>11.3</v>
          </cell>
        </row>
        <row r="4384">
          <cell r="A4384" t="str">
            <v>68599/002</v>
          </cell>
          <cell r="B4384" t="str">
            <v>BARRA LISA CIMENTO/AREIA 1:3 E=1,5CM</v>
          </cell>
          <cell r="C4384" t="str">
            <v>M2</v>
          </cell>
          <cell r="D4384">
            <v>14.89</v>
          </cell>
        </row>
        <row r="4385">
          <cell r="A4385" t="str">
            <v>68599/003</v>
          </cell>
          <cell r="B4385" t="str">
            <v>BARRA LISA CIMENTO/AREIA 1:3 E=1,0CM</v>
          </cell>
          <cell r="C4385" t="str">
            <v>M2</v>
          </cell>
          <cell r="D4385">
            <v>13.52</v>
          </cell>
        </row>
        <row r="4386">
          <cell r="A4386" t="str">
            <v>68599/004</v>
          </cell>
          <cell r="B4386" t="str">
            <v>BARRA LISA CIMENTO/AREIA 1:4 E=2,0CM</v>
          </cell>
          <cell r="C4386" t="str">
            <v>M2</v>
          </cell>
          <cell r="D4386">
            <v>16.62</v>
          </cell>
        </row>
        <row r="4387">
          <cell r="A4387" t="str">
            <v>68599/005</v>
          </cell>
          <cell r="B4387" t="str">
            <v>BARRA LISA CIMENTO/AREIA 1:5 E=1,5CM</v>
          </cell>
          <cell r="C4387" t="str">
            <v>M2</v>
          </cell>
          <cell r="D4387">
            <v>13.87</v>
          </cell>
        </row>
        <row r="4388">
          <cell r="A4388" t="str">
            <v>68599/006</v>
          </cell>
          <cell r="B4388" t="str">
            <v>BARRA LISA CIMENTO/AREIA 1:5 E=1,0CM</v>
          </cell>
          <cell r="C4388" t="str">
            <v>M2</v>
          </cell>
          <cell r="D4388">
            <v>12.84</v>
          </cell>
        </row>
        <row r="4389">
          <cell r="A4389" t="str">
            <v>68599/007</v>
          </cell>
          <cell r="B4389" t="str">
            <v>BARRA LISA CIMENTO/AREIA 1:3 E=0,5CM</v>
          </cell>
          <cell r="C4389" t="str">
            <v>M2</v>
          </cell>
          <cell r="D4389">
            <v>10.99</v>
          </cell>
        </row>
        <row r="4390">
          <cell r="A4390" t="str">
            <v>68599/008</v>
          </cell>
          <cell r="B4390" t="str">
            <v>BARRA LISA CAL/AREIA 1:3 CIMENTO 50KG/CORANTE AMAREL E=2,5CM</v>
          </cell>
          <cell r="C4390" t="str">
            <v>M2</v>
          </cell>
          <cell r="D4390">
            <v>24.45</v>
          </cell>
        </row>
        <row r="4391">
          <cell r="A4391" t="str">
            <v>68599/009</v>
          </cell>
          <cell r="B4391" t="str">
            <v>BARRA LISA CIMENTO/AREIA 1:4 CORANTE AMARELO E=2,0CM</v>
          </cell>
          <cell r="C4391" t="str">
            <v>M2</v>
          </cell>
          <cell r="D4391">
            <v>21.47</v>
          </cell>
        </row>
        <row r="4392">
          <cell r="A4392">
            <v>109</v>
          </cell>
          <cell r="B4392" t="str">
            <v>AZULEJO</v>
          </cell>
        </row>
        <row r="4393">
          <cell r="A4393">
            <v>5999</v>
          </cell>
          <cell r="B4393" t="str">
            <v>AZULEJO BRANCO 1A 15X15CM C/ARG COLANTE JUNTAS A PRUMO INCLUSIVE</v>
          </cell>
          <cell r="C4393" t="str">
            <v>M2</v>
          </cell>
          <cell r="D4393">
            <v>20.440000000000001</v>
          </cell>
        </row>
        <row r="4394">
          <cell r="B4394" t="str">
            <v>REJUNTAMENTO</v>
          </cell>
        </row>
        <row r="4395">
          <cell r="A4395">
            <v>6000</v>
          </cell>
          <cell r="B4395" t="str">
            <v>AZULEJO BRANCO 15X15CM C/ARG COLANTE JUNTAS EM AMARRACAO INCLUSIVE</v>
          </cell>
          <cell r="C4395" t="str">
            <v>M2</v>
          </cell>
          <cell r="D4395">
            <v>19.8</v>
          </cell>
        </row>
        <row r="4396">
          <cell r="B4396" t="str">
            <v>REJUNTAMENTO</v>
          </cell>
        </row>
        <row r="4397">
          <cell r="A4397">
            <v>23713</v>
          </cell>
          <cell r="B4397" t="str">
            <v>ASSENTAMENTO AZULEJO BRANCO INCL EMBOCO</v>
          </cell>
        </row>
        <row r="4398">
          <cell r="A4398" t="str">
            <v>23713/001</v>
          </cell>
          <cell r="B4398" t="str">
            <v>ASSENT AZULEJO BRANCO 15X15CM C/ARG COLANTE INCLUI EMBOCO C/ ARG CAL/A</v>
          </cell>
          <cell r="C4398" t="str">
            <v>M2</v>
          </cell>
          <cell r="D4398">
            <v>32.799999999999997</v>
          </cell>
        </row>
        <row r="4399">
          <cell r="B4399" t="str">
            <v>REIA 1:4+130KG CIM E=2CM (JUNTA A PRUMO)</v>
          </cell>
        </row>
        <row r="4400">
          <cell r="A4400" t="str">
            <v>23713/002</v>
          </cell>
          <cell r="B4400" t="str">
            <v>ASSENT AZULEJO BRANCO 15X15CM C/ARG COLANTE (NAO INCLUI EMBOCO)</v>
          </cell>
          <cell r="C4400" t="str">
            <v>M2</v>
          </cell>
          <cell r="D4400">
            <v>20.440000000000001</v>
          </cell>
        </row>
        <row r="4401">
          <cell r="A4401">
            <v>23779</v>
          </cell>
          <cell r="B4401" t="str">
            <v>ASSENTAMENTO AZULEJO BRANCO/COR (NAO INCLUI EMB)</v>
          </cell>
        </row>
        <row r="4402">
          <cell r="A4402" t="str">
            <v>23779/001</v>
          </cell>
          <cell r="B4402" t="str">
            <v>AZULEJO BRANCO 15X15CM C/ARG. COLANTE (FORNEC/ASSENTAMENTO)</v>
          </cell>
          <cell r="C4402" t="str">
            <v>M2</v>
          </cell>
          <cell r="D4402">
            <v>20.440000000000001</v>
          </cell>
        </row>
        <row r="4403">
          <cell r="A4403" t="str">
            <v>CÓDIGO</v>
          </cell>
          <cell r="B4403" t="str">
            <v>|D E S C R I Ç Ã O                                                   |UN</v>
          </cell>
          <cell r="C4403" t="str">
            <v>IDADE</v>
          </cell>
          <cell r="D4403" t="str">
            <v>|CUSTO TOTAL</v>
          </cell>
        </row>
        <row r="4404">
          <cell r="A4404" t="str">
            <v>ÍNCULO.....:</v>
          </cell>
          <cell r="B4404" t="str">
            <v>NACIONAL CAIXA</v>
          </cell>
        </row>
        <row r="4406">
          <cell r="A4406" t="str">
            <v>23779/002</v>
          </cell>
          <cell r="B4406" t="str">
            <v>AZULEJO COR EXTRA 15X15CM C/ARG.COLANTE (FORNEC/ASSENTAMENTO)</v>
          </cell>
          <cell r="C4406" t="str">
            <v>M2</v>
          </cell>
          <cell r="D4406">
            <v>23.33</v>
          </cell>
        </row>
        <row r="4407">
          <cell r="A4407">
            <v>68600</v>
          </cell>
          <cell r="B4407" t="str">
            <v>AZULEJO BRANCO</v>
          </cell>
        </row>
        <row r="4408">
          <cell r="A4408" t="str">
            <v>68600/001</v>
          </cell>
          <cell r="B4408" t="str">
            <v>AZULEJO BRANCO 15X15CM C/NATA DE CIMENTO</v>
          </cell>
          <cell r="C4408" t="str">
            <v>M2</v>
          </cell>
          <cell r="D4408">
            <v>20.89</v>
          </cell>
        </row>
        <row r="4409">
          <cell r="A4409" t="str">
            <v>68600/002</v>
          </cell>
          <cell r="B4409" t="str">
            <v>AZULEJO BRANCO 15X15CM C/CIMENTO COLANTE</v>
          </cell>
          <cell r="C4409" t="str">
            <v>M2</v>
          </cell>
          <cell r="D4409">
            <v>21.32</v>
          </cell>
        </row>
        <row r="4410">
          <cell r="A4410" t="str">
            <v>68600/003</v>
          </cell>
          <cell r="B4410" t="str">
            <v>AZULEJO BRANCO 15X15CM C/EMBOCO CIMENTO/AREIA/SAIBRO 1:2:3</v>
          </cell>
          <cell r="C4410" t="str">
            <v>M2</v>
          </cell>
          <cell r="D4410">
            <v>36.76</v>
          </cell>
        </row>
        <row r="4411">
          <cell r="A4411" t="str">
            <v>68600/004</v>
          </cell>
          <cell r="B4411" t="str">
            <v>AZULEJO BRANCO 15X15CM C/EMBOCO CIMENTO/CAL/AREIA 1:2:9</v>
          </cell>
          <cell r="C4411" t="str">
            <v>M2</v>
          </cell>
          <cell r="D4411">
            <v>38.65</v>
          </cell>
        </row>
        <row r="4412">
          <cell r="A4412" t="str">
            <v>68600/005</v>
          </cell>
          <cell r="B4412" t="str">
            <v>AZULEJO BRANCO 15X15CM C/EMBOCO CIMENTO/AREIA/SAIBRO 1:3:3</v>
          </cell>
          <cell r="C4412" t="str">
            <v>M2</v>
          </cell>
          <cell r="D4412">
            <v>36.22</v>
          </cell>
        </row>
        <row r="4413">
          <cell r="A4413" t="str">
            <v>68600/006</v>
          </cell>
          <cell r="B4413" t="str">
            <v>AZULEJO BRANCO 15X15CM C/EMBOCO CIMENTO/SAIBRO 1:8</v>
          </cell>
          <cell r="C4413" t="str">
            <v>M2</v>
          </cell>
          <cell r="D4413">
            <v>68.08</v>
          </cell>
        </row>
        <row r="4414">
          <cell r="A4414">
            <v>110</v>
          </cell>
          <cell r="B4414" t="str">
            <v>PASTILHAS,CERAMICAS, PLACAS PRE-MOLDADAS E OUTROS</v>
          </cell>
        </row>
        <row r="4415">
          <cell r="A4415">
            <v>26291</v>
          </cell>
          <cell r="B4415" t="str">
            <v>REVESTIMENTOS CERAMICOS</v>
          </cell>
        </row>
        <row r="4416">
          <cell r="A4416" t="str">
            <v>26291/001</v>
          </cell>
          <cell r="B4416" t="str">
            <v>REVESTIMENTO PASTILHA CERAMICA FOSCA 2X2CM CINZA INCL CHAPISCO CIMENTO</v>
          </cell>
          <cell r="C4416" t="str">
            <v>M2</v>
          </cell>
          <cell r="D4416">
            <v>83.43</v>
          </cell>
        </row>
        <row r="4417">
          <cell r="B4417" t="str">
            <v>E AREIA 1:3 E EMBOCO CIMENTO SAIBRO E AREIA 1:3:3 ASSENTES E REJUNTADA</v>
          </cell>
        </row>
        <row r="4418">
          <cell r="B4418" t="str">
            <v>C/PASTA DE CIMENTO BRANCO.</v>
          </cell>
        </row>
        <row r="4419">
          <cell r="A4419" t="str">
            <v>26291/002</v>
          </cell>
          <cell r="B4419" t="str">
            <v>REVESTIMENTO PASTILHA CERAMICA FOSCA 2X2CM  BEGE INCL CHAPISCO CIMENTO</v>
          </cell>
          <cell r="C4419" t="str">
            <v>M2</v>
          </cell>
          <cell r="D4419">
            <v>83.43</v>
          </cell>
        </row>
        <row r="4420">
          <cell r="B4420" t="str">
            <v>E AREIA 1:3 E EMBOCO CIMENTO SAIBRO E AREIA 1:3:3 ASSENTES E REJUNTADA</v>
          </cell>
        </row>
        <row r="4421">
          <cell r="B4421" t="str">
            <v>C/PASTA DE CIMENTO BRANCO.</v>
          </cell>
        </row>
        <row r="4422">
          <cell r="A4422" t="str">
            <v>26291/003</v>
          </cell>
          <cell r="B4422" t="str">
            <v>REVESTIMENTO PASTILHA CERAMICA FOSCA 2,5X2,5CM BEGE INCL CHAPISCO CI-</v>
          </cell>
          <cell r="C4422" t="str">
            <v>M2</v>
          </cell>
          <cell r="D4422">
            <v>82.03</v>
          </cell>
        </row>
        <row r="4423">
          <cell r="B4423" t="str">
            <v>MENTO E AREIA 1:3 E EMBOCO CIMENTO SAIBRO E AREIA 1:3:3 ASSENTES E RE-</v>
          </cell>
        </row>
        <row r="4424">
          <cell r="B4424" t="str">
            <v>JUNTADAS C/PASTA DE CIMENTO BRANCO.</v>
          </cell>
        </row>
        <row r="4425">
          <cell r="A4425" t="str">
            <v>26291/004</v>
          </cell>
          <cell r="B4425" t="str">
            <v>REVESTIMENTO PASTILHA CERAMICA ESMALTADA 2,5X2,5CM INCL CHAPISCO CIMEN</v>
          </cell>
          <cell r="C4425" t="str">
            <v>M2</v>
          </cell>
          <cell r="D4425">
            <v>82.45</v>
          </cell>
        </row>
        <row r="4426">
          <cell r="B4426" t="str">
            <v>TO E AREIA 1:3 E EMBOCO CIMENTO SAIBRO E AREIA 1:3:3 ASSENTES E REJUN-</v>
          </cell>
        </row>
        <row r="4427">
          <cell r="B4427" t="str">
            <v>TADAS C/PASTA DE CIMENTO BRANCO.</v>
          </cell>
        </row>
        <row r="4428">
          <cell r="A4428" t="str">
            <v>26291/010</v>
          </cell>
          <cell r="B4428" t="str">
            <v>REVESTIMENTO TIJOLO CERAMICO "BOCA DE SAPO" 20X9CM C/JUNTA REENTRANTE</v>
          </cell>
          <cell r="C4428" t="str">
            <v>M2</v>
          </cell>
          <cell r="D4428">
            <v>61.81</v>
          </cell>
        </row>
        <row r="4429">
          <cell r="B4429" t="str">
            <v>1X1CM CIMENTO COMUM OU BRANCO INCL CHAPISCO 1:3 CIMENTO E AREIA E EM-</v>
          </cell>
        </row>
        <row r="4430">
          <cell r="B4430" t="str">
            <v>BOCO 1:3:3 CIMENTO SAIBRO E AREIA ESPESSURA 2,5CM.</v>
          </cell>
        </row>
        <row r="4431">
          <cell r="A4431" t="str">
            <v>26291/011</v>
          </cell>
          <cell r="B4431" t="str">
            <v>REVESTIMENTO TIJOLO CERAMICO TIPO 4 FACES 20X6CM C/JUNTAS REENTRANTES</v>
          </cell>
          <cell r="C4431" t="str">
            <v>M2</v>
          </cell>
          <cell r="D4431">
            <v>65.510000000000005</v>
          </cell>
        </row>
        <row r="4432">
          <cell r="B4432" t="str">
            <v>1X1CM CIMENTO COMUM OU BRANCO INCL CHAPISCO 1:3 CIMENTO E AREIA E EM-</v>
          </cell>
        </row>
        <row r="4433">
          <cell r="B4433" t="str">
            <v>BOCO 1:3:3 CIMENTO SAIBRO E AREIA ESPESSURA 2,5CM.</v>
          </cell>
        </row>
        <row r="4434">
          <cell r="A4434" t="str">
            <v>CÓDIGO</v>
          </cell>
          <cell r="B4434" t="str">
            <v>|D E S C R I Ç Ã O                                                   |UN</v>
          </cell>
          <cell r="C4434" t="str">
            <v>IDADE</v>
          </cell>
          <cell r="D4434" t="str">
            <v>|CUSTO TOTAL</v>
          </cell>
        </row>
        <row r="4435">
          <cell r="A4435" t="str">
            <v>ÍNCULO.....:</v>
          </cell>
          <cell r="B4435" t="str">
            <v>NACIONAL CAIXA</v>
          </cell>
        </row>
        <row r="4437">
          <cell r="A4437" t="str">
            <v>26291/012</v>
          </cell>
          <cell r="B4437" t="str">
            <v>ASSENTAMENTO E REJUNTAMENTO DE PASTILHAS EXCL ESTAS INCL CHAPISCO</v>
          </cell>
          <cell r="C4437" t="str">
            <v>M2</v>
          </cell>
          <cell r="D4437">
            <v>29.5</v>
          </cell>
        </row>
        <row r="4438">
          <cell r="B4438" t="str">
            <v>CIMENTO E AREIA 1:3 E EMBOCO CIMENTO SAIBRO E AREIA 1:3:3 ASSENTES E</v>
          </cell>
        </row>
        <row r="4439">
          <cell r="B4439" t="str">
            <v>REJUNTADAS C/PASTA DE CIMENTO BRANCO.</v>
          </cell>
        </row>
        <row r="4440">
          <cell r="A4440" t="str">
            <v>26291/013</v>
          </cell>
          <cell r="B4440" t="str">
            <v>RECOMPOSICAO DE PAREDE EM PASTILHAS EXCL ESTAS INCL CHAPISCO CIMENTO E</v>
          </cell>
          <cell r="C4440" t="str">
            <v>M2</v>
          </cell>
          <cell r="D4440">
            <v>33.619999999999997</v>
          </cell>
        </row>
        <row r="4441">
          <cell r="B4441" t="str">
            <v>AREIA 1:3 E EMBOCO CIMENTO SAIBRO E AREIA 1:3:3 ASSENTES E REJUNTADAS</v>
          </cell>
        </row>
        <row r="4442">
          <cell r="B4442" t="str">
            <v>C/PASTA DE CIMENTO BRANCO.</v>
          </cell>
        </row>
        <row r="4443">
          <cell r="A4443" t="str">
            <v>26291/014</v>
          </cell>
          <cell r="B4443" t="str">
            <v>ASSENTAMENTO DE LADRILHOS EXCL ESTES C/PASTA CIMENTO P/REJUNTE INCLU-</v>
          </cell>
          <cell r="C4443" t="str">
            <v>M2</v>
          </cell>
          <cell r="D4443">
            <v>34.549999999999997</v>
          </cell>
        </row>
        <row r="4444">
          <cell r="B4444" t="str">
            <v>SIVE CHAPISCO CIMENTO E AREIA 1:3 E EMBOCO 1:3:3 CIMENTO SAIBRO E ARE-</v>
          </cell>
        </row>
        <row r="4445">
          <cell r="B4445" t="str">
            <v>IA.</v>
          </cell>
        </row>
        <row r="4446">
          <cell r="A4446" t="str">
            <v>26291/015</v>
          </cell>
          <cell r="B4446" t="str">
            <v>ASSENTAMENTO DE LADRILHOS EXCL ESTES C/PASTA CIMENTO BRANCO E CORANTE</v>
          </cell>
          <cell r="C4446" t="str">
            <v>M2</v>
          </cell>
          <cell r="D4446">
            <v>35.020000000000003</v>
          </cell>
        </row>
        <row r="4447">
          <cell r="B4447" t="str">
            <v>P/REJUNTE INCL CHAPISCO CIMENTO E AREIA 1:3 E EMBOCO CIMENTO SAIBRO E</v>
          </cell>
        </row>
        <row r="4448">
          <cell r="B4448" t="str">
            <v>AREIA 1:3:3.</v>
          </cell>
        </row>
        <row r="4449">
          <cell r="A4449">
            <v>68644</v>
          </cell>
          <cell r="B4449" t="str">
            <v>CERAMICA ESMALTADA P/PAREDE</v>
          </cell>
        </row>
        <row r="4450">
          <cell r="A4450" t="str">
            <v>68644/001</v>
          </cell>
          <cell r="B4450" t="str">
            <v>CERAMICA ESMALTADA P/PAREDE 20X20CM PADRAO MEDIO PEI-4 C/CIMENTO/AREIA</v>
          </cell>
          <cell r="C4450" t="str">
            <v>M2</v>
          </cell>
          <cell r="D4450">
            <v>35.24</v>
          </cell>
        </row>
        <row r="4451">
          <cell r="B4451" t="str">
            <v>SAIBRO 1:2:3 COM REJUNTAMENTO CIMENTO BRANCO</v>
          </cell>
        </row>
        <row r="4452">
          <cell r="A4452" t="str">
            <v>68644/002</v>
          </cell>
          <cell r="B4452" t="str">
            <v>CERAMICA ESMALTADA P/PAREDE 20X20CM PADRAO ALTO PEI-4 CIMENTO / AREIA/</v>
          </cell>
          <cell r="C4452" t="str">
            <v>M2</v>
          </cell>
          <cell r="D4452">
            <v>35.619999999999997</v>
          </cell>
        </row>
        <row r="4453">
          <cell r="B4453" t="str">
            <v>SAIBRO 1:2:3 COM REJUNTAMENTO DE CIMENTO BRANCO</v>
          </cell>
        </row>
        <row r="4454">
          <cell r="A4454" t="str">
            <v>68644/003</v>
          </cell>
          <cell r="B4454" t="str">
            <v>CERAMICA ESMALTADA P/PAREDE 20X20CM PADRAO MEDIO PEI-4 C/ARG COLANTE</v>
          </cell>
          <cell r="C4454" t="str">
            <v>M2</v>
          </cell>
          <cell r="D4454">
            <v>19.760000000000002</v>
          </cell>
        </row>
        <row r="4455">
          <cell r="B4455" t="str">
            <v>E REJUNTAMENTO COM CIMENTO BRANCO</v>
          </cell>
        </row>
        <row r="4456">
          <cell r="A4456" t="str">
            <v>68644/004</v>
          </cell>
          <cell r="B4456" t="str">
            <v>CERAMICA ESMALTADA P/PAREDE 20X20CM PADRAO ALTO PEI-4 C/ARG CIMENTO CO</v>
          </cell>
          <cell r="C4456" t="str">
            <v>M2</v>
          </cell>
          <cell r="D4456">
            <v>20.13</v>
          </cell>
        </row>
        <row r="4457">
          <cell r="B4457" t="str">
            <v>LANTE E REJUNTAMENTO COM CIMENTO BRANCO</v>
          </cell>
        </row>
        <row r="4458">
          <cell r="A4458">
            <v>123</v>
          </cell>
          <cell r="B4458" t="str">
            <v>PEITORIL CERAMICO</v>
          </cell>
        </row>
        <row r="4459">
          <cell r="A4459">
            <v>68533</v>
          </cell>
          <cell r="B4459" t="str">
            <v>PEITORIL EM ARDOSIA</v>
          </cell>
        </row>
        <row r="4460">
          <cell r="A4460" t="str">
            <v>68533/001</v>
          </cell>
          <cell r="B4460" t="str">
            <v>PEITORIL EM ARDOSIA, L = 15 CM</v>
          </cell>
          <cell r="C4460" t="str">
            <v>M</v>
          </cell>
          <cell r="D4460">
            <v>6.85</v>
          </cell>
        </row>
        <row r="4461">
          <cell r="A4461">
            <v>125</v>
          </cell>
          <cell r="B4461" t="str">
            <v>PEITORIL DE MARMORE/GRANITO</v>
          </cell>
        </row>
        <row r="4462">
          <cell r="A4462">
            <v>23755</v>
          </cell>
          <cell r="B4462" t="str">
            <v>PEITORIL MARMORE</v>
          </cell>
        </row>
        <row r="4463">
          <cell r="A4463" t="str">
            <v>23755/001</v>
          </cell>
          <cell r="B4463" t="str">
            <v>PEITORIL MARMORE BRANCO NACIONAL 2X15CM</v>
          </cell>
          <cell r="C4463" t="str">
            <v>M</v>
          </cell>
          <cell r="D4463">
            <v>33.54</v>
          </cell>
        </row>
        <row r="4464">
          <cell r="A4464" t="str">
            <v>23755/002</v>
          </cell>
          <cell r="B4464" t="str">
            <v>PEITORIL MARMORE BRANCO NACIONAL 2X7CM</v>
          </cell>
          <cell r="C4464" t="str">
            <v>M</v>
          </cell>
          <cell r="D4464">
            <v>19.43</v>
          </cell>
        </row>
        <row r="4465">
          <cell r="A4465" t="str">
            <v>CÓDIGO</v>
          </cell>
          <cell r="B4465" t="str">
            <v>|D E S C R I Ç Ã O                                                   |UN</v>
          </cell>
          <cell r="C4465" t="str">
            <v>IDADE</v>
          </cell>
          <cell r="D4465" t="str">
            <v>|CUSTO TOTAL</v>
          </cell>
        </row>
        <row r="4466">
          <cell r="A4466" t="str">
            <v>ÍNCULO.....:</v>
          </cell>
          <cell r="B4466" t="str">
            <v>NACIONAL CAIXA</v>
          </cell>
        </row>
        <row r="4468">
          <cell r="A4468">
            <v>129</v>
          </cell>
          <cell r="B4468" t="str">
            <v>PEITORIL DE CONCRETO</v>
          </cell>
        </row>
        <row r="4469">
          <cell r="A4469">
            <v>40675</v>
          </cell>
          <cell r="B4469" t="str">
            <v>PEITORIL DE CIMENTO</v>
          </cell>
          <cell r="C4469" t="str">
            <v>M</v>
          </cell>
          <cell r="D4469">
            <v>1.86</v>
          </cell>
        </row>
        <row r="4470">
          <cell r="A4470">
            <v>68511</v>
          </cell>
          <cell r="B4470" t="str">
            <v>PEITORIL DE CONCRETO</v>
          </cell>
        </row>
        <row r="4471">
          <cell r="A4471" t="str">
            <v>68511/001</v>
          </cell>
          <cell r="B4471" t="str">
            <v>PEITORIL PREMOLDADO EM CONCRETO LARG. 10 CM</v>
          </cell>
          <cell r="C4471" t="str">
            <v>M</v>
          </cell>
          <cell r="D4471">
            <v>5.4</v>
          </cell>
        </row>
        <row r="4472">
          <cell r="A4472" t="str">
            <v>68511/002</v>
          </cell>
          <cell r="B4472" t="str">
            <v>PEITORIL DE CONCRETO ARMADO SEÇÃO EM "T", DE 70 X 20X 12, CONCRETO DE</v>
          </cell>
          <cell r="C4472" t="str">
            <v>M</v>
          </cell>
          <cell r="D4472">
            <v>161.30000000000001</v>
          </cell>
        </row>
        <row r="4473">
          <cell r="B4473" t="str">
            <v>15 MPA, FORMA EM CHAPA COMPENSADA, CONF. PROJ 6061 SERQ/EMOP. - FORNEC</v>
          </cell>
        </row>
        <row r="4474">
          <cell r="B4474" t="str">
            <v>IMENTO E COLOCAÇÃO.</v>
          </cell>
        </row>
        <row r="4475">
          <cell r="A4475">
            <v>133</v>
          </cell>
          <cell r="B4475" t="str">
            <v>FORRO DE MADEIRA</v>
          </cell>
        </row>
        <row r="4476">
          <cell r="A4476">
            <v>9536</v>
          </cell>
          <cell r="B4476" t="str">
            <v>FORRO NO BEIRAL EM MADEIRA</v>
          </cell>
          <cell r="C4476" t="str">
            <v>M2</v>
          </cell>
          <cell r="D4476">
            <v>52.1</v>
          </cell>
        </row>
        <row r="4477">
          <cell r="A4477">
            <v>10304</v>
          </cell>
          <cell r="B4477" t="str">
            <v>FORRO DE TABUA DE PINHO</v>
          </cell>
        </row>
        <row r="4478">
          <cell r="A4478" t="str">
            <v>10304/001</v>
          </cell>
          <cell r="B4478" t="str">
            <v>FORRO DE TABUA DE PINHO, TIPO PAULISTA</v>
          </cell>
          <cell r="C4478" t="str">
            <v>M2</v>
          </cell>
          <cell r="D4478">
            <v>23.27</v>
          </cell>
        </row>
        <row r="4479">
          <cell r="A4479" t="str">
            <v>10304/002</v>
          </cell>
          <cell r="B4479" t="str">
            <v>FORRO DE MADEIRA PINUS PECAS 10X1CM FIXADO EM CAIBROS 5X5CM INCL MEIA-</v>
          </cell>
          <cell r="C4479" t="str">
            <v>M2</v>
          </cell>
          <cell r="D4479">
            <v>23.4</v>
          </cell>
        </row>
        <row r="4480">
          <cell r="B4480" t="str">
            <v>CANA</v>
          </cell>
        </row>
        <row r="4481">
          <cell r="A4481">
            <v>134</v>
          </cell>
          <cell r="B4481" t="str">
            <v>FORRO DE GESSO</v>
          </cell>
        </row>
        <row r="4482">
          <cell r="A4482">
            <v>23754</v>
          </cell>
          <cell r="B4482" t="str">
            <v>FORRO DE GESSO</v>
          </cell>
        </row>
        <row r="4483">
          <cell r="A4483" t="str">
            <v>23754/001</v>
          </cell>
          <cell r="B4483" t="str">
            <v>FORRO DE GESSO EM PLACAS PRE-MOLDADAS MACHO/FEMEA, BISOTADO, FIXADO C/</v>
          </cell>
          <cell r="C4483" t="str">
            <v>M2</v>
          </cell>
          <cell r="D4483">
            <v>13</v>
          </cell>
        </row>
        <row r="4484">
          <cell r="B4484" t="str">
            <v>ARAME GALVANIZADO</v>
          </cell>
        </row>
        <row r="4485">
          <cell r="A4485" t="str">
            <v>23754/002</v>
          </cell>
          <cell r="B4485" t="str">
            <v>FORRO DE GESSO EM PLACAS PRE-MOLDADAS MACHO/FEMEA, BISOTADAS, FIXADO</v>
          </cell>
          <cell r="C4485" t="str">
            <v>M2</v>
          </cell>
          <cell r="D4485">
            <v>13</v>
          </cell>
        </row>
        <row r="4486">
          <cell r="B4486" t="str">
            <v>C/ARAME GALVANIZADO</v>
          </cell>
        </row>
        <row r="4487">
          <cell r="A4487">
            <v>68453</v>
          </cell>
          <cell r="B4487" t="str">
            <v>REVESTIMENTO DE TETOS COM GESSO</v>
          </cell>
        </row>
        <row r="4488">
          <cell r="A4488" t="str">
            <v>68453/001</v>
          </cell>
          <cell r="B4488" t="str">
            <v>REVESTIMENTO DE TETOS COM GESSO CORRIDO (DISTORCIDO)</v>
          </cell>
          <cell r="C4488" t="str">
            <v>M2</v>
          </cell>
          <cell r="D4488">
            <v>6.12</v>
          </cell>
        </row>
        <row r="4489">
          <cell r="A4489">
            <v>311</v>
          </cell>
          <cell r="B4489" t="str">
            <v>FORRO METALICO/PVC</v>
          </cell>
        </row>
        <row r="4490">
          <cell r="A4490">
            <v>41602</v>
          </cell>
          <cell r="B4490" t="str">
            <v>FORRO DE PVC</v>
          </cell>
          <cell r="C4490" t="str">
            <v>M2</v>
          </cell>
          <cell r="D4490">
            <v>15.6</v>
          </cell>
        </row>
        <row r="4491">
          <cell r="A4491" t="str">
            <v>SEDI</v>
          </cell>
          <cell r="B4491" t="str">
            <v>SERVICOS DIVERSOS</v>
          </cell>
        </row>
        <row r="4492">
          <cell r="A4492">
            <v>210</v>
          </cell>
          <cell r="B4492" t="str">
            <v>ARGAMASSAS</v>
          </cell>
        </row>
        <row r="4493">
          <cell r="A4493">
            <v>5617</v>
          </cell>
          <cell r="B4493" t="str">
            <v>ARGAMASSA CIMENTO E AREIA SEM PENEIRAR 1:4 PREPARO MANUAL</v>
          </cell>
          <cell r="C4493" t="str">
            <v>M3</v>
          </cell>
          <cell r="D4493">
            <v>219.96</v>
          </cell>
        </row>
        <row r="4494">
          <cell r="A4494">
            <v>6011</v>
          </cell>
          <cell r="B4494" t="str">
            <v>ARGAMASSA CIMENTO/AREIA MEDIA PENEIRADA 1:3 PREPARO MECANICO</v>
          </cell>
          <cell r="C4494" t="str">
            <v>M3</v>
          </cell>
          <cell r="D4494">
            <v>315.58</v>
          </cell>
        </row>
        <row r="4495">
          <cell r="A4495">
            <v>6013</v>
          </cell>
          <cell r="B4495" t="str">
            <v>ARGAMASSA CIMENTO/AREIA GROSSA 1:3 S/PENEIRAR PREP. MECANICO</v>
          </cell>
          <cell r="C4495" t="str">
            <v>M3</v>
          </cell>
          <cell r="D4495">
            <v>263.64999999999998</v>
          </cell>
        </row>
        <row r="4496">
          <cell r="A4496" t="str">
            <v>CÓDIGO</v>
          </cell>
          <cell r="B4496" t="str">
            <v>|D E S C R I Ç Ã O                                                   |UN</v>
          </cell>
          <cell r="C4496" t="str">
            <v>IDADE</v>
          </cell>
          <cell r="D4496" t="str">
            <v>|CUSTO TOTAL</v>
          </cell>
        </row>
        <row r="4497">
          <cell r="A4497" t="str">
            <v>ÍNCULO.....:</v>
          </cell>
          <cell r="B4497" t="str">
            <v>NACIONAL CAIXA</v>
          </cell>
        </row>
        <row r="4499">
          <cell r="A4499">
            <v>6014</v>
          </cell>
          <cell r="B4499" t="str">
            <v>ARGAMASSA CIMENTO/AREIA MEDIA PENEIRADA 1:4 PREPARO C/BETONEIRA</v>
          </cell>
          <cell r="C4499" t="str">
            <v>M3</v>
          </cell>
          <cell r="D4499">
            <v>271.39</v>
          </cell>
        </row>
        <row r="4500">
          <cell r="A4500">
            <v>6015</v>
          </cell>
          <cell r="B4500" t="str">
            <v>ARGAMASSA CIMENTO/AREIA GROSSA SEM PENEIRAR 1:4 PREPARO C/BETONEIRA</v>
          </cell>
          <cell r="C4500" t="str">
            <v>M3</v>
          </cell>
          <cell r="D4500">
            <v>219.11</v>
          </cell>
        </row>
        <row r="4501">
          <cell r="A4501">
            <v>6016</v>
          </cell>
          <cell r="B4501" t="str">
            <v>ARGAMASSA CIMENTO/AREIA MEDIA SEM PENEIRAR 1:5 PREPARO C/BETONEIRA</v>
          </cell>
          <cell r="C4501" t="str">
            <v>M3</v>
          </cell>
          <cell r="D4501">
            <v>192.55</v>
          </cell>
        </row>
        <row r="4502">
          <cell r="A4502">
            <v>6018</v>
          </cell>
          <cell r="B4502" t="str">
            <v>ARGAMASSA CIMENTO/AREIA MEDIA SEM PENEIRAR 1:5 PREPARO C/BETONEIRA</v>
          </cell>
          <cell r="C4502" t="str">
            <v>M3</v>
          </cell>
          <cell r="D4502">
            <v>190.39</v>
          </cell>
        </row>
        <row r="4503">
          <cell r="A4503">
            <v>6019</v>
          </cell>
          <cell r="B4503" t="str">
            <v>ARGAMASSA CIMENTO/AREIA MEDIA SEM PENEIRAR 1:6 PREPARO C/BETONEIRA</v>
          </cell>
          <cell r="C4503" t="str">
            <v>M3</v>
          </cell>
          <cell r="D4503">
            <v>171.81</v>
          </cell>
        </row>
        <row r="4504">
          <cell r="A4504">
            <v>6020</v>
          </cell>
          <cell r="B4504" t="str">
            <v>ARGAMASSA CIMENTO/AREIA GROSSA SEM PENEIRAR 1:8 PREPARO MANUAL</v>
          </cell>
          <cell r="C4504" t="str">
            <v>M3</v>
          </cell>
          <cell r="D4504">
            <v>166.85</v>
          </cell>
        </row>
        <row r="4505">
          <cell r="A4505">
            <v>6022</v>
          </cell>
          <cell r="B4505" t="str">
            <v>ARGAMASSA CAL/AREIA FINA PENEIRADA 1:2 PREPARO MANUAL</v>
          </cell>
          <cell r="C4505" t="str">
            <v>M3</v>
          </cell>
          <cell r="D4505">
            <v>369.04</v>
          </cell>
        </row>
        <row r="4506">
          <cell r="A4506">
            <v>6023</v>
          </cell>
          <cell r="B4506" t="str">
            <v>ARGAMASSA CAL/AREIA MEDIA S/PENEIRAR 1:4 PREPARO C/BETONEIRA</v>
          </cell>
          <cell r="C4506" t="str">
            <v>M3</v>
          </cell>
          <cell r="D4506">
            <v>196.69</v>
          </cell>
        </row>
        <row r="4507">
          <cell r="A4507">
            <v>6025</v>
          </cell>
          <cell r="B4507" t="str">
            <v>ARGAMASSA CAL/AREIA MEDIA S/PENEIRAR 1:4 PREPARO MANUAL</v>
          </cell>
          <cell r="C4507" t="str">
            <v>M3</v>
          </cell>
          <cell r="D4507">
            <v>210.19</v>
          </cell>
        </row>
        <row r="4508">
          <cell r="A4508">
            <v>6026</v>
          </cell>
          <cell r="B4508" t="str">
            <v>ARGAMASSA CAL/AREIA MEDIA S/PENEIRAR 1:5 PREPARO MANUAL</v>
          </cell>
          <cell r="C4508" t="str">
            <v>M3</v>
          </cell>
          <cell r="D4508">
            <v>187.99</v>
          </cell>
        </row>
        <row r="4509">
          <cell r="A4509">
            <v>6028</v>
          </cell>
          <cell r="B4509" t="str">
            <v>ARGAMASSA CIMENTO/CAL/AREIA MEDIA SEM PENEIRAR 1:2:8 PREPARO MECANICO</v>
          </cell>
          <cell r="C4509" t="str">
            <v>M3</v>
          </cell>
          <cell r="D4509">
            <v>292.12</v>
          </cell>
        </row>
        <row r="4510">
          <cell r="A4510">
            <v>6030</v>
          </cell>
          <cell r="B4510" t="str">
            <v>ARGAMASSA CIMENTO/CAL/AREIA MEDIA PENEIRADA 1:2:9 PREPARO MANUAL</v>
          </cell>
          <cell r="C4510" t="str">
            <v>M3</v>
          </cell>
          <cell r="D4510">
            <v>335.25</v>
          </cell>
        </row>
        <row r="4511">
          <cell r="A4511">
            <v>6032</v>
          </cell>
          <cell r="B4511" t="str">
            <v>ARGAMASSA CIM/CAL/AREIA MEDIA SEM PENEIRAR 1:0,5:8 PREPARO MECANICO</v>
          </cell>
          <cell r="C4511" t="str">
            <v>M3</v>
          </cell>
          <cell r="D4511">
            <v>183.32</v>
          </cell>
        </row>
        <row r="4512">
          <cell r="A4512">
            <v>6033</v>
          </cell>
          <cell r="B4512" t="str">
            <v>ARGAMASSA CIM/CAL/AREIA MEDIA SEM PENEIRAR 1:2:11 PREPARO C/BETONEIRA</v>
          </cell>
          <cell r="C4512" t="str">
            <v>M3</v>
          </cell>
          <cell r="D4512">
            <v>233.95</v>
          </cell>
        </row>
        <row r="4513">
          <cell r="A4513">
            <v>6034</v>
          </cell>
          <cell r="B4513" t="str">
            <v>ARGAMASSA CIMENTO/CAL/AREIA MEDIA PENEIRADA 1:2:11 PREPARO C/BETONEIRA</v>
          </cell>
          <cell r="C4513" t="str">
            <v>M3</v>
          </cell>
          <cell r="D4513">
            <v>283.77</v>
          </cell>
        </row>
        <row r="4514">
          <cell r="A4514">
            <v>6035</v>
          </cell>
          <cell r="B4514" t="str">
            <v>ARGAMASSA CIMENTO/CAL/AREIA FINA PENEIRADA 1:3:9 PREPARO C/BETONEIRA</v>
          </cell>
          <cell r="C4514" t="str">
            <v>M3</v>
          </cell>
          <cell r="D4514">
            <v>383</v>
          </cell>
        </row>
        <row r="4515">
          <cell r="A4515">
            <v>6036</v>
          </cell>
          <cell r="B4515" t="str">
            <v>ARGAMASSA CAL/AREIA FINDA PENEIRADA 1:4,5 PREPARO C/BETONEIRA</v>
          </cell>
          <cell r="C4515" t="str">
            <v>M3</v>
          </cell>
          <cell r="D4515">
            <v>255.48</v>
          </cell>
        </row>
        <row r="4516">
          <cell r="A4516">
            <v>6037</v>
          </cell>
          <cell r="B4516" t="str">
            <v>ARGAMASSA CAL/AREIA MEDIA S/PENEIRAR 1:4 C/130KG CIMENTO PREP.MECANICO</v>
          </cell>
          <cell r="C4516" t="str">
            <v>M3</v>
          </cell>
          <cell r="D4516">
            <v>271.99</v>
          </cell>
        </row>
        <row r="4517">
          <cell r="A4517">
            <v>6038</v>
          </cell>
          <cell r="B4517" t="str">
            <v>ARGAMASSA CAL/AREIA MEDIA PENEIRADA 1:4 C/130KG CIMENTO PREP MECANICO</v>
          </cell>
          <cell r="C4517" t="str">
            <v>M3</v>
          </cell>
          <cell r="D4517">
            <v>321.81</v>
          </cell>
        </row>
        <row r="4518">
          <cell r="A4518">
            <v>6039</v>
          </cell>
          <cell r="B4518" t="str">
            <v>ARGAMASSA CIM/CAL/AREIA MEDIA SEM PENEIRAR 1:1:4 PREPARO C/BETONEIRA</v>
          </cell>
          <cell r="C4518" t="str">
            <v>M3</v>
          </cell>
          <cell r="D4518">
            <v>362.97</v>
          </cell>
        </row>
        <row r="4519">
          <cell r="A4519">
            <v>6040</v>
          </cell>
          <cell r="B4519" t="str">
            <v>ARGAMASSA CIM/CAL/AREIA MEDIA SEM PENEIRAR 1:0,5:5 PREPARO C/BETONEIRA</v>
          </cell>
          <cell r="C4519" t="str">
            <v>M3</v>
          </cell>
          <cell r="D4519">
            <v>247.51</v>
          </cell>
        </row>
        <row r="4520">
          <cell r="A4520">
            <v>211</v>
          </cell>
          <cell r="B4520" t="str">
            <v>CARGA, DESCARGA E TRANSPORTE DE MATERIAIS</v>
          </cell>
        </row>
        <row r="4521">
          <cell r="A4521">
            <v>25092</v>
          </cell>
          <cell r="B4521" t="str">
            <v>CARGA MECANIZADA E TRANSPORTE DE ENTULHOS</v>
          </cell>
        </row>
        <row r="4522">
          <cell r="A4522" t="str">
            <v>25092/001</v>
          </cell>
          <cell r="B4522" t="str">
            <v>CARGA MECANIZADA (PA-CARREGADEIRA) E TRANSPORTE DE ENTULHOS</v>
          </cell>
          <cell r="C4522" t="str">
            <v>M3/KM</v>
          </cell>
          <cell r="D4522">
            <v>2.5299999999999998</v>
          </cell>
        </row>
        <row r="4523">
          <cell r="A4523">
            <v>26297</v>
          </cell>
          <cell r="B4523" t="str">
            <v>CARGA MANUAL / DESCARGA MECANICA  MAT A GRANEL</v>
          </cell>
        </row>
        <row r="4524">
          <cell r="A4524" t="str">
            <v>26297/001</v>
          </cell>
          <cell r="B4524" t="str">
            <v>CARGA MAN(C/4 SERVENTES)/DESC MEC MAT A GRANEL:CAM BASC 8T A</v>
          </cell>
          <cell r="C4524" t="str">
            <v>T</v>
          </cell>
          <cell r="D4524">
            <v>8.31</v>
          </cell>
        </row>
        <row r="4525">
          <cell r="B4525" t="str">
            <v>DIESEL INCL TEMPO P/CARGA/DESCARGA/MANOBRA (AGREGADOS/PEDRA</v>
          </cell>
        </row>
        <row r="4526">
          <cell r="B4526" t="str">
            <v>DE MAO/PARALELOS/TERRA/ESCOMBROS)</v>
          </cell>
        </row>
        <row r="4527">
          <cell r="A4527" t="str">
            <v>CÓDIGO</v>
          </cell>
          <cell r="B4527" t="str">
            <v>|D E S C R I Ç Ã O                                                   |UN</v>
          </cell>
          <cell r="C4527" t="str">
            <v>IDADE</v>
          </cell>
          <cell r="D4527" t="str">
            <v>|CUSTO TOTAL</v>
          </cell>
        </row>
        <row r="4528">
          <cell r="A4528" t="str">
            <v>ÍNCULO.....:</v>
          </cell>
          <cell r="B4528" t="str">
            <v>NACIONAL CAIXA</v>
          </cell>
        </row>
        <row r="4530">
          <cell r="A4530" t="str">
            <v>26297/002</v>
          </cell>
          <cell r="B4530" t="str">
            <v>CARGA MAN(C/4 SERVENTES)/DESC MEC MAT A GRANEL:CAM BASC 12T</v>
          </cell>
          <cell r="C4530" t="str">
            <v>T</v>
          </cell>
          <cell r="D4530">
            <v>8.16</v>
          </cell>
        </row>
        <row r="4531">
          <cell r="B4531" t="str">
            <v>A DIESEL INCL TEMPO P/CARGA/DESCARGA/MANOBRA (AGREGADOS/PEDRA</v>
          </cell>
        </row>
        <row r="4532">
          <cell r="B4532" t="str">
            <v>DE MAO/PARALELOS/TERRA/ESCOMBROS)</v>
          </cell>
        </row>
        <row r="4533">
          <cell r="A4533" t="str">
            <v>26297/003</v>
          </cell>
          <cell r="B4533" t="str">
            <v>CARGA MAN(C/2 SERVENTES)/DESC MEC MAT A GRANEL:CAM BASC 8T A</v>
          </cell>
          <cell r="C4533" t="str">
            <v>T</v>
          </cell>
          <cell r="D4533">
            <v>12.91</v>
          </cell>
        </row>
        <row r="4534">
          <cell r="B4534" t="str">
            <v>DIESEL INCL TEMPO P/CARGA/DESCARGA/MANOBRAS (AGREGADOS/PEDRA</v>
          </cell>
        </row>
        <row r="4535">
          <cell r="B4535" t="str">
            <v>DE MAO/PARALELOS/TERRA/ESCOMBROS)</v>
          </cell>
        </row>
        <row r="4536">
          <cell r="A4536">
            <v>212</v>
          </cell>
          <cell r="B4536" t="str">
            <v>LIMPEZA E ARREMATES FINAIS</v>
          </cell>
        </row>
        <row r="4537">
          <cell r="A4537">
            <v>9537</v>
          </cell>
          <cell r="B4537" t="str">
            <v>LIMPEZA FINAL DA OBRA</v>
          </cell>
          <cell r="C4537" t="str">
            <v>M2</v>
          </cell>
          <cell r="D4537">
            <v>0.72</v>
          </cell>
        </row>
        <row r="4538">
          <cell r="A4538">
            <v>10410</v>
          </cell>
          <cell r="B4538" t="str">
            <v>LIMPEZA GERAL DE QUADRA POLIESPORTIVA</v>
          </cell>
        </row>
        <row r="4539">
          <cell r="A4539" t="str">
            <v>10410/001</v>
          </cell>
          <cell r="B4539" t="str">
            <v>LIMPEZA GERAL DE QUADRA POLIESPORTIVA (QUADRA DESC DO MET)</v>
          </cell>
          <cell r="C4539" t="str">
            <v>M2</v>
          </cell>
          <cell r="D4539">
            <v>0.62</v>
          </cell>
        </row>
        <row r="4540">
          <cell r="A4540">
            <v>23774</v>
          </cell>
          <cell r="B4540" t="str">
            <v>SERVICOS DIVERSOS</v>
          </cell>
        </row>
        <row r="4541">
          <cell r="A4541" t="str">
            <v>23774/001</v>
          </cell>
          <cell r="B4541" t="str">
            <v>ESCANINHOS CORRESPONDENCIA PR5-2Q-T INCL VERNIZ</v>
          </cell>
          <cell r="C4541" t="str">
            <v>UN</v>
          </cell>
          <cell r="D4541">
            <v>328.89</v>
          </cell>
        </row>
        <row r="4542">
          <cell r="A4542" t="str">
            <v>23774/002</v>
          </cell>
          <cell r="B4542" t="str">
            <v>VEDACAO POCO INSTALACOES PR5-2Q-T</v>
          </cell>
          <cell r="C4542" t="str">
            <v>UN</v>
          </cell>
          <cell r="D4542">
            <v>111.26</v>
          </cell>
        </row>
        <row r="4543">
          <cell r="A4543" t="str">
            <v>23774/003</v>
          </cell>
          <cell r="B4543" t="str">
            <v>CAIXA PROTECAO HIDROMETRO PR5-2Q-T</v>
          </cell>
          <cell r="C4543" t="str">
            <v>UN</v>
          </cell>
          <cell r="D4543">
            <v>211</v>
          </cell>
        </row>
        <row r="4544">
          <cell r="A4544" t="str">
            <v>23774/004</v>
          </cell>
          <cell r="B4544" t="str">
            <v>PLACA FERRO ESMALTADO PR5-2Q-T 12X18CM</v>
          </cell>
          <cell r="C4544" t="str">
            <v>UN</v>
          </cell>
          <cell r="D4544">
            <v>4.46</v>
          </cell>
        </row>
        <row r="4545">
          <cell r="A4545" t="str">
            <v>23774/005</v>
          </cell>
          <cell r="B4545" t="str">
            <v>PLAQUETA FERRO ESMALTADO ELIPTICA PR5-2Q-T</v>
          </cell>
          <cell r="C4545" t="str">
            <v>UN</v>
          </cell>
          <cell r="D4545">
            <v>2.27</v>
          </cell>
        </row>
        <row r="4546">
          <cell r="A4546" t="str">
            <v>23774/006</v>
          </cell>
          <cell r="B4546" t="str">
            <v>LIMPEZA GERAL OBRA PR5-2Q-T</v>
          </cell>
          <cell r="C4546" t="str">
            <v>UN</v>
          </cell>
          <cell r="D4546">
            <v>3799.04</v>
          </cell>
        </row>
        <row r="4547">
          <cell r="A4547">
            <v>26580</v>
          </cell>
          <cell r="B4547" t="str">
            <v>LIMPEZA DIVERSAS DA OBRA</v>
          </cell>
        </row>
        <row r="4548">
          <cell r="A4548" t="str">
            <v>26580/001</v>
          </cell>
          <cell r="B4548" t="str">
            <v>LIMPEZA REVESTIMENTO PLASTICO EM PAREDE</v>
          </cell>
          <cell r="C4548" t="str">
            <v>M2</v>
          </cell>
          <cell r="D4548">
            <v>5.67</v>
          </cell>
        </row>
        <row r="4549">
          <cell r="A4549" t="str">
            <v>26580/002</v>
          </cell>
          <cell r="B4549" t="str">
            <v>LIMPEZA/PREPARO SUPERFICIE CONCRETO P/PINTURA</v>
          </cell>
          <cell r="C4549" t="str">
            <v>M2</v>
          </cell>
          <cell r="D4549">
            <v>2.41</v>
          </cell>
        </row>
        <row r="4550">
          <cell r="A4550" t="str">
            <v>26580/003</v>
          </cell>
          <cell r="B4550" t="str">
            <v>LIMPEZA AZULEJO</v>
          </cell>
          <cell r="C4550" t="str">
            <v>M2</v>
          </cell>
          <cell r="D4550">
            <v>1.73</v>
          </cell>
        </row>
        <row r="4551">
          <cell r="A4551" t="str">
            <v>26580/004</v>
          </cell>
          <cell r="B4551" t="str">
            <v>LIMPEZA E LAVAGEM DE PASTILHAS</v>
          </cell>
          <cell r="C4551" t="str">
            <v>M2</v>
          </cell>
          <cell r="D4551">
            <v>2.41</v>
          </cell>
        </row>
        <row r="4552">
          <cell r="A4552" t="str">
            <v>26580/005</v>
          </cell>
          <cell r="B4552" t="str">
            <v>LIMPEZA CHAPA MELAMINICA EM PAREDE</v>
          </cell>
          <cell r="C4552" t="str">
            <v>M2</v>
          </cell>
          <cell r="D4552">
            <v>1.88</v>
          </cell>
        </row>
        <row r="4553">
          <cell r="A4553" t="str">
            <v>26580/006</v>
          </cell>
          <cell r="B4553" t="str">
            <v>LIMPEZA LAMBRI ALUMINIO</v>
          </cell>
          <cell r="C4553" t="str">
            <v>M2</v>
          </cell>
          <cell r="D4553">
            <v>4.1500000000000004</v>
          </cell>
        </row>
        <row r="4554">
          <cell r="A4554" t="str">
            <v>26580/007</v>
          </cell>
          <cell r="B4554" t="str">
            <v>LIMPEZA ESQUADRIA FERRO C/SOLVENTE</v>
          </cell>
          <cell r="C4554" t="str">
            <v>M2</v>
          </cell>
          <cell r="D4554">
            <v>7.43</v>
          </cell>
        </row>
        <row r="4555">
          <cell r="A4555" t="str">
            <v>26580/008</v>
          </cell>
          <cell r="B4555" t="str">
            <v>LIMPEZA VIDRO COMUM</v>
          </cell>
          <cell r="C4555" t="str">
            <v>M2</v>
          </cell>
          <cell r="D4555">
            <v>3.49</v>
          </cell>
        </row>
        <row r="4556">
          <cell r="A4556" t="str">
            <v>26580/009</v>
          </cell>
          <cell r="B4556" t="str">
            <v>LIMPEZA FORRO</v>
          </cell>
          <cell r="C4556" t="str">
            <v>M2</v>
          </cell>
          <cell r="D4556">
            <v>6.85</v>
          </cell>
        </row>
        <row r="4557">
          <cell r="A4557" t="str">
            <v>26580/010</v>
          </cell>
          <cell r="B4557" t="str">
            <v>LIMPEZA LOUCAS E METAIS</v>
          </cell>
          <cell r="C4557" t="str">
            <v>M2</v>
          </cell>
          <cell r="D4557">
            <v>7.92</v>
          </cell>
        </row>
        <row r="4558">
          <cell r="A4558" t="str">
            <v>CÓDIGO</v>
          </cell>
          <cell r="B4558" t="str">
            <v>|D E S C R I Ç Ã O                                                   |UN</v>
          </cell>
          <cell r="C4558" t="str">
            <v>IDADE</v>
          </cell>
          <cell r="D4558" t="str">
            <v>|CUSTO TOTAL</v>
          </cell>
        </row>
        <row r="4559">
          <cell r="A4559" t="str">
            <v>ÍNCULO.....:</v>
          </cell>
          <cell r="B4559" t="str">
            <v>NACIONAL CAIXA</v>
          </cell>
        </row>
        <row r="4561">
          <cell r="A4561" t="str">
            <v>26580/011</v>
          </cell>
          <cell r="B4561" t="str">
            <v>LIMPEZA PISO MARMORE/GRANITO</v>
          </cell>
          <cell r="C4561" t="str">
            <v>M2</v>
          </cell>
          <cell r="D4561">
            <v>7</v>
          </cell>
        </row>
        <row r="4562">
          <cell r="A4562" t="str">
            <v>26580/012</v>
          </cell>
          <cell r="B4562" t="str">
            <v>LIMPEZA PISO CERAMICO</v>
          </cell>
          <cell r="C4562" t="str">
            <v>M2</v>
          </cell>
          <cell r="D4562">
            <v>5.86</v>
          </cell>
        </row>
        <row r="4563">
          <cell r="A4563" t="str">
            <v>26580/013</v>
          </cell>
          <cell r="B4563" t="str">
            <v>LIMPEZA PISO PLACA BORRACHA C/ENCERAMENTO</v>
          </cell>
          <cell r="C4563" t="str">
            <v>M2</v>
          </cell>
          <cell r="D4563">
            <v>7.86</v>
          </cell>
        </row>
        <row r="4564">
          <cell r="A4564" t="str">
            <v>26580/014</v>
          </cell>
          <cell r="B4564" t="str">
            <v>LIMPEZA PISO PLACA BORRACHA</v>
          </cell>
          <cell r="C4564" t="str">
            <v>M2</v>
          </cell>
          <cell r="D4564">
            <v>2.83</v>
          </cell>
        </row>
        <row r="4565">
          <cell r="A4565" t="str">
            <v>26580/015</v>
          </cell>
          <cell r="B4565" t="str">
            <v>LIMPEZA GERAL DA OBRA</v>
          </cell>
          <cell r="C4565" t="str">
            <v>M2</v>
          </cell>
          <cell r="D4565">
            <v>3.44</v>
          </cell>
        </row>
        <row r="4566">
          <cell r="A4566" t="str">
            <v>26580/016</v>
          </cell>
          <cell r="B4566" t="str">
            <v>LIMPEZA PISO CIMENTADO</v>
          </cell>
          <cell r="C4566" t="str">
            <v>M2</v>
          </cell>
          <cell r="D4566">
            <v>11.47</v>
          </cell>
        </row>
        <row r="4567">
          <cell r="A4567" t="str">
            <v>26580/017</v>
          </cell>
          <cell r="B4567" t="str">
            <v>LIMPEZA PISO MARMORITE/GRANILITE</v>
          </cell>
          <cell r="C4567" t="str">
            <v>M2</v>
          </cell>
          <cell r="D4567">
            <v>6.64</v>
          </cell>
        </row>
        <row r="4568">
          <cell r="A4568" t="str">
            <v>26580/018</v>
          </cell>
          <cell r="B4568" t="str">
            <v>LIMPEZA MANUAL DO TERRENO (C/ RASPAGEM SUPERFICIAL)</v>
          </cell>
          <cell r="C4568" t="str">
            <v>M2</v>
          </cell>
          <cell r="D4568">
            <v>1.1000000000000001</v>
          </cell>
        </row>
        <row r="4569">
          <cell r="A4569">
            <v>68541</v>
          </cell>
          <cell r="B4569" t="str">
            <v>LIMPEZA DIVERSAS DA OBRA</v>
          </cell>
        </row>
        <row r="4570">
          <cell r="A4570" t="str">
            <v>68541/001</v>
          </cell>
          <cell r="B4570" t="str">
            <v>LIMPEZA LOUCAS E METAIS</v>
          </cell>
          <cell r="C4570" t="str">
            <v>UN</v>
          </cell>
          <cell r="D4570">
            <v>7.92</v>
          </cell>
        </row>
        <row r="4571">
          <cell r="A4571">
            <v>215</v>
          </cell>
          <cell r="B4571" t="str">
            <v>ABERTURA DE POCO | CISTERNA OU CACIMBA |</v>
          </cell>
        </row>
        <row r="4572">
          <cell r="A4572">
            <v>24266</v>
          </cell>
          <cell r="B4572" t="str">
            <v>PERFURACAO DE POCO</v>
          </cell>
        </row>
        <row r="4573">
          <cell r="A4573" t="str">
            <v>24266/001</v>
          </cell>
          <cell r="B4573" t="str">
            <v>PERFURACAO DE POCO COM PERFURATRIZ PNEUMATICA</v>
          </cell>
          <cell r="C4573" t="str">
            <v>M</v>
          </cell>
          <cell r="D4573">
            <v>21.39</v>
          </cell>
        </row>
        <row r="4574">
          <cell r="A4574" t="str">
            <v>24266/002</v>
          </cell>
          <cell r="B4574" t="str">
            <v>PERFURACAO DE POCO COM PERFURATRIZ A PERCUSSAO</v>
          </cell>
          <cell r="C4574" t="str">
            <v>M</v>
          </cell>
          <cell r="D4574">
            <v>41.5</v>
          </cell>
        </row>
        <row r="4575">
          <cell r="A4575">
            <v>216</v>
          </cell>
          <cell r="B4575" t="str">
            <v>POCO TUBULAR PROFUNDO</v>
          </cell>
        </row>
        <row r="4576">
          <cell r="A4576">
            <v>24267</v>
          </cell>
          <cell r="B4576" t="str">
            <v>INSTALACAO HIDRAULICA DE POCO PROFUNDO</v>
          </cell>
        </row>
        <row r="4577">
          <cell r="A4577" t="str">
            <v>24267/001</v>
          </cell>
          <cell r="B4577" t="str">
            <v>INSTALACAO HIDRAULICA DE POCO PROFUNDO D=75MM</v>
          </cell>
          <cell r="C4577" t="str">
            <v>UN</v>
          </cell>
          <cell r="D4577">
            <v>2267.5700000000002</v>
          </cell>
        </row>
        <row r="4578">
          <cell r="A4578" t="str">
            <v>24267/002</v>
          </cell>
          <cell r="B4578" t="str">
            <v>INSTALACAO HIDRAULICA DE POCO PROFUNDO D=150MM</v>
          </cell>
          <cell r="C4578" t="str">
            <v>UN</v>
          </cell>
          <cell r="D4578">
            <v>20651.89</v>
          </cell>
        </row>
        <row r="4579">
          <cell r="A4579">
            <v>24269</v>
          </cell>
          <cell r="B4579" t="str">
            <v>INSTALACAO ELETRICA P/POCO PROFUNDO</v>
          </cell>
        </row>
        <row r="4580">
          <cell r="A4580" t="str">
            <v>24269/001</v>
          </cell>
          <cell r="B4580" t="str">
            <v>INSTALACAO ELETRICA DE POCO PROFUNDO D=75MM</v>
          </cell>
          <cell r="C4580" t="str">
            <v>UN</v>
          </cell>
          <cell r="D4580">
            <v>562.28</v>
          </cell>
        </row>
        <row r="4581">
          <cell r="A4581" t="str">
            <v>24269/002</v>
          </cell>
          <cell r="B4581" t="str">
            <v>INSTALACAO ELETRICA DE POCO PROFUNDO D=150MM</v>
          </cell>
          <cell r="C4581" t="str">
            <v>UN</v>
          </cell>
          <cell r="D4581">
            <v>790.28</v>
          </cell>
        </row>
        <row r="4582">
          <cell r="A4582">
            <v>40841</v>
          </cell>
          <cell r="B4582" t="str">
            <v>ABRACADEIRA P/POCOS PROFUNDOS</v>
          </cell>
          <cell r="C4582" t="str">
            <v>UN</v>
          </cell>
          <cell r="D4582">
            <v>48.48</v>
          </cell>
        </row>
        <row r="4583">
          <cell r="A4583">
            <v>318</v>
          </cell>
          <cell r="B4583" t="str">
            <v>OUTROS</v>
          </cell>
        </row>
        <row r="4584">
          <cell r="A4584">
            <v>5962</v>
          </cell>
          <cell r="B4584" t="str">
            <v>TANQUE FIXO CILIND HORIZ ISOLADO FERLEX 10.000L P/ASFALTO</v>
          </cell>
          <cell r="C4584" t="str">
            <v>UN</v>
          </cell>
          <cell r="D4584">
            <v>5.76</v>
          </cell>
        </row>
        <row r="4585">
          <cell r="B4585" t="str">
            <v>DEPRECIACAO E JUROS</v>
          </cell>
        </row>
        <row r="4586">
          <cell r="A4586">
            <v>6391</v>
          </cell>
          <cell r="B4586" t="str">
            <v>SOLDA TOPO DESCENDENTE CHANFRADA ESPESSURA=1/4" CHAPA/PERFIL/TUBO ACO</v>
          </cell>
          <cell r="C4586" t="str">
            <v>M</v>
          </cell>
          <cell r="D4586">
            <v>58.52</v>
          </cell>
        </row>
        <row r="4587">
          <cell r="B4587" t="str">
            <v>COM CONVERSOR DIESEL.</v>
          </cell>
        </row>
        <row r="4588">
          <cell r="A4588">
            <v>71402</v>
          </cell>
          <cell r="B4588" t="str">
            <v>SOQUETE COMPACTADOR</v>
          </cell>
        </row>
        <row r="4589">
          <cell r="A4589" t="str">
            <v>CÓDIGO</v>
          </cell>
          <cell r="B4589" t="str">
            <v>|D E S C R I Ç Ã O                                                   |UN</v>
          </cell>
          <cell r="C4589" t="str">
            <v>IDADE</v>
          </cell>
          <cell r="D4589" t="str">
            <v>|CUSTO TOTAL</v>
          </cell>
        </row>
        <row r="4590">
          <cell r="A4590" t="str">
            <v>ÍNCULO.....:</v>
          </cell>
          <cell r="B4590" t="str">
            <v>NACIONAL CAIXA</v>
          </cell>
        </row>
        <row r="4592">
          <cell r="A4592" t="str">
            <v>71402/001</v>
          </cell>
          <cell r="B4592" t="str">
            <v>SOQUETE COMPACTADOR 72KG GASOLINA, 3HP (CHP) EXCLUSIVE OPERADOR.</v>
          </cell>
          <cell r="C4592" t="str">
            <v>H</v>
          </cell>
          <cell r="D4592">
            <v>7.2</v>
          </cell>
        </row>
        <row r="4593">
          <cell r="A4593" t="str">
            <v>71402/002</v>
          </cell>
          <cell r="B4593" t="str">
            <v>SOQUETE COMPACTADOR 72KG, GASOLINA, 3HP, (CHI), EXCLUSIVE OPERADOR.</v>
          </cell>
          <cell r="C4593" t="str">
            <v>H</v>
          </cell>
          <cell r="D4593">
            <v>2.69</v>
          </cell>
        </row>
        <row r="4594">
          <cell r="A4594">
            <v>71407</v>
          </cell>
          <cell r="B4594" t="str">
            <v>CAMINHÃO</v>
          </cell>
        </row>
        <row r="4595">
          <cell r="A4595" t="str">
            <v>71407/001</v>
          </cell>
          <cell r="B4595" t="str">
            <v>CAMINHÃO BASCULANTE TOCO 5M3, INCLUSIVE CAÇAMBA, MOTOR DIESEL 160CV CO</v>
          </cell>
          <cell r="C4595" t="str">
            <v>H</v>
          </cell>
          <cell r="D4595">
            <v>71.150000000000006</v>
          </cell>
        </row>
        <row r="4596">
          <cell r="B4596" t="str">
            <v>M MOTORISTA - CHP</v>
          </cell>
        </row>
        <row r="4597">
          <cell r="A4597" t="str">
            <v>71407/002</v>
          </cell>
          <cell r="B4597" t="str">
            <v>CAMINHÃO TOCO, CARROCERIA FIXA ABERTA MADEIRA, MOTOR DIESEL - CHI - CO</v>
          </cell>
          <cell r="C4597" t="str">
            <v>CHI</v>
          </cell>
          <cell r="D4597">
            <v>27.23</v>
          </cell>
        </row>
        <row r="4598">
          <cell r="B4598" t="str">
            <v>M MOTORISTA</v>
          </cell>
        </row>
        <row r="4599">
          <cell r="A4599" t="str">
            <v>71407/003</v>
          </cell>
          <cell r="B4599" t="str">
            <v>CAMINHÃO TOCO, CARROCERIA FIXA ABERTA DE MADEIRA, MOTOR A DIESEL - CHP</v>
          </cell>
          <cell r="C4599" t="str">
            <v>CHP</v>
          </cell>
          <cell r="D4599">
            <v>73.05</v>
          </cell>
        </row>
        <row r="4600">
          <cell r="B4600" t="e">
            <v>#NAME?</v>
          </cell>
        </row>
        <row r="4601">
          <cell r="A4601">
            <v>71408</v>
          </cell>
          <cell r="B4601" t="str">
            <v>TRATOR</v>
          </cell>
        </row>
        <row r="4602">
          <cell r="A4602" t="str">
            <v>71408/001</v>
          </cell>
          <cell r="B4602" t="str">
            <v>TRATOR DE ESTEIRAS, 153HP - CHI - INCLUSIVE OPERADOR</v>
          </cell>
          <cell r="C4602" t="str">
            <v>H</v>
          </cell>
          <cell r="D4602">
            <v>103.85</v>
          </cell>
        </row>
        <row r="4603">
          <cell r="A4603" t="str">
            <v>71408/002</v>
          </cell>
          <cell r="B4603" t="str">
            <v>TRATOR ESTEIRAS DIESEL 140CV - CHP - INCLUSIVE OPERADOR</v>
          </cell>
          <cell r="C4603" t="str">
            <v>H</v>
          </cell>
          <cell r="D4603">
            <v>230.74</v>
          </cell>
        </row>
        <row r="4604">
          <cell r="A4604">
            <v>71409</v>
          </cell>
          <cell r="B4604" t="str">
            <v>CARREGADOR FRONTAL / PÁ CARREGADEIRA</v>
          </cell>
        </row>
        <row r="4605">
          <cell r="A4605" t="str">
            <v>71409/001</v>
          </cell>
          <cell r="B4605" t="str">
            <v>CARREGADOR FRONTAL (PA CARREGADEIRA) SOBRE RODAS 105HP CAPACIDADE DA C</v>
          </cell>
          <cell r="C4605" t="str">
            <v>H</v>
          </cell>
          <cell r="D4605">
            <v>115.58</v>
          </cell>
        </row>
        <row r="4606">
          <cell r="B4606" t="str">
            <v>AÇAMBA 1,4 A 1,7M3 - CHP - INCLUSIVE OPERADOR</v>
          </cell>
        </row>
        <row r="4607">
          <cell r="A4607">
            <v>71417</v>
          </cell>
          <cell r="B4607" t="str">
            <v>ESCAVADEIRA</v>
          </cell>
        </row>
        <row r="4608">
          <cell r="A4608" t="str">
            <v>71417/001</v>
          </cell>
          <cell r="B4608" t="str">
            <v>ESCAVADEIRA HIDRAULICA SOBRE ESTEIRAS 110HP A DIESEL - CHP - INCLUSIVE</v>
          </cell>
          <cell r="C4608" t="str">
            <v>CHP</v>
          </cell>
          <cell r="D4608">
            <v>144.80000000000001</v>
          </cell>
        </row>
        <row r="4609">
          <cell r="B4609" t="str">
            <v>OPERADOR</v>
          </cell>
        </row>
        <row r="4610">
          <cell r="A4610" t="str">
            <v>71417/002</v>
          </cell>
          <cell r="B4610" t="str">
            <v>ESCAVADEIRA HIDRAULICA SOBRE ESTEIRAS 110HP A DIESEL - CHI - INCLUISVE</v>
          </cell>
          <cell r="C4610" t="str">
            <v>CHI</v>
          </cell>
          <cell r="D4610">
            <v>62.7</v>
          </cell>
        </row>
        <row r="4611">
          <cell r="B4611" t="str">
            <v>OPERADOR</v>
          </cell>
        </row>
        <row r="4612">
          <cell r="A4612">
            <v>71516</v>
          </cell>
          <cell r="B4612" t="str">
            <v>MANGUEIRA DE FIBRA DE POLIESTER PURA, COM 1.1/2", REVESTIDA INTERNAMEN</v>
          </cell>
          <cell r="C4612" t="str">
            <v>UN</v>
          </cell>
          <cell r="D4612">
            <v>320</v>
          </cell>
        </row>
        <row r="4613">
          <cell r="B4613" t="str">
            <v>TE. ESTA COMPOSIÇÃO COMPREENDE DOIS (2) LANCES COM 15M.</v>
          </cell>
        </row>
        <row r="4614">
          <cell r="A4614">
            <v>71566</v>
          </cell>
          <cell r="B4614" t="str">
            <v>GUINDASTES E/OU BRAÇO MECÂNICO</v>
          </cell>
        </row>
        <row r="4615">
          <cell r="A4615" t="str">
            <v>71566/001</v>
          </cell>
          <cell r="B4615" t="str">
            <v>GUINDAUTO (CI) CAP.3,5 TON., MONTADO SOBRE CAMINHÃO TOCO (EXCL. O CAMI</v>
          </cell>
          <cell r="C4615" t="str">
            <v>H</v>
          </cell>
          <cell r="D4615">
            <v>12.05</v>
          </cell>
        </row>
        <row r="4616">
          <cell r="B4616" t="str">
            <v>NHÃO) APROX.2,0M DE ALCANCE HORIZONTAL, 7,0 NA VERTICAL.  EXCL. OPERAD</v>
          </cell>
        </row>
        <row r="4617">
          <cell r="B4617" t="str">
            <v>OR.</v>
          </cell>
        </row>
        <row r="4618">
          <cell r="A4618" t="str">
            <v>71566/002</v>
          </cell>
          <cell r="B4618" t="str">
            <v>GUINDAUTO (CP) CAP.3,5 TON., MONTADO SOBRE CAMINHÃO TOCO (EXCL. O CAMI</v>
          </cell>
          <cell r="C4618" t="str">
            <v>H</v>
          </cell>
          <cell r="D4618">
            <v>14.06</v>
          </cell>
        </row>
        <row r="4619">
          <cell r="B4619" t="str">
            <v>NHÃO) APROX.2,0M DE ALCANCE HORIZONTAL, VERTICAL 7,0M.  EXCLUSIVE OPER</v>
          </cell>
        </row>
        <row r="4620">
          <cell r="A4620" t="str">
            <v>CÓDIGO</v>
          </cell>
          <cell r="B4620" t="str">
            <v>|D E S C R I Ç Ã O                                                   |UN</v>
          </cell>
          <cell r="C4620" t="str">
            <v>IDADE</v>
          </cell>
          <cell r="D4620" t="str">
            <v>|CUSTO TOTAL</v>
          </cell>
        </row>
        <row r="4621">
          <cell r="A4621" t="str">
            <v>ÍNCULO.....:</v>
          </cell>
          <cell r="B4621" t="str">
            <v>NACIONAL CAIXA</v>
          </cell>
        </row>
        <row r="4623">
          <cell r="B4623" t="str">
            <v>ADOR.</v>
          </cell>
        </row>
        <row r="4624">
          <cell r="A4624">
            <v>71572</v>
          </cell>
          <cell r="B4624" t="str">
            <v>BETONEIRAS</v>
          </cell>
        </row>
        <row r="4625">
          <cell r="A4625" t="str">
            <v>71572/001</v>
          </cell>
          <cell r="B4625" t="str">
            <v>BETONEIRA DIESEL 580L (CP) MISTURA SECA, CARREGAMENTO MECANICO E TAMBO</v>
          </cell>
          <cell r="C4625" t="str">
            <v>H</v>
          </cell>
          <cell r="D4625">
            <v>11.65</v>
          </cell>
        </row>
        <row r="4626">
          <cell r="B4626" t="str">
            <v>R REVERSÍVEL. - EXCLUSIVE OPERADOR</v>
          </cell>
        </row>
        <row r="4627">
          <cell r="A4627" t="str">
            <v>71572/002</v>
          </cell>
          <cell r="B4627" t="str">
            <v>BETONEIRA DIESEL, 580L (CI) MISTURA SECA, CARREGADOR MECANICO E TAMBOR</v>
          </cell>
          <cell r="C4627" t="str">
            <v>H</v>
          </cell>
          <cell r="D4627">
            <v>4.0999999999999996</v>
          </cell>
        </row>
        <row r="4628">
          <cell r="B4628" t="str">
            <v>REVERSÍVEL.- EXCLUSIVE OPERADOR</v>
          </cell>
        </row>
        <row r="4629">
          <cell r="A4629">
            <v>321</v>
          </cell>
          <cell r="B4629" t="str">
            <v>COMPOSICAO SERVICO MIGRACAO</v>
          </cell>
        </row>
        <row r="4630">
          <cell r="A4630">
            <v>5623</v>
          </cell>
          <cell r="B4630" t="str">
            <v>JUROS - CAMINHAO BASCULANTE FORD F 12000 12T 142HP (VU=5ANOS)</v>
          </cell>
          <cell r="C4630" t="str">
            <v>H</v>
          </cell>
          <cell r="D4630">
            <v>4.42</v>
          </cell>
        </row>
        <row r="4631">
          <cell r="A4631">
            <v>5624</v>
          </cell>
          <cell r="B4631" t="str">
            <v>MATERIAIS NA OPERACAO -CAMINHAO BASCULANTE FORD F-12000 12T 142HP</v>
          </cell>
          <cell r="C4631" t="str">
            <v>H</v>
          </cell>
          <cell r="D4631">
            <v>53.67</v>
          </cell>
        </row>
        <row r="4632">
          <cell r="A4632">
            <v>5627</v>
          </cell>
          <cell r="B4632" t="str">
            <v>ESCAVADEIRA KOMATSU PC 150 SE 103 HP - DEPRECIACAO</v>
          </cell>
          <cell r="C4632" t="str">
            <v>H</v>
          </cell>
          <cell r="D4632">
            <v>42.21</v>
          </cell>
        </row>
        <row r="4633">
          <cell r="A4633">
            <v>5628</v>
          </cell>
          <cell r="B4633" t="str">
            <v>ESCAVADEIRA KOMATSU PC 150 SE 103 HP - JUROS</v>
          </cell>
          <cell r="C4633" t="str">
            <v>H</v>
          </cell>
          <cell r="D4633">
            <v>15.96</v>
          </cell>
        </row>
        <row r="4634">
          <cell r="A4634">
            <v>5629</v>
          </cell>
          <cell r="B4634" t="str">
            <v>ESCAVADEIRA KOMATSU PC 150 SE 103 HP - MANUTENCAO</v>
          </cell>
          <cell r="C4634" t="str">
            <v>H</v>
          </cell>
          <cell r="D4634">
            <v>33.79</v>
          </cell>
        </row>
        <row r="4635">
          <cell r="A4635">
            <v>5630</v>
          </cell>
          <cell r="B4635" t="str">
            <v>ESCAVADEIRA KOMATSU PC 150 SE 103 HP - MATERIAIS NA OPERACAO</v>
          </cell>
          <cell r="C4635" t="str">
            <v>H</v>
          </cell>
          <cell r="D4635">
            <v>52.92</v>
          </cell>
        </row>
        <row r="4636">
          <cell r="A4636">
            <v>5631</v>
          </cell>
          <cell r="B4636" t="str">
            <v>ESCAVADEIRA KOMATSU PC 150 SE 103 HP - CHP DIURNO</v>
          </cell>
          <cell r="C4636" t="str">
            <v>CHP</v>
          </cell>
          <cell r="D4636">
            <v>152.74</v>
          </cell>
        </row>
        <row r="4637">
          <cell r="A4637">
            <v>5632</v>
          </cell>
          <cell r="B4637" t="str">
            <v>ESCAVADEIRA KOMATSU PC 150 SE 103 HP - CHI DIURNO</v>
          </cell>
          <cell r="C4637" t="str">
            <v>CHI</v>
          </cell>
          <cell r="D4637">
            <v>66.02</v>
          </cell>
        </row>
        <row r="4638">
          <cell r="A4638">
            <v>5653</v>
          </cell>
          <cell r="B4638" t="str">
            <v>CARREGADEIRA SOBRE PNEUS CASE W20 144HP (VU=5A) - DEPRECIACAO E JUROS</v>
          </cell>
          <cell r="C4638" t="str">
            <v>H</v>
          </cell>
          <cell r="D4638">
            <v>50.61</v>
          </cell>
        </row>
        <row r="4639">
          <cell r="A4639">
            <v>5654</v>
          </cell>
          <cell r="B4639" t="str">
            <v>CARREGADEIRA SOBRE PNEUS CASE W20 144HP 1,53/1,91M3 (VU=5A)-MANUTENCAO</v>
          </cell>
          <cell r="C4639" t="str">
            <v>H</v>
          </cell>
          <cell r="D4639">
            <v>38.369999999999997</v>
          </cell>
        </row>
        <row r="4640">
          <cell r="A4640">
            <v>5655</v>
          </cell>
          <cell r="B4640" t="str">
            <v>CARREGADEIRA SOBRE PNEUS CASE W20 144HP 1,53/1,91M3 -MATERIAL/OPERACAO</v>
          </cell>
          <cell r="C4640" t="str">
            <v>H</v>
          </cell>
          <cell r="D4640">
            <v>43.09</v>
          </cell>
        </row>
        <row r="4641">
          <cell r="A4641">
            <v>5656</v>
          </cell>
          <cell r="B4641" t="str">
            <v>CARREGADEIRA SOBRE PNEUS CASE W20 144HP 1,53/1,91M3</v>
          </cell>
          <cell r="C4641" t="str">
            <v>H</v>
          </cell>
          <cell r="D4641">
            <v>8.44</v>
          </cell>
        </row>
        <row r="4642">
          <cell r="B4642" t="str">
            <v>CUSTOS C/MAO-DE-OBRA NA OPERACAO DIURNA</v>
          </cell>
        </row>
        <row r="4643">
          <cell r="A4643">
            <v>5657</v>
          </cell>
          <cell r="B4643" t="str">
            <v>GRADE DE DISCO COM 24 DISCOS - DEPRECIACAO/JUROS</v>
          </cell>
          <cell r="C4643" t="str">
            <v>H</v>
          </cell>
          <cell r="D4643">
            <v>3.31</v>
          </cell>
        </row>
        <row r="4644">
          <cell r="A4644">
            <v>5658</v>
          </cell>
          <cell r="B4644" t="str">
            <v>GRADE DE DISCO COM 24 DISCOS - MANUTENCAO</v>
          </cell>
          <cell r="C4644" t="str">
            <v>H</v>
          </cell>
          <cell r="D4644">
            <v>1.1000000000000001</v>
          </cell>
        </row>
        <row r="4645">
          <cell r="A4645">
            <v>5663</v>
          </cell>
          <cell r="B4645" t="str">
            <v>RETRO-ESCAVADEIRA C/CARREGADEIRA SOBRE PNEUS MAXION 750-4WD</v>
          </cell>
          <cell r="C4645" t="str">
            <v>H</v>
          </cell>
          <cell r="D4645">
            <v>24.61</v>
          </cell>
        </row>
        <row r="4646">
          <cell r="B4646" t="str">
            <v>0,12/0,79M3 86CV (VU=5ANOS) - DEPRECIACAO E JUROS</v>
          </cell>
        </row>
        <row r="4647">
          <cell r="A4647">
            <v>5664</v>
          </cell>
          <cell r="B4647" t="str">
            <v>RETRO-ESCAVADEIRA C/CARREGADEIRA SOBRE PNEUS MAXION 750-4WD</v>
          </cell>
          <cell r="C4647" t="str">
            <v>H</v>
          </cell>
          <cell r="D4647">
            <v>18.66</v>
          </cell>
        </row>
        <row r="4648">
          <cell r="B4648" t="str">
            <v>0,12/0,79M3 86CV (VU=5ANOS) - MANUTENCAO</v>
          </cell>
        </row>
        <row r="4649">
          <cell r="A4649">
            <v>5665</v>
          </cell>
          <cell r="B4649" t="str">
            <v>RETRO-ESCAVADEIRA C/CARREGADEIRA SOBRE PNEUS MAXION 750-4WD</v>
          </cell>
          <cell r="C4649" t="str">
            <v>H</v>
          </cell>
          <cell r="D4649">
            <v>7.84</v>
          </cell>
        </row>
        <row r="4650">
          <cell r="B4650" t="str">
            <v>0,12/0,79M3 86CV - CUSTOS C/ MAO-DE-OBRA NA OPERACAO DIURNA</v>
          </cell>
        </row>
        <row r="4651">
          <cell r="A4651" t="str">
            <v>CÓDIGO</v>
          </cell>
          <cell r="B4651" t="str">
            <v>|D E S C R I Ç Ã O                                                   |UN</v>
          </cell>
          <cell r="C4651" t="str">
            <v>IDADE</v>
          </cell>
          <cell r="D4651" t="str">
            <v>|CUSTO TOTAL</v>
          </cell>
        </row>
        <row r="4652">
          <cell r="A4652" t="str">
            <v>ÍNCULO.....:</v>
          </cell>
          <cell r="B4652" t="str">
            <v>NACIONAL CAIXA</v>
          </cell>
        </row>
        <row r="4654">
          <cell r="A4654">
            <v>5666</v>
          </cell>
          <cell r="B4654" t="str">
            <v>RETROESCAVADEIRA MASSEY-FERGUSON SOBRE PNEUS C/TRANSMISSAO MECANICA</v>
          </cell>
          <cell r="C4654" t="str">
            <v>H</v>
          </cell>
          <cell r="D4654">
            <v>22.2</v>
          </cell>
        </row>
        <row r="4655">
          <cell r="B4655" t="str">
            <v>MF-86 65HP (VU=5ANOS) - DEPRECIACAO E JUROS</v>
          </cell>
        </row>
        <row r="4656">
          <cell r="A4656">
            <v>5667</v>
          </cell>
          <cell r="B4656" t="str">
            <v>RETROESCAVADEIRA MASSEY-FERGUSON SOBRE PNEUS C/TRANSMISSAO MECANICA</v>
          </cell>
          <cell r="C4656" t="str">
            <v>H</v>
          </cell>
          <cell r="D4656">
            <v>16.82</v>
          </cell>
        </row>
        <row r="4657">
          <cell r="B4657" t="str">
            <v>MF-86 65HP (VU=5ANOS) - MANUTENCAO</v>
          </cell>
        </row>
        <row r="4658">
          <cell r="A4658">
            <v>5668</v>
          </cell>
          <cell r="B4658" t="str">
            <v>RETROESCAVADEIRA MASSEY-FERGUSON SOBRE PNEUS C/TRANSMISSAO MECANICA</v>
          </cell>
          <cell r="C4658" t="str">
            <v>H</v>
          </cell>
          <cell r="D4658">
            <v>24.57</v>
          </cell>
        </row>
        <row r="4659">
          <cell r="B4659" t="str">
            <v>MF-86 65HP (VU=5ANOS) - MATERIAIS / OPERACAO</v>
          </cell>
        </row>
        <row r="4660">
          <cell r="A4660">
            <v>5669</v>
          </cell>
          <cell r="B4660" t="str">
            <v>RETROESCAVADEIRA MASSEY-FERGUSON SOBRE PNEUS C/TRANSMISSAO MECANICA</v>
          </cell>
          <cell r="C4660" t="str">
            <v>H</v>
          </cell>
          <cell r="D4660">
            <v>7.84</v>
          </cell>
        </row>
        <row r="4661">
          <cell r="B4661" t="str">
            <v>MF-86 65HP (VU=5ANOS) - MAO-DE-OBRA / OPERACAO</v>
          </cell>
        </row>
        <row r="4662">
          <cell r="A4662">
            <v>5670</v>
          </cell>
          <cell r="B4662" t="str">
            <v>ROLO COMPACTADOR VIBRATORIO LISO AUTO-PROP. DYNAPAC CA-15 6,6T / 79HP</v>
          </cell>
          <cell r="C4662" t="str">
            <v>H</v>
          </cell>
          <cell r="D4662">
            <v>26.1</v>
          </cell>
        </row>
        <row r="4663">
          <cell r="B4663" t="str">
            <v>IMPACTO DINAMICO 18,45T (VU=5ANOS) - DEPRECIACAO E JUROS</v>
          </cell>
        </row>
        <row r="4664">
          <cell r="A4664">
            <v>5671</v>
          </cell>
          <cell r="B4664" t="str">
            <v>ROLO COMPACTADOR VIBRATORIO LISO AUTO-PROP. DYNAPAC CA-15 6,6T / 79HP</v>
          </cell>
          <cell r="C4664" t="str">
            <v>H</v>
          </cell>
          <cell r="D4664">
            <v>15.72</v>
          </cell>
        </row>
        <row r="4665">
          <cell r="B4665" t="str">
            <v>IMPACTO DINAMICO 18,45T (VU = 5ANOS) - MANUTENCAO</v>
          </cell>
        </row>
        <row r="4666">
          <cell r="A4666">
            <v>5672</v>
          </cell>
          <cell r="B4666" t="str">
            <v>ROLO COMPACTADOR VIBRATORIO LISO AUTO-PROP. DYNAPAC CA-15 6,6T / 79HP</v>
          </cell>
          <cell r="C4666" t="str">
            <v>H</v>
          </cell>
          <cell r="D4666">
            <v>7.84</v>
          </cell>
        </row>
        <row r="4667">
          <cell r="B4667" t="str">
            <v>IMPACTO DINAMICO 18,45T (VU=5ANOS) - MAO-DE-OBRA / OPERACAO</v>
          </cell>
        </row>
        <row r="4668">
          <cell r="A4668">
            <v>5673</v>
          </cell>
          <cell r="B4668" t="str">
            <v>ROLO COMPACTADOR VIBRATORIO LISO AUTO-PROP. MULLER VAP-55L 76HP</v>
          </cell>
          <cell r="C4668" t="str">
            <v>H</v>
          </cell>
          <cell r="D4668">
            <v>9.11</v>
          </cell>
        </row>
        <row r="4669">
          <cell r="B4669" t="str">
            <v>IMPACTO DINAMICO 13/19T (VU=5ANOS) - DEPRECIACAO E JUROS</v>
          </cell>
        </row>
        <row r="4670">
          <cell r="A4670">
            <v>5674</v>
          </cell>
          <cell r="B4670" t="str">
            <v>ROLO COMPACTADOR VIBRATORIO LISO AUTO-PROP. MULLER VAP-55L 76HP</v>
          </cell>
          <cell r="C4670" t="str">
            <v>H</v>
          </cell>
          <cell r="D4670">
            <v>13.71</v>
          </cell>
        </row>
        <row r="4671">
          <cell r="B4671" t="str">
            <v>IMPACTO DINAMICO 13/19T (VU=5ANOS) - MANUTENCAO</v>
          </cell>
        </row>
        <row r="4672">
          <cell r="A4672">
            <v>5675</v>
          </cell>
          <cell r="B4672" t="str">
            <v>ROLO COMPACTADOR VIBRATORIO LISO TANDEM DYNAPAC CC 142/40HP (VU=5ANOS)</v>
          </cell>
          <cell r="C4672" t="str">
            <v>H</v>
          </cell>
          <cell r="D4672">
            <v>8.51</v>
          </cell>
        </row>
        <row r="4673">
          <cell r="B4673" t="str">
            <v>DEPRECIACAO E JUROS</v>
          </cell>
        </row>
        <row r="4674">
          <cell r="A4674">
            <v>5676</v>
          </cell>
          <cell r="B4674" t="str">
            <v>ROLO COMPACTADOR VIBRATORIO LISO TANDEM DYNAPAC CC 142/40HP (VU=5ANOS)</v>
          </cell>
          <cell r="C4674" t="str">
            <v>H</v>
          </cell>
          <cell r="D4674">
            <v>5.1100000000000003</v>
          </cell>
        </row>
        <row r="4675">
          <cell r="B4675" t="str">
            <v>MANUTENCAO</v>
          </cell>
        </row>
        <row r="4676">
          <cell r="A4676">
            <v>5677</v>
          </cell>
          <cell r="B4676" t="str">
            <v>ROLO COMPACTADOR VIBRATORIO LISO TANDEM DYNAPAC CC 142/40HP (VU=5ANOS)</v>
          </cell>
          <cell r="C4676" t="str">
            <v>H</v>
          </cell>
          <cell r="D4676">
            <v>15.87</v>
          </cell>
        </row>
        <row r="4677">
          <cell r="B4677" t="str">
            <v>MATERIAIS / OPERACAO</v>
          </cell>
        </row>
        <row r="4678">
          <cell r="A4678">
            <v>5678</v>
          </cell>
          <cell r="B4678" t="str">
            <v>RETRO-ESCAVADEIRA C/CARREGADEIRA SOBRE PNEUS MAXION 750-4WD</v>
          </cell>
          <cell r="C4678" t="str">
            <v>CHP</v>
          </cell>
          <cell r="D4678">
            <v>79.849999999999994</v>
          </cell>
        </row>
        <row r="4679">
          <cell r="B4679" t="str">
            <v>0,12/0,79M3 86CV (VU=5ANOS) - CHP DIURNO</v>
          </cell>
        </row>
        <row r="4680">
          <cell r="A4680">
            <v>5679</v>
          </cell>
          <cell r="B4680" t="str">
            <v>RETRO-ESCAVADEIRA C/CARREGADEIRA SOBRE PNEUS MAXION 750-4WD</v>
          </cell>
          <cell r="C4680" t="str">
            <v>CHI</v>
          </cell>
          <cell r="D4680">
            <v>32.46</v>
          </cell>
        </row>
        <row r="4681">
          <cell r="B4681" t="str">
            <v>0,12/0,79M3 86CV (VU=5ANOS) - CHI DIURNO</v>
          </cell>
        </row>
        <row r="4682">
          <cell r="A4682" t="str">
            <v>CÓDIGO</v>
          </cell>
          <cell r="B4682" t="str">
            <v>|D E S C R I Ç Ã O                                                   |UN</v>
          </cell>
          <cell r="C4682" t="str">
            <v>IDADE</v>
          </cell>
          <cell r="D4682" t="str">
            <v>|CUSTO TOTAL</v>
          </cell>
        </row>
        <row r="4683">
          <cell r="A4683" t="str">
            <v>ÍNCULO.....:</v>
          </cell>
          <cell r="B4683" t="str">
            <v>NACIONAL CAIXA</v>
          </cell>
        </row>
        <row r="4685">
          <cell r="A4685">
            <v>5680</v>
          </cell>
          <cell r="B4685" t="str">
            <v>RETROESCAVADEIRA MASSEY-FERGUSON SOBRE PNEUS C/TRANSMISSAO MECANICA</v>
          </cell>
          <cell r="C4685" t="str">
            <v>CHP</v>
          </cell>
          <cell r="D4685">
            <v>71.44</v>
          </cell>
        </row>
        <row r="4686">
          <cell r="B4686" t="str">
            <v>MF-86 65HP (VU=5ANOS) - CHP DIURNO</v>
          </cell>
        </row>
        <row r="4687">
          <cell r="A4687">
            <v>5681</v>
          </cell>
          <cell r="B4687" t="str">
            <v>RETROESCAVADEIRA MASSEY-FERGUSON SOBRE PNEUS C/TRANSMISSAO MECANICA</v>
          </cell>
          <cell r="C4687" t="str">
            <v>CHI</v>
          </cell>
          <cell r="D4687">
            <v>30.05</v>
          </cell>
        </row>
        <row r="4688">
          <cell r="B4688" t="str">
            <v>MF-86 65HP (VU=5ANOS) - CHI DIURNO</v>
          </cell>
        </row>
        <row r="4689">
          <cell r="A4689">
            <v>5682</v>
          </cell>
          <cell r="B4689" t="str">
            <v>ROLO COMPACTADOR VIBRATORIO LISO AUTO-PROP. DYNAPAC CA-15 6,6T / 79HP</v>
          </cell>
          <cell r="C4689" t="str">
            <v>CHP</v>
          </cell>
          <cell r="D4689">
            <v>98.81</v>
          </cell>
        </row>
        <row r="4690">
          <cell r="B4690" t="str">
            <v>IMPACTO DINAMICO 18,45T (VU = 5ANOS) - CHP DIURNO</v>
          </cell>
        </row>
        <row r="4691">
          <cell r="A4691">
            <v>5683</v>
          </cell>
          <cell r="B4691" t="str">
            <v>ROLO COMPACTADOR VIBRATORIO LISO AUTO-PROP. DYNAPAC CA-15 6,6T / 79HP</v>
          </cell>
          <cell r="C4691" t="str">
            <v>CHI</v>
          </cell>
          <cell r="D4691">
            <v>33.950000000000003</v>
          </cell>
        </row>
        <row r="4692">
          <cell r="B4692" t="str">
            <v>IMPACTO DINAMICO 18,45T (VU = 5ANOS) - CHI DIURNO</v>
          </cell>
        </row>
        <row r="4693">
          <cell r="A4693">
            <v>5684</v>
          </cell>
          <cell r="B4693" t="str">
            <v>ROLO COMPACTADOR VIBRATORIO LISO AUTO-PROP. MULLER VAP-55L 76HP</v>
          </cell>
          <cell r="C4693" t="str">
            <v>CHP</v>
          </cell>
          <cell r="D4693">
            <v>79.819999999999993</v>
          </cell>
        </row>
        <row r="4694">
          <cell r="B4694" t="str">
            <v>IMPACTO DINAMICO 13/19T (VU=5ANOS) - CHP DIURNO</v>
          </cell>
        </row>
        <row r="4695">
          <cell r="A4695">
            <v>5685</v>
          </cell>
          <cell r="B4695" t="str">
            <v>ROLO COMPACTADOR VIBRATORIO LISO AUTO-PROP. MULLER VAP-55L 76HP</v>
          </cell>
          <cell r="C4695" t="str">
            <v>CHI</v>
          </cell>
          <cell r="D4695">
            <v>16.96</v>
          </cell>
        </row>
        <row r="4696">
          <cell r="B4696" t="str">
            <v>IMPACTO DINAMICO 13/19T (VU=5ANOS) - CHI DIURNO</v>
          </cell>
        </row>
        <row r="4697">
          <cell r="A4697">
            <v>5686</v>
          </cell>
          <cell r="B4697" t="str">
            <v>ROLO COMPACTADOR VIBRATORIO LISO TANDEM DYNAPAC CC 142/40HP (VU=5ANOS)</v>
          </cell>
          <cell r="C4697" t="str">
            <v>CHP</v>
          </cell>
          <cell r="D4697">
            <v>37.35</v>
          </cell>
        </row>
        <row r="4698">
          <cell r="B4698" t="str">
            <v>CHP DIURNO</v>
          </cell>
        </row>
        <row r="4699">
          <cell r="A4699">
            <v>5687</v>
          </cell>
          <cell r="B4699" t="str">
            <v>CARREGADEIRA SOBRE PNEUS CASE W20 144HP 1,53/1,91M3 (VU=5A)-CHP DIURNO</v>
          </cell>
          <cell r="C4699" t="str">
            <v>CHP</v>
          </cell>
          <cell r="D4699">
            <v>140.52000000000001</v>
          </cell>
        </row>
        <row r="4700">
          <cell r="A4700">
            <v>5688</v>
          </cell>
          <cell r="B4700" t="str">
            <v>CARREGADEIRA SOBRE PNEUS CASE W20 144HP 1,53/1,91M3 (VU=5A)-CHI DIURNO</v>
          </cell>
          <cell r="C4700" t="str">
            <v>CHI</v>
          </cell>
          <cell r="D4700">
            <v>59.06</v>
          </cell>
        </row>
        <row r="4701">
          <cell r="A4701">
            <v>5689</v>
          </cell>
          <cell r="B4701" t="str">
            <v>GRADE DE DISCO COM 24 DISCOS - CHP DIURNO</v>
          </cell>
          <cell r="C4701" t="str">
            <v>CHP</v>
          </cell>
          <cell r="D4701">
            <v>4.42</v>
          </cell>
        </row>
        <row r="4702">
          <cell r="A4702">
            <v>5690</v>
          </cell>
          <cell r="B4702" t="str">
            <v>GRADE DE DISCO COM 24 DISCOS - CHI DIURNO</v>
          </cell>
          <cell r="C4702" t="str">
            <v>CHI</v>
          </cell>
          <cell r="D4702">
            <v>3.31</v>
          </cell>
        </row>
        <row r="4703">
          <cell r="A4703">
            <v>5691</v>
          </cell>
          <cell r="B4703" t="str">
            <v>BOMBA C/MOTOR A GASOLINA AUTOESCORVANTE PARA AGUA SUJA - 3/4 HP</v>
          </cell>
          <cell r="C4703" t="str">
            <v>H</v>
          </cell>
          <cell r="D4703">
            <v>0.31</v>
          </cell>
        </row>
        <row r="4704">
          <cell r="B4704" t="str">
            <v>DEPRECIACAO E JUROS</v>
          </cell>
        </row>
        <row r="4705">
          <cell r="A4705">
            <v>5692</v>
          </cell>
          <cell r="B4705" t="str">
            <v>BOMBA C/MOTOR A GASOLINA AUTOESCORVANTE PARA AGUA SUJA - 3/4 HP</v>
          </cell>
          <cell r="C4705" t="str">
            <v>H</v>
          </cell>
          <cell r="D4705">
            <v>0.12</v>
          </cell>
        </row>
        <row r="4706">
          <cell r="B4706" t="str">
            <v>MANUTENCAO</v>
          </cell>
        </row>
        <row r="4707">
          <cell r="A4707">
            <v>5693</v>
          </cell>
          <cell r="B4707" t="str">
            <v>BOMBA C/MOTOR A GASOLINA AUTOESCORVANTE PARA AGUA SUJA - 3/4 HP</v>
          </cell>
          <cell r="C4707" t="str">
            <v>H</v>
          </cell>
          <cell r="D4707">
            <v>3.05</v>
          </cell>
        </row>
        <row r="4708">
          <cell r="B4708" t="str">
            <v>MATERIAIS - OPERACAO</v>
          </cell>
        </row>
        <row r="4709">
          <cell r="A4709">
            <v>5694</v>
          </cell>
          <cell r="B4709" t="str">
            <v>CAMINHAO BASCULANTE F-14000 162HP 6M3 (VU=5ANOS) - DEPRECIACAO E JUROS</v>
          </cell>
          <cell r="C4709" t="str">
            <v>H</v>
          </cell>
          <cell r="D4709">
            <v>20.51</v>
          </cell>
        </row>
        <row r="4710">
          <cell r="A4710">
            <v>5695</v>
          </cell>
          <cell r="B4710" t="str">
            <v>CAMINHAO BASCULANTE F-14000 162HP 6M3 (VU=5ANOS) - MANUTENCAO</v>
          </cell>
          <cell r="C4710" t="str">
            <v>H</v>
          </cell>
          <cell r="D4710">
            <v>17.86</v>
          </cell>
        </row>
        <row r="4711">
          <cell r="A4711">
            <v>5696</v>
          </cell>
          <cell r="B4711" t="str">
            <v>USINA DE ASFALTO A QUENTE FIXA CAP.40/80 TON/H-DEPRECIACA0 E JUROS</v>
          </cell>
          <cell r="C4711" t="str">
            <v>H</v>
          </cell>
          <cell r="D4711">
            <v>123.42</v>
          </cell>
        </row>
        <row r="4712">
          <cell r="A4712">
            <v>5697</v>
          </cell>
          <cell r="B4712" t="str">
            <v>USINA DE ASFALTO A QUENTE FIXA CAP.40/80 TON/H-MANUTENCAO</v>
          </cell>
          <cell r="C4712" t="str">
            <v>H</v>
          </cell>
          <cell r="D4712">
            <v>80.61</v>
          </cell>
        </row>
        <row r="4713">
          <cell r="A4713" t="str">
            <v>CÓDIGO</v>
          </cell>
          <cell r="B4713" t="str">
            <v>|D E S C R I Ç Ã O                                                   |UN</v>
          </cell>
          <cell r="C4713" t="str">
            <v>IDADE</v>
          </cell>
          <cell r="D4713" t="str">
            <v>|CUSTO TOTAL</v>
          </cell>
        </row>
        <row r="4714">
          <cell r="A4714" t="str">
            <v>ÍNCULO.....:</v>
          </cell>
          <cell r="B4714" t="str">
            <v>NACIONAL CAIXA</v>
          </cell>
        </row>
        <row r="4716">
          <cell r="A4716">
            <v>5698</v>
          </cell>
          <cell r="B4716" t="str">
            <v>USINA DE ASFALTO A QUENTE FIXA CAP.40/80 TON/H-MATERIAL E OPERACAO</v>
          </cell>
          <cell r="C4716" t="str">
            <v>H</v>
          </cell>
          <cell r="D4716">
            <v>8.91</v>
          </cell>
        </row>
        <row r="4717">
          <cell r="A4717">
            <v>5699</v>
          </cell>
          <cell r="B4717" t="str">
            <v>USINA DE ASFALTO A QUENTE FIXA CAP.40/80 TON/H - M.O.  DIU</v>
          </cell>
          <cell r="C4717" t="str">
            <v>H</v>
          </cell>
          <cell r="D4717">
            <v>20.55</v>
          </cell>
        </row>
        <row r="4718">
          <cell r="A4718">
            <v>5700</v>
          </cell>
          <cell r="B4718" t="str">
            <v>USINA DE ASFALTO A QUENTE FIXA CAP.40/80 TON/H - M.O. NOTU</v>
          </cell>
          <cell r="C4718" t="str">
            <v>H</v>
          </cell>
          <cell r="D4718">
            <v>24.67</v>
          </cell>
        </row>
        <row r="4719">
          <cell r="A4719">
            <v>5701</v>
          </cell>
          <cell r="B4719" t="str">
            <v>CAMINHAO BASCULANTE F-14000 162HP 6M3 /MAO-DE-OBRA NA OPERACAO NOTURNA</v>
          </cell>
          <cell r="C4719" t="str">
            <v>H</v>
          </cell>
          <cell r="D4719">
            <v>6.96</v>
          </cell>
        </row>
        <row r="4720">
          <cell r="A4720">
            <v>5702</v>
          </cell>
          <cell r="B4720" t="str">
            <v>USINA DE CONCRETO PINI 227305 CAP.90/120M3 63HP-DEPRECIACAO E JUROS</v>
          </cell>
          <cell r="C4720" t="str">
            <v>H</v>
          </cell>
          <cell r="D4720">
            <v>25.01</v>
          </cell>
        </row>
        <row r="4721">
          <cell r="A4721">
            <v>5703</v>
          </cell>
          <cell r="B4721" t="str">
            <v>USINA DE CONCRETO PINI 227305 CAP.90/120M3 63HP - MATERIAIS/OPERACAO</v>
          </cell>
          <cell r="C4721" t="str">
            <v>H</v>
          </cell>
          <cell r="D4721">
            <v>24.94</v>
          </cell>
        </row>
        <row r="4722">
          <cell r="A4722">
            <v>5704</v>
          </cell>
          <cell r="B4722" t="str">
            <v>USINA DE CONCRETO PINI 227305 CAP.90/120M3 63HP-M.OBRA DIURNA/OPERACAO</v>
          </cell>
          <cell r="C4722" t="str">
            <v>H</v>
          </cell>
          <cell r="D4722">
            <v>13.7</v>
          </cell>
        </row>
        <row r="4723">
          <cell r="A4723">
            <v>5705</v>
          </cell>
          <cell r="B4723" t="str">
            <v>CAMINHAO CARROCERIA FORD F-14000 162HP (VU=6ANOS) - MANUTENCAO</v>
          </cell>
          <cell r="C4723" t="str">
            <v>H</v>
          </cell>
          <cell r="D4723">
            <v>10.76</v>
          </cell>
        </row>
        <row r="4724">
          <cell r="A4724">
            <v>5706</v>
          </cell>
          <cell r="B4724" t="str">
            <v>USINA MISTURADORA DE SOLOS CIBER 100/200T 110HP - DEPRECIACAO E JUROS</v>
          </cell>
          <cell r="C4724" t="str">
            <v>H</v>
          </cell>
          <cell r="D4724">
            <v>73.23</v>
          </cell>
        </row>
        <row r="4725">
          <cell r="A4725">
            <v>5707</v>
          </cell>
          <cell r="B4725" t="str">
            <v>USINA MISTURADORA DE SOLOS CIBER 100/200T 110HP - MANUTENCAO</v>
          </cell>
          <cell r="C4725" t="str">
            <v>H</v>
          </cell>
          <cell r="D4725">
            <v>47.77</v>
          </cell>
        </row>
        <row r="4726">
          <cell r="A4726">
            <v>5708</v>
          </cell>
          <cell r="B4726" t="str">
            <v>USINA MISTUR. SOLOS CIBER 100/200T 110HP/MAO-DE-OBRA OPERACAO NOTURNA</v>
          </cell>
          <cell r="C4726" t="str">
            <v>H</v>
          </cell>
          <cell r="D4726">
            <v>28.78</v>
          </cell>
        </row>
        <row r="4727">
          <cell r="A4727">
            <v>5709</v>
          </cell>
          <cell r="B4727" t="str">
            <v>VIBROACABADORA SOBRE ESTEIRAS POTENCIA MAX. 100CV-DEPRECIACAO E JUROS</v>
          </cell>
          <cell r="C4727" t="str">
            <v>H</v>
          </cell>
          <cell r="D4727">
            <v>105.85</v>
          </cell>
        </row>
        <row r="4728">
          <cell r="A4728">
            <v>5710</v>
          </cell>
          <cell r="B4728" t="str">
            <v>VIBROACABADORA SOBRE ESTEIRAS POTENCIA MAX.100CV-MANUTENCAO</v>
          </cell>
          <cell r="C4728" t="str">
            <v>H</v>
          </cell>
          <cell r="D4728">
            <v>63.56</v>
          </cell>
        </row>
        <row r="4729">
          <cell r="A4729">
            <v>5711</v>
          </cell>
          <cell r="B4729" t="str">
            <v>VIBROACABADORA SOBRE ESTEIRAS POT.MAX.100 CV -  MATERIAS NA OPERACAO</v>
          </cell>
          <cell r="C4729" t="str">
            <v>H</v>
          </cell>
          <cell r="D4729">
            <v>20.6</v>
          </cell>
        </row>
        <row r="4730">
          <cell r="A4730">
            <v>5712</v>
          </cell>
          <cell r="B4730" t="str">
            <v>VASSOURA MECANICA REBOCAVEL ULLIANA/CONSMAQ - DEPRECIACAO E JUROS</v>
          </cell>
          <cell r="C4730" t="str">
            <v>H</v>
          </cell>
          <cell r="D4730">
            <v>3.08</v>
          </cell>
        </row>
        <row r="4731">
          <cell r="A4731">
            <v>5713</v>
          </cell>
          <cell r="B4731" t="str">
            <v>TRATOR PNEUS MASSEY FERGUNSON MF290 81HP(VU=5ANOS)-DEPRECIACAO E JUROS</v>
          </cell>
          <cell r="C4731" t="str">
            <v>H</v>
          </cell>
          <cell r="D4731">
            <v>10.56</v>
          </cell>
        </row>
        <row r="4732">
          <cell r="A4732">
            <v>5714</v>
          </cell>
          <cell r="B4732" t="str">
            <v>TRATOR PNEUS MASSEY FERGUNSON MF290 81HP(VU=5ANOS) - MANUTENCAO</v>
          </cell>
          <cell r="C4732" t="str">
            <v>H</v>
          </cell>
          <cell r="D4732">
            <v>6.4</v>
          </cell>
        </row>
        <row r="4733">
          <cell r="A4733">
            <v>5715</v>
          </cell>
          <cell r="B4733" t="str">
            <v>TRATOR PNEUS MASSEY FERGUNSON MF290 81HP - MATERIAIS NA OPERACAO</v>
          </cell>
          <cell r="C4733" t="str">
            <v>H</v>
          </cell>
          <cell r="D4733">
            <v>40.82</v>
          </cell>
        </row>
        <row r="4734">
          <cell r="A4734">
            <v>5716</v>
          </cell>
          <cell r="B4734" t="str">
            <v>TRATOR PNEUS MASSEY FERGUNSON MF290 81HP / MAO-DE-OBRA OPERACAO DIURNA</v>
          </cell>
          <cell r="C4734" t="str">
            <v>H</v>
          </cell>
          <cell r="D4734">
            <v>10.27</v>
          </cell>
        </row>
        <row r="4735">
          <cell r="A4735">
            <v>5717</v>
          </cell>
          <cell r="B4735" t="str">
            <v>TRATOR DE ESTEIRAS KOMATSU D65E 160HP (VU=5ANOS) - DEPRECIACAO E JUROS</v>
          </cell>
          <cell r="C4735" t="str">
            <v>H</v>
          </cell>
          <cell r="D4735">
            <v>105.96</v>
          </cell>
        </row>
        <row r="4736">
          <cell r="A4736">
            <v>5718</v>
          </cell>
          <cell r="B4736" t="str">
            <v>TRATOR DE ESTEIRAS KOMATSU D65E 160HP - VALOR MATERIAIS NA OPERACAO</v>
          </cell>
          <cell r="C4736" t="str">
            <v>H</v>
          </cell>
          <cell r="D4736">
            <v>60.48</v>
          </cell>
        </row>
        <row r="4737">
          <cell r="A4737">
            <v>5720</v>
          </cell>
          <cell r="B4737" t="str">
            <v>TRATOR DE ESTEIRAS CATERPILLAR D6 140HP (VU=5ANOS)-DEPRECIACAO E JUROS</v>
          </cell>
          <cell r="C4737" t="str">
            <v>H</v>
          </cell>
          <cell r="D4737">
            <v>108.7</v>
          </cell>
        </row>
        <row r="4738">
          <cell r="A4738">
            <v>5721</v>
          </cell>
          <cell r="B4738" t="str">
            <v>TRATOR DE ESTEIRAS CATERPILLAR D6 140HP - MATERIAIS NA OPERACAO</v>
          </cell>
          <cell r="C4738" t="str">
            <v>H</v>
          </cell>
          <cell r="D4738">
            <v>57.83</v>
          </cell>
        </row>
        <row r="4739">
          <cell r="A4739">
            <v>5722</v>
          </cell>
          <cell r="B4739" t="str">
            <v>TRATOR DE ESTEIRAS CATERPILLAR D8 305HP - MATERIAIS NA OPERACAO</v>
          </cell>
          <cell r="C4739" t="str">
            <v>H</v>
          </cell>
          <cell r="D4739">
            <v>115.29</v>
          </cell>
        </row>
        <row r="4740">
          <cell r="A4740">
            <v>5723</v>
          </cell>
          <cell r="B4740" t="str">
            <v>TRATOR DE ESTEIRAS CATERPILLAR D4 80HP (VU=5ANOS) - DEPRECIAO E JUROS</v>
          </cell>
          <cell r="C4740" t="str">
            <v>H</v>
          </cell>
          <cell r="D4740">
            <v>59.84</v>
          </cell>
        </row>
        <row r="4741">
          <cell r="A4741">
            <v>5724</v>
          </cell>
          <cell r="B4741" t="str">
            <v>TRATOR DE ESTEIRAS CATERPILLAR D4 80HP (VU=5ANOS) - MANUTENCAO</v>
          </cell>
          <cell r="C4741" t="str">
            <v>H</v>
          </cell>
          <cell r="D4741">
            <v>45.37</v>
          </cell>
        </row>
        <row r="4742">
          <cell r="A4742">
            <v>5725</v>
          </cell>
          <cell r="B4742" t="str">
            <v>TRATOR DE ESTEIRAS CATERPILLAR D4 80HP /MAO-DE-OBRA NA OPERACAO DIURNA</v>
          </cell>
          <cell r="C4742" t="str">
            <v>H</v>
          </cell>
          <cell r="D4742">
            <v>10.27</v>
          </cell>
        </row>
        <row r="4743">
          <cell r="A4743">
            <v>5726</v>
          </cell>
          <cell r="B4743" t="str">
            <v>TRATOR DE ESTEIRAS CATERPILLAR D4 80HP/MAO-DE-OBRA NA OPERACAO NOTURNA</v>
          </cell>
          <cell r="C4743" t="str">
            <v>H</v>
          </cell>
          <cell r="D4743">
            <v>27.45</v>
          </cell>
        </row>
        <row r="4744">
          <cell r="A4744" t="str">
            <v>CÓDIGO</v>
          </cell>
          <cell r="B4744" t="str">
            <v>|D E S C R I Ç Ã O                                                   |UN</v>
          </cell>
          <cell r="C4744" t="str">
            <v>IDADE</v>
          </cell>
          <cell r="D4744" t="str">
            <v>|CUSTO TOTAL</v>
          </cell>
        </row>
        <row r="4745">
          <cell r="A4745" t="str">
            <v>ÍNCULO.....:</v>
          </cell>
          <cell r="B4745" t="str">
            <v>NACIONAL CAIXA</v>
          </cell>
        </row>
        <row r="4747">
          <cell r="A4747">
            <v>5727</v>
          </cell>
          <cell r="B4747" t="str">
            <v>ROLO COMPACTADOR VIBRATORIO LISO REBOCAVEL MULLER RV52L 5T</v>
          </cell>
          <cell r="C4747" t="str">
            <v>H</v>
          </cell>
          <cell r="D4747">
            <v>2.5099999999999998</v>
          </cell>
        </row>
        <row r="4748">
          <cell r="B4748" t="str">
            <v>MANUTENCAO</v>
          </cell>
        </row>
        <row r="4749">
          <cell r="A4749">
            <v>5728</v>
          </cell>
          <cell r="B4749" t="str">
            <v>ROLO COMPACTADOR VIBRATORIO LISO TANDEM MULLER RT 82H 60HP</v>
          </cell>
          <cell r="C4749" t="str">
            <v>H</v>
          </cell>
          <cell r="D4749">
            <v>19.46</v>
          </cell>
        </row>
        <row r="4750">
          <cell r="B4750" t="str">
            <v>DEPRECIACAO E JUROS</v>
          </cell>
        </row>
        <row r="4751">
          <cell r="A4751">
            <v>5729</v>
          </cell>
          <cell r="B4751" t="str">
            <v>ROLO COMPACTADOR VIBRATORIO LISO TANDEM MULLER RT 82H 60HP</v>
          </cell>
          <cell r="C4751" t="str">
            <v>H</v>
          </cell>
          <cell r="D4751">
            <v>11.68</v>
          </cell>
        </row>
        <row r="4752">
          <cell r="B4752" t="str">
            <v>MANUTENCAO</v>
          </cell>
        </row>
        <row r="4753">
          <cell r="A4753">
            <v>5730</v>
          </cell>
          <cell r="B4753" t="str">
            <v>ROLO COMPACTADOR VIBRATORIO LISO TANDEM MULLER RT 82H 60HP</v>
          </cell>
          <cell r="C4753" t="str">
            <v>H</v>
          </cell>
          <cell r="D4753">
            <v>28.72</v>
          </cell>
        </row>
        <row r="4754">
          <cell r="B4754" t="str">
            <v>CUSTO COM MATERIAIS NA OPERACAO</v>
          </cell>
        </row>
        <row r="4755">
          <cell r="A4755">
            <v>5731</v>
          </cell>
          <cell r="B4755" t="str">
            <v>ROLO COMPACTADOR VIBRATORIO LISO TANDEM MULLER RT 82H 60HP</v>
          </cell>
          <cell r="C4755" t="str">
            <v>H</v>
          </cell>
          <cell r="D4755">
            <v>12.33</v>
          </cell>
        </row>
        <row r="4756">
          <cell r="B4756" t="str">
            <v>CUSTO COM MAO-DE-OBRA NA OPERACAO NOTURNA</v>
          </cell>
        </row>
        <row r="4757">
          <cell r="A4757">
            <v>5732</v>
          </cell>
          <cell r="B4757" t="str">
            <v>ROLO COMPACTADOR AUTOPROPULSOR SOBRE PNEUS-DYNAPAC CP221 145HP</v>
          </cell>
          <cell r="C4757" t="str">
            <v>H</v>
          </cell>
          <cell r="D4757">
            <v>21.27</v>
          </cell>
        </row>
        <row r="4758">
          <cell r="B4758" t="str">
            <v>MANUTENCAO</v>
          </cell>
        </row>
        <row r="4759">
          <cell r="A4759">
            <v>5733</v>
          </cell>
          <cell r="B4759" t="str">
            <v>ROLO COMPACTADOR AUTOPROPULSOR SOBRE PNEUS-DYNAPAC CP221 145HP</v>
          </cell>
          <cell r="C4759" t="str">
            <v>H</v>
          </cell>
          <cell r="D4759">
            <v>54.81</v>
          </cell>
        </row>
        <row r="4760">
          <cell r="B4760" t="str">
            <v>CUSTO COM MATERIAIS NA OPERACAO</v>
          </cell>
        </row>
        <row r="4761">
          <cell r="A4761">
            <v>5734</v>
          </cell>
          <cell r="B4761" t="str">
            <v>RETRO-ESCAVAD SOBRE PNEUS CASE 580H 74HP(VU=6ANOS)-DEPRECIACAO E JUROS</v>
          </cell>
          <cell r="C4761" t="str">
            <v>H</v>
          </cell>
          <cell r="D4761">
            <v>23.53</v>
          </cell>
        </row>
        <row r="4762">
          <cell r="A4762">
            <v>5735</v>
          </cell>
          <cell r="B4762" t="str">
            <v>RETRO-ESCAVADEIRA SOBRE PNEUS CASE 580H 74HP (VU=6ANOS) - MANUTENCAO</v>
          </cell>
          <cell r="C4762" t="str">
            <v>H</v>
          </cell>
          <cell r="D4762">
            <v>13.67</v>
          </cell>
        </row>
        <row r="4763">
          <cell r="A4763">
            <v>5736</v>
          </cell>
          <cell r="B4763" t="str">
            <v>RETRO-ESCAVADEIRA SOBRE PNEUS CASE 580H 74HP -MATERIAIS NA OPERACAO</v>
          </cell>
          <cell r="C4763" t="str">
            <v>H</v>
          </cell>
          <cell r="D4763">
            <v>31.75</v>
          </cell>
        </row>
        <row r="4764">
          <cell r="A4764">
            <v>5737</v>
          </cell>
          <cell r="B4764" t="str">
            <v>RETRO-ESCAVAD SOBRE PNEUS CASE 580H 74HP/MAO-DE-OBRA NA OPERACAO NOTUR</v>
          </cell>
          <cell r="C4764" t="str">
            <v>H</v>
          </cell>
          <cell r="D4764">
            <v>6.78</v>
          </cell>
        </row>
        <row r="4765">
          <cell r="A4765">
            <v>5738</v>
          </cell>
          <cell r="B4765" t="str">
            <v>ROLO COMPACTADOR PE-DE-CARNEIRO REBOCAVEL 5T - DEPRECIACAO E JUROS</v>
          </cell>
          <cell r="C4765" t="str">
            <v>H</v>
          </cell>
          <cell r="D4765">
            <v>5.42</v>
          </cell>
        </row>
        <row r="4766">
          <cell r="A4766">
            <v>5739</v>
          </cell>
          <cell r="B4766" t="str">
            <v>ROLO COMPACTADOR PE-DE-CARNEIRO REBOCAVEL 5T - MANUTENCAO</v>
          </cell>
          <cell r="C4766" t="str">
            <v>H</v>
          </cell>
          <cell r="D4766">
            <v>1.8</v>
          </cell>
        </row>
        <row r="4767">
          <cell r="A4767">
            <v>5740</v>
          </cell>
          <cell r="B4767" t="str">
            <v>CAMINHAO CHASSI MB L2318/42 130HP C/EQUIPAMENTO P/ LAMA ASFALTICA</v>
          </cell>
          <cell r="C4767" t="str">
            <v>H</v>
          </cell>
          <cell r="D4767">
            <v>37.08</v>
          </cell>
        </row>
        <row r="4768">
          <cell r="B4768" t="str">
            <v>DEPRECIACAO E JUROS</v>
          </cell>
        </row>
        <row r="4769">
          <cell r="A4769">
            <v>5741</v>
          </cell>
          <cell r="B4769" t="str">
            <v>CAMINHAO CHASSI MB L2318/42 130HP C/EQUIPAMENTO P/ LAMA ASFALTICA</v>
          </cell>
          <cell r="C4769" t="str">
            <v>H</v>
          </cell>
          <cell r="D4769">
            <v>16.71</v>
          </cell>
        </row>
        <row r="4770">
          <cell r="B4770" t="str">
            <v>MANUTENCAO</v>
          </cell>
        </row>
        <row r="4771">
          <cell r="A4771">
            <v>5742</v>
          </cell>
          <cell r="B4771" t="str">
            <v>CAMINHAO CHASSI MB L2318/42 130HP C/EQUIPAMENTO P/ LAMA ASFALTICA</v>
          </cell>
          <cell r="C4771" t="str">
            <v>H</v>
          </cell>
          <cell r="D4771">
            <v>48.38</v>
          </cell>
        </row>
        <row r="4772">
          <cell r="B4772" t="str">
            <v>CUSTOS C/ MATERIAIS NA OPERACAO</v>
          </cell>
        </row>
        <row r="4773">
          <cell r="A4773">
            <v>5743</v>
          </cell>
          <cell r="B4773" t="str">
            <v>CAMINHAO CHASSI MB L2318/42 130HP C/EQUIPAMENTO P/ LAMA ASFALTICA</v>
          </cell>
          <cell r="C4773" t="str">
            <v>H</v>
          </cell>
          <cell r="D4773">
            <v>8.0399999999999991</v>
          </cell>
        </row>
        <row r="4774">
          <cell r="B4774" t="str">
            <v>CUSTOS C/ MAO-DE-OBRA NA OPERACAO DIURNA</v>
          </cell>
        </row>
        <row r="4775">
          <cell r="A4775" t="str">
            <v>CÓDIGO</v>
          </cell>
          <cell r="B4775" t="str">
            <v>|D E S C R I Ç Ã O                                                   |UN</v>
          </cell>
          <cell r="C4775" t="str">
            <v>IDADE</v>
          </cell>
          <cell r="D4775" t="str">
            <v>|CUSTO TOTAL</v>
          </cell>
        </row>
        <row r="4776">
          <cell r="A4776" t="str">
            <v>ÍNCULO.....:</v>
          </cell>
          <cell r="B4776" t="str">
            <v>NACIONAL CAIXA</v>
          </cell>
        </row>
        <row r="4778">
          <cell r="A4778">
            <v>5744</v>
          </cell>
          <cell r="B4778" t="str">
            <v>CAMINHAO CHASSI MB L2318/42 130HP C/EQUIPAMENTO P/ LAMA ASFALTICA</v>
          </cell>
          <cell r="C4778" t="str">
            <v>H</v>
          </cell>
          <cell r="D4778">
            <v>9.64</v>
          </cell>
        </row>
        <row r="4779">
          <cell r="B4779" t="str">
            <v>CUSTOS C/ MAO-DE-OBRA NA OPERACAO NOTURNA</v>
          </cell>
        </row>
        <row r="4780">
          <cell r="A4780">
            <v>5745</v>
          </cell>
          <cell r="B4780" t="str">
            <v>CAMINHAO PIPA FORD F12000 142HP 6000L C/BOMBA GASOLINA DEPRECIACAO E J</v>
          </cell>
          <cell r="C4780" t="str">
            <v>H</v>
          </cell>
          <cell r="D4780">
            <v>18.86</v>
          </cell>
        </row>
        <row r="4781">
          <cell r="B4781" t="str">
            <v>UROS</v>
          </cell>
        </row>
        <row r="4782">
          <cell r="A4782">
            <v>5746</v>
          </cell>
          <cell r="B4782" t="str">
            <v>CAMINHAO PIPA FORD F12000 142HP 6000L C/BOMBA GASOLINA MANUTENCAO</v>
          </cell>
          <cell r="C4782" t="str">
            <v>H</v>
          </cell>
          <cell r="D4782">
            <v>11.37</v>
          </cell>
        </row>
        <row r="4783">
          <cell r="A4783">
            <v>5747</v>
          </cell>
          <cell r="B4783" t="str">
            <v>CAMINHAO PIPA FORD F12000 142HP 6000L C/BOMBA GASOLINA CUSTO COM MATER</v>
          </cell>
          <cell r="C4783" t="str">
            <v>H</v>
          </cell>
          <cell r="D4783">
            <v>35.15</v>
          </cell>
        </row>
        <row r="4784">
          <cell r="B4784" t="str">
            <v>IAIS NA OPERACAO</v>
          </cell>
        </row>
        <row r="4785">
          <cell r="A4785">
            <v>5748</v>
          </cell>
          <cell r="B4785" t="str">
            <v>CAMINHAO PIPA FORD F12000 142HP 6000L C/BOMBA GASOLINA</v>
          </cell>
          <cell r="C4785" t="str">
            <v>H</v>
          </cell>
          <cell r="D4785">
            <v>8.0399999999999991</v>
          </cell>
        </row>
        <row r="4786">
          <cell r="B4786" t="str">
            <v>CUSTOS COM MAO-DE-OBRA NA OPERACAO DIURNA</v>
          </cell>
        </row>
        <row r="4787">
          <cell r="A4787">
            <v>5749</v>
          </cell>
          <cell r="B4787" t="str">
            <v>CAMINHAO PIPA FORD F12000 142HP 6000L C/BOMBA GASOLINA CUSTOS COM MAO-</v>
          </cell>
          <cell r="C4787" t="str">
            <v>H</v>
          </cell>
          <cell r="D4787">
            <v>9.64</v>
          </cell>
        </row>
        <row r="4788">
          <cell r="B4788" t="str">
            <v>DE-OBRA NA OPERACAO NOTURNA</v>
          </cell>
        </row>
        <row r="4789">
          <cell r="A4789">
            <v>5750</v>
          </cell>
          <cell r="B4789" t="str">
            <v>CAMINHAO CHASSI MERCEDES BENZ L2318/42 130HP - DEPRECIACAO E JUROS</v>
          </cell>
          <cell r="C4789" t="str">
            <v>H</v>
          </cell>
          <cell r="D4789">
            <v>18.09</v>
          </cell>
        </row>
        <row r="4790">
          <cell r="A4790">
            <v>5751</v>
          </cell>
          <cell r="B4790" t="str">
            <v>CAMINHAO CHASSI MERCEDES BENZ L2318/42 130HP - MANUTENCAO</v>
          </cell>
          <cell r="C4790" t="str">
            <v>H</v>
          </cell>
          <cell r="D4790">
            <v>13.12</v>
          </cell>
        </row>
        <row r="4791">
          <cell r="A4791">
            <v>5752</v>
          </cell>
          <cell r="B4791" t="str">
            <v>CAMINHAO CHASSI MB L2318/42 130HP / MAO-DE-OBRA OPERACAO NOTURNA</v>
          </cell>
          <cell r="C4791" t="str">
            <v>H</v>
          </cell>
          <cell r="D4791">
            <v>9.64</v>
          </cell>
        </row>
        <row r="4792">
          <cell r="A4792">
            <v>5753</v>
          </cell>
          <cell r="B4792" t="str">
            <v>CAMINHAO CHASSI FORD F-14000 162HP - DEPRECIACAO E JUROS</v>
          </cell>
          <cell r="C4792" t="str">
            <v>H</v>
          </cell>
          <cell r="D4792">
            <v>17.75</v>
          </cell>
        </row>
        <row r="4793">
          <cell r="A4793">
            <v>5754</v>
          </cell>
          <cell r="B4793" t="str">
            <v>CAMINHAO CHASSI FORD F-14000 142HP - MANUTENCAO</v>
          </cell>
          <cell r="C4793" t="str">
            <v>H</v>
          </cell>
          <cell r="D4793">
            <v>10.31</v>
          </cell>
        </row>
        <row r="4794">
          <cell r="A4794">
            <v>5755</v>
          </cell>
          <cell r="B4794" t="str">
            <v>CAMINHAO CHASSI FORD F-14000 162HP / MAO-DE-OBRA NA OPERACAO DIURNA</v>
          </cell>
          <cell r="C4794" t="str">
            <v>H</v>
          </cell>
          <cell r="D4794">
            <v>8.0399999999999991</v>
          </cell>
        </row>
        <row r="4795">
          <cell r="A4795">
            <v>5756</v>
          </cell>
          <cell r="B4795" t="str">
            <v>CAMINHAO PIPA F12000 142HP TANQUE 6000L (VU=6ANOS)-DEPRECIACAO E JUROS</v>
          </cell>
          <cell r="C4795" t="str">
            <v>H</v>
          </cell>
          <cell r="D4795">
            <v>16.45</v>
          </cell>
        </row>
        <row r="4796">
          <cell r="A4796">
            <v>5757</v>
          </cell>
          <cell r="B4796" t="str">
            <v>CAMINHAO PIPA F12000 142HP TANQUE 6000L (VU=6ANOS) - MANUTENCAO</v>
          </cell>
          <cell r="C4796" t="str">
            <v>H</v>
          </cell>
          <cell r="D4796">
            <v>9.5</v>
          </cell>
        </row>
        <row r="4797">
          <cell r="A4797">
            <v>5758</v>
          </cell>
          <cell r="B4797" t="str">
            <v>CAMINHAO PIPA F12000 142HP TANQUE 6000L-CUSTOS C/MATERIAIS NA OPERACAO</v>
          </cell>
          <cell r="C4797" t="str">
            <v>H</v>
          </cell>
          <cell r="D4797">
            <v>56.72</v>
          </cell>
        </row>
        <row r="4798">
          <cell r="A4798">
            <v>5759</v>
          </cell>
          <cell r="B4798" t="str">
            <v>CAMINHAO PIPA F12000 142HP TANQUE 6000L/MAO-DE-OBRA NA OPERACAO DIURNA</v>
          </cell>
          <cell r="C4798" t="str">
            <v>H</v>
          </cell>
          <cell r="D4798">
            <v>5.8</v>
          </cell>
        </row>
        <row r="4799">
          <cell r="A4799">
            <v>5760</v>
          </cell>
          <cell r="B4799" t="str">
            <v>CAMINHAO PIPA F12000 142HP 6000L/MAO-DE-OBRA NA OPERACAO NOTURNA</v>
          </cell>
          <cell r="C4799" t="str">
            <v>H</v>
          </cell>
          <cell r="D4799">
            <v>9.64</v>
          </cell>
        </row>
        <row r="4800">
          <cell r="A4800">
            <v>5761</v>
          </cell>
          <cell r="B4800" t="str">
            <v>CAMINHAO PIPA F12000 142HP TANQUE 6000L (VU=6ANOS/12000H) - CHP DIURNO</v>
          </cell>
          <cell r="C4800" t="str">
            <v>CHP</v>
          </cell>
          <cell r="D4800">
            <v>88.49</v>
          </cell>
        </row>
        <row r="4801">
          <cell r="A4801">
            <v>5762</v>
          </cell>
          <cell r="B4801" t="str">
            <v>CAMINHAO PIPA FORD F14000 10.000L C/BOMBA GASOLINA E IRRIGADEIRA</v>
          </cell>
          <cell r="C4801" t="str">
            <v>H</v>
          </cell>
          <cell r="D4801">
            <v>18.12</v>
          </cell>
        </row>
        <row r="4802">
          <cell r="B4802" t="str">
            <v>DEPRECIACAO E JUROS</v>
          </cell>
        </row>
        <row r="4803">
          <cell r="A4803">
            <v>5763</v>
          </cell>
          <cell r="B4803" t="str">
            <v>CAMINHAO PIPA FORD F14000 10.000L C/BOMBA GASOLINA E IRRIGADEIRA</v>
          </cell>
          <cell r="C4803" t="str">
            <v>H</v>
          </cell>
          <cell r="D4803">
            <v>10.47</v>
          </cell>
        </row>
        <row r="4804">
          <cell r="B4804" t="str">
            <v>MANUTENCAO</v>
          </cell>
        </row>
        <row r="4805">
          <cell r="A4805">
            <v>5764</v>
          </cell>
          <cell r="B4805" t="str">
            <v>CAMINHAO PIPA FORD F14000 10.000L C/BOMBA GASOLINA E IRRIGADEIRA</v>
          </cell>
          <cell r="C4805" t="str">
            <v>H</v>
          </cell>
          <cell r="D4805">
            <v>9.64</v>
          </cell>
        </row>
        <row r="4806">
          <cell r="A4806" t="str">
            <v>CÓDIGO</v>
          </cell>
          <cell r="B4806" t="str">
            <v>|D E S C R I Ç Ã O                                                   |UN</v>
          </cell>
          <cell r="C4806" t="str">
            <v>IDADE</v>
          </cell>
          <cell r="D4806" t="str">
            <v>|CUSTO TOTAL</v>
          </cell>
        </row>
        <row r="4807">
          <cell r="A4807" t="str">
            <v>ÍNCULO.....:</v>
          </cell>
          <cell r="B4807" t="str">
            <v>NACIONAL CAIXA</v>
          </cell>
        </row>
        <row r="4809">
          <cell r="B4809" t="str">
            <v>CUSTOS COM MAO-DE-OBRA NA OPERACAO NOTURNA</v>
          </cell>
        </row>
        <row r="4810">
          <cell r="A4810">
            <v>5765</v>
          </cell>
          <cell r="B4810" t="str">
            <v>DISTRIBUIDOR DE BETUME REBOCAV C/AQUECEDOR 1200/2100L C/BOMBA 3,4CV</v>
          </cell>
          <cell r="C4810" t="str">
            <v>H</v>
          </cell>
          <cell r="D4810">
            <v>5.4</v>
          </cell>
        </row>
        <row r="4811">
          <cell r="B4811" t="str">
            <v>MANUTENCAO</v>
          </cell>
        </row>
        <row r="4812">
          <cell r="A4812">
            <v>5766</v>
          </cell>
          <cell r="B4812" t="str">
            <v>DISTRIBUIDOR DE BETUME REBOCAV C/AQUECEDOR 1200/2100L C/BOMBA 3,4CV</v>
          </cell>
          <cell r="C4812" t="str">
            <v>H</v>
          </cell>
          <cell r="D4812">
            <v>31.47</v>
          </cell>
        </row>
        <row r="4813">
          <cell r="B4813" t="str">
            <v>CUSTO COM MATERIAIS NA OPERACAO</v>
          </cell>
        </row>
        <row r="4814">
          <cell r="A4814">
            <v>5767</v>
          </cell>
          <cell r="B4814" t="str">
            <v>DISTRIBUIDOR DE BETUME REBOCAV C/AQUECEDOR 1200/2100L C/BOMBA 3,4CV</v>
          </cell>
          <cell r="C4814" t="str">
            <v>H</v>
          </cell>
          <cell r="D4814">
            <v>0.04</v>
          </cell>
        </row>
        <row r="4815">
          <cell r="B4815" t="str">
            <v>CUSTO COM MAO-DE-OBRA NA OPERACAO DIURNA</v>
          </cell>
        </row>
        <row r="4816">
          <cell r="A4816">
            <v>5768</v>
          </cell>
          <cell r="B4816" t="str">
            <v>DISTRIBUIDOR DE BETUME REBOCAV C/AQUECEDOR 1200/2100L C/BOMBA 3,4CV</v>
          </cell>
          <cell r="C4816" t="str">
            <v>H</v>
          </cell>
          <cell r="D4816">
            <v>0.04</v>
          </cell>
        </row>
        <row r="4817">
          <cell r="B4817" t="str">
            <v>CUSTO COM MAO-DE-OBRA NA OPERACAO NOTURNA</v>
          </cell>
        </row>
        <row r="4818">
          <cell r="A4818">
            <v>5769</v>
          </cell>
          <cell r="B4818" t="str">
            <v>DISTRIBUIDOR DE ASFALTO CAP 5.000L SOBRE CAMINHAO CHASSIS FORD F-14000</v>
          </cell>
          <cell r="C4818" t="str">
            <v>H</v>
          </cell>
          <cell r="D4818">
            <v>25.6</v>
          </cell>
        </row>
        <row r="4819">
          <cell r="B4819" t="str">
            <v>162HP - MANUTENCAO</v>
          </cell>
        </row>
        <row r="4820">
          <cell r="A4820">
            <v>5770</v>
          </cell>
          <cell r="B4820" t="str">
            <v>DISTRIBUIDOR DE ASFALTO CAP 5.000L SOBRE CAMINHAO CHASSIS FORD F-14000</v>
          </cell>
          <cell r="C4820" t="str">
            <v>H</v>
          </cell>
          <cell r="D4820">
            <v>16.079999999999998</v>
          </cell>
        </row>
        <row r="4821">
          <cell r="B4821" t="str">
            <v>162HP - CUSTO C/ MAO-DE-OBRA NA OPERACAO DIURNA</v>
          </cell>
        </row>
        <row r="4822">
          <cell r="A4822">
            <v>5771</v>
          </cell>
          <cell r="B4822" t="str">
            <v>DISTRIBUIDOR DE ASFALTO CAP 5.000L SOBRE CAMINHAO CHASSIS FORD F-14000</v>
          </cell>
          <cell r="C4822" t="str">
            <v>H</v>
          </cell>
          <cell r="D4822">
            <v>19.29</v>
          </cell>
        </row>
        <row r="4823">
          <cell r="B4823" t="str">
            <v>142HP - CUSTO C/ MAO-DE-OBRA NA OPERACAO NOTURNA</v>
          </cell>
        </row>
        <row r="4824">
          <cell r="A4824">
            <v>5772</v>
          </cell>
          <cell r="B4824" t="str">
            <v>ESCAVADEIRA HIDRAULICA SOBRE ESTEIRAS CASE 80CR 93HP</v>
          </cell>
          <cell r="C4824" t="str">
            <v>H</v>
          </cell>
          <cell r="D4824">
            <v>37.159999999999997</v>
          </cell>
        </row>
        <row r="4825">
          <cell r="B4825" t="str">
            <v>MANUTENCAO</v>
          </cell>
        </row>
        <row r="4826">
          <cell r="A4826">
            <v>5773</v>
          </cell>
          <cell r="B4826" t="str">
            <v>ESCAVADEIRA HIDRAULICA SOBRE ESTEIRAS CASE 80CR 93HP</v>
          </cell>
          <cell r="C4826" t="str">
            <v>H</v>
          </cell>
          <cell r="D4826">
            <v>35.15</v>
          </cell>
        </row>
        <row r="4827">
          <cell r="B4827" t="str">
            <v>CUSTO C/MATERIAIS NA OPERACAO</v>
          </cell>
        </row>
        <row r="4828">
          <cell r="A4828">
            <v>5774</v>
          </cell>
          <cell r="B4828" t="str">
            <v>ESCAVADEIRA HIDRAULICA SOBRE ESTEIRAS CASE 80CR 93HP</v>
          </cell>
          <cell r="C4828" t="str">
            <v>H</v>
          </cell>
          <cell r="D4828">
            <v>5.65</v>
          </cell>
        </row>
        <row r="4829">
          <cell r="B4829" t="str">
            <v>CUSTO C/ MA0-DE-OBRA NA OPERACAO DIURNA</v>
          </cell>
        </row>
        <row r="4830">
          <cell r="A4830">
            <v>5775</v>
          </cell>
          <cell r="B4830" t="str">
            <v>LANCA ELEVATORIA KABI-GIRAFA KLE-24/3 SOBRE CAMINHAO CHASSI MB L-2318</v>
          </cell>
          <cell r="C4830" t="str">
            <v>H</v>
          </cell>
          <cell r="D4830">
            <v>71.39</v>
          </cell>
        </row>
        <row r="4831">
          <cell r="B4831" t="str">
            <v>130HP - MANUTENCAO</v>
          </cell>
        </row>
        <row r="4832">
          <cell r="A4832">
            <v>5776</v>
          </cell>
          <cell r="B4832" t="str">
            <v>LANCA ELEVATORIA KABI-GIRAFA KLE-24/3 SOBRE CAMINHAO CHASSI MB L-2318</v>
          </cell>
          <cell r="C4832" t="str">
            <v>H</v>
          </cell>
          <cell r="D4832">
            <v>49.89</v>
          </cell>
        </row>
        <row r="4833">
          <cell r="B4833" t="str">
            <v>130HP - CUSTO C/MATERIAIS NA OPERACAO</v>
          </cell>
        </row>
        <row r="4834">
          <cell r="A4834">
            <v>5777</v>
          </cell>
          <cell r="B4834" t="str">
            <v>GUINDASTE MUNK C/CESTO 640/18 SOBRE CAMINHAO CARROCERIA FORD F14000</v>
          </cell>
          <cell r="C4834" t="str">
            <v>H</v>
          </cell>
          <cell r="D4834">
            <v>13.98</v>
          </cell>
        </row>
        <row r="4835">
          <cell r="B4835" t="str">
            <v>162HP - MANUTENCAO</v>
          </cell>
        </row>
        <row r="4836">
          <cell r="A4836">
            <v>5778</v>
          </cell>
          <cell r="B4836" t="str">
            <v>MOTONIVELADORA CATERPILLAR 120 140HP (VU=6ANOS) - DEPRECIACAO E JUROS</v>
          </cell>
          <cell r="C4836" t="str">
            <v>H</v>
          </cell>
          <cell r="D4836">
            <v>63.82</v>
          </cell>
        </row>
        <row r="4837">
          <cell r="A4837" t="str">
            <v>CÓDIGO</v>
          </cell>
          <cell r="B4837" t="str">
            <v>|D E S C R I Ç Ã O                                                   |UN</v>
          </cell>
          <cell r="C4837" t="str">
            <v>IDADE</v>
          </cell>
          <cell r="D4837" t="str">
            <v>|CUSTO TOTAL</v>
          </cell>
        </row>
        <row r="4838">
          <cell r="A4838" t="str">
            <v>ÍNCULO.....:</v>
          </cell>
          <cell r="B4838" t="str">
            <v>NACIONAL CAIXA</v>
          </cell>
        </row>
        <row r="4840">
          <cell r="A4840">
            <v>5779</v>
          </cell>
          <cell r="B4840" t="str">
            <v>MOTONIVELADORA CATERPILLAR 120 140HP (VU=6ANOS) - MANUTENCAO</v>
          </cell>
          <cell r="C4840" t="str">
            <v>H</v>
          </cell>
          <cell r="D4840">
            <v>37.08</v>
          </cell>
        </row>
        <row r="4841">
          <cell r="A4841">
            <v>5780</v>
          </cell>
          <cell r="B4841" t="str">
            <v>MOTOSCRAPER 621 270HP (VU=5ANOS) / DEPRECIACAO E JUROS</v>
          </cell>
          <cell r="C4841" t="str">
            <v>H</v>
          </cell>
          <cell r="D4841">
            <v>247.08</v>
          </cell>
        </row>
        <row r="4842">
          <cell r="A4842">
            <v>5781</v>
          </cell>
          <cell r="B4842" t="str">
            <v>MOTOSCRAPER 621 270HP (VU=5ANOS) / MANUTENCAO</v>
          </cell>
          <cell r="C4842" t="str">
            <v>H</v>
          </cell>
          <cell r="D4842">
            <v>187.32</v>
          </cell>
        </row>
        <row r="4843">
          <cell r="A4843">
            <v>5782</v>
          </cell>
          <cell r="B4843" t="str">
            <v>MOTOSCRAPER 621 270HP / CUSTO COM MATERIAIS NA OPERACAO</v>
          </cell>
          <cell r="C4843" t="str">
            <v>H</v>
          </cell>
          <cell r="D4843">
            <v>102.06</v>
          </cell>
        </row>
        <row r="4844">
          <cell r="A4844">
            <v>5783</v>
          </cell>
          <cell r="B4844" t="str">
            <v>MOTOSCRAPER 621 270HP / CUSTO COM MA0-DE-0BRA NA OPERACAO DIURNA</v>
          </cell>
          <cell r="C4844" t="str">
            <v>H</v>
          </cell>
          <cell r="D4844">
            <v>5.65</v>
          </cell>
        </row>
        <row r="4845">
          <cell r="A4845">
            <v>5784</v>
          </cell>
          <cell r="B4845" t="str">
            <v>MOTOSCRAPER 621 270HP (VU=8ANOS/16.000H) - DEPRECIACAO E JUROS</v>
          </cell>
          <cell r="C4845" t="str">
            <v>H</v>
          </cell>
          <cell r="D4845">
            <v>188.63</v>
          </cell>
        </row>
        <row r="4846">
          <cell r="A4846">
            <v>5785</v>
          </cell>
          <cell r="B4846" t="str">
            <v>MOTOSCRAPER 621 270HP (VU=8ANOS/16.000H) - MANUTENCAO</v>
          </cell>
          <cell r="C4846" t="str">
            <v>H</v>
          </cell>
          <cell r="D4846">
            <v>105.46</v>
          </cell>
        </row>
        <row r="4847">
          <cell r="A4847">
            <v>5786</v>
          </cell>
          <cell r="B4847" t="str">
            <v>PA-CARREGADEIRA SOBRE PNEUS CATERPILLAR 950 170HP (VU=5ANOS)</v>
          </cell>
          <cell r="C4847" t="str">
            <v>H</v>
          </cell>
          <cell r="D4847">
            <v>90.01</v>
          </cell>
        </row>
        <row r="4848">
          <cell r="B4848" t="str">
            <v>DEPRECIACAO E JUROS</v>
          </cell>
        </row>
        <row r="4849">
          <cell r="A4849">
            <v>5787</v>
          </cell>
          <cell r="B4849" t="str">
            <v>PA-CARREGADEIRA SOBRE PNEUS CATERPILLAR 950 170HP</v>
          </cell>
          <cell r="C4849" t="str">
            <v>H</v>
          </cell>
          <cell r="D4849">
            <v>64.260000000000005</v>
          </cell>
        </row>
        <row r="4850">
          <cell r="B4850" t="str">
            <v>CUSTO C/MATERIAIS NA OPERACAO</v>
          </cell>
        </row>
        <row r="4851">
          <cell r="A4851">
            <v>5788</v>
          </cell>
          <cell r="B4851" t="str">
            <v>PA-CARREGADEIRA SOBRE PNEUS CATERPILLAR 950 170HP</v>
          </cell>
          <cell r="C4851" t="str">
            <v>H</v>
          </cell>
          <cell r="D4851">
            <v>5.65</v>
          </cell>
        </row>
        <row r="4852">
          <cell r="B4852" t="str">
            <v>CUSTO C/ MAO-DE-OBRA NA OPERACAO DIURNA</v>
          </cell>
        </row>
        <row r="4853">
          <cell r="A4853">
            <v>5789</v>
          </cell>
          <cell r="B4853" t="str">
            <v>PA-CARREGADEIRA SOBRE PNEUS CATERPILLAR 950 170HP</v>
          </cell>
          <cell r="C4853" t="str">
            <v>H</v>
          </cell>
          <cell r="D4853">
            <v>12.33</v>
          </cell>
        </row>
        <row r="4854">
          <cell r="B4854" t="str">
            <v>CUSTO C/ MAO-DE-OBRA NA OPERACAO NOTURNA</v>
          </cell>
        </row>
        <row r="4855">
          <cell r="A4855">
            <v>5790</v>
          </cell>
          <cell r="B4855" t="str">
            <v>ROLO COMPACTADOR MULLER TR14H 68HP - DEPRECIACAO E JUROS</v>
          </cell>
          <cell r="C4855" t="str">
            <v>H</v>
          </cell>
          <cell r="D4855">
            <v>26.22</v>
          </cell>
        </row>
        <row r="4856">
          <cell r="A4856">
            <v>5791</v>
          </cell>
          <cell r="B4856" t="str">
            <v>ROLO COMPACTADOR MULLER TR14H 68HP - MANUTENCAO</v>
          </cell>
          <cell r="C4856" t="str">
            <v>H</v>
          </cell>
          <cell r="D4856">
            <v>15.74</v>
          </cell>
        </row>
        <row r="4857">
          <cell r="A4857">
            <v>5792</v>
          </cell>
          <cell r="B4857" t="str">
            <v>ROLO COMPACTADOR MULLER TR14H 68HP - CUSTO C/MATERIAIS NA OPERACAO</v>
          </cell>
          <cell r="C4857" t="str">
            <v>H</v>
          </cell>
          <cell r="D4857">
            <v>28.72</v>
          </cell>
        </row>
        <row r="4858">
          <cell r="A4858">
            <v>5793</v>
          </cell>
          <cell r="B4858" t="str">
            <v>ROLO COMPACTADOR MULLER TR14H 68HP / MAO-DE-OBRA NA OPERACAO NOTURNA</v>
          </cell>
          <cell r="C4858" t="str">
            <v>H</v>
          </cell>
          <cell r="D4858">
            <v>12.33</v>
          </cell>
        </row>
        <row r="4859">
          <cell r="A4859">
            <v>5794</v>
          </cell>
          <cell r="B4859" t="str">
            <v>MARTELETE OU ROMPEDOR ATLAS COPCO TEX 31 - DEPRECIACAO E JUROS</v>
          </cell>
          <cell r="C4859" t="str">
            <v>H</v>
          </cell>
          <cell r="D4859">
            <v>1.43</v>
          </cell>
        </row>
        <row r="4860">
          <cell r="A4860">
            <v>5795</v>
          </cell>
          <cell r="B4860" t="str">
            <v>MARTELETE OU ROMPEDOR ATLAS COPCO TEX 31 - CHP DIURNO</v>
          </cell>
          <cell r="C4860" t="str">
            <v>CHP</v>
          </cell>
          <cell r="D4860">
            <v>9.14</v>
          </cell>
        </row>
        <row r="4861">
          <cell r="A4861">
            <v>5796</v>
          </cell>
          <cell r="B4861" t="str">
            <v>MARTELETE/ROMPEDOR ATLAS COPCO TEX 31/MAO-DE-OBRA NA OPERACAO DIURNA</v>
          </cell>
          <cell r="C4861" t="str">
            <v>H</v>
          </cell>
          <cell r="D4861">
            <v>5.82</v>
          </cell>
        </row>
        <row r="4862">
          <cell r="A4862">
            <v>5797</v>
          </cell>
          <cell r="B4862" t="str">
            <v>COMPRESSOR ATLAS COPCO XA80 170PCM 80HP - MANUTENCAO</v>
          </cell>
          <cell r="C4862" t="str">
            <v>H</v>
          </cell>
          <cell r="D4862">
            <v>2.5299999999999998</v>
          </cell>
        </row>
        <row r="4863">
          <cell r="A4863">
            <v>5798</v>
          </cell>
          <cell r="B4863" t="str">
            <v>COMPRESSOR ATLAS COPCO XA80 170PCM 80HP/MAO-DE-OBRA NA OPERACAO DIURNA</v>
          </cell>
          <cell r="C4863" t="str">
            <v>H</v>
          </cell>
          <cell r="D4863">
            <v>3.42</v>
          </cell>
        </row>
        <row r="4864">
          <cell r="A4864">
            <v>5799</v>
          </cell>
          <cell r="B4864" t="str">
            <v>BOMBA SUBMERSA ELETRICA MONOFASICA LEAO HT4C-10  3CV</v>
          </cell>
          <cell r="C4864" t="str">
            <v>H</v>
          </cell>
          <cell r="D4864">
            <v>0.3</v>
          </cell>
        </row>
        <row r="4865">
          <cell r="B4865" t="str">
            <v>DEPRECIACAO E JUROS</v>
          </cell>
        </row>
        <row r="4866">
          <cell r="A4866">
            <v>5800</v>
          </cell>
          <cell r="B4866" t="str">
            <v>BOMBA SUBMERSA ELETRICA MONOFASICA 3CV LEAO HT4C-10 - MANUTENCAO</v>
          </cell>
          <cell r="C4866" t="str">
            <v>H</v>
          </cell>
          <cell r="D4866">
            <v>0.12</v>
          </cell>
        </row>
        <row r="4867">
          <cell r="A4867">
            <v>5801</v>
          </cell>
          <cell r="B4867" t="str">
            <v>COMPACTADOR DE PLACA VIBRATORIA VIBRO-DYNAPAC DIESEL CM-13 4HP</v>
          </cell>
          <cell r="C4867" t="str">
            <v>H</v>
          </cell>
          <cell r="D4867">
            <v>3.9</v>
          </cell>
        </row>
        <row r="4868">
          <cell r="A4868" t="str">
            <v>CÓDIGO</v>
          </cell>
          <cell r="B4868" t="str">
            <v>|D E S C R I Ç Ã O                                                   |UN</v>
          </cell>
          <cell r="C4868" t="str">
            <v>IDADE</v>
          </cell>
          <cell r="D4868" t="str">
            <v>|CUSTO TOTAL</v>
          </cell>
        </row>
        <row r="4869">
          <cell r="A4869" t="str">
            <v>ÍNCULO.....:</v>
          </cell>
          <cell r="B4869" t="str">
            <v>NACIONAL CAIXA</v>
          </cell>
        </row>
        <row r="4871">
          <cell r="B4871" t="str">
            <v>DEPRECIACAO E JUROS</v>
          </cell>
        </row>
        <row r="4872">
          <cell r="A4872">
            <v>5802</v>
          </cell>
          <cell r="B4872" t="str">
            <v>COMPACTADOR DE PLACA VIBRATORIA VIBRO-DYNAPAC DIESEL CM-13 4HP</v>
          </cell>
          <cell r="C4872" t="str">
            <v>H</v>
          </cell>
          <cell r="D4872">
            <v>1.54</v>
          </cell>
        </row>
        <row r="4873">
          <cell r="B4873" t="str">
            <v>MANUTENCAO</v>
          </cell>
        </row>
        <row r="4874">
          <cell r="A4874">
            <v>5803</v>
          </cell>
          <cell r="B4874" t="str">
            <v>COMPACTADOR DE PLACA VIBRATORIA VIBRO-DYNAPAC DIESEL CM-13 4HP</v>
          </cell>
          <cell r="C4874" t="str">
            <v>H</v>
          </cell>
          <cell r="D4874">
            <v>1.51</v>
          </cell>
        </row>
        <row r="4875">
          <cell r="B4875" t="str">
            <v>CUSTO C/MATERIAIS NA OPERACAO</v>
          </cell>
        </row>
        <row r="4876">
          <cell r="A4876">
            <v>5804</v>
          </cell>
          <cell r="B4876" t="str">
            <v>COMPACTADOR DE PLACA VIBRATORIA VIBRO-DYNAPAC DIESEL CM-13 4HP</v>
          </cell>
          <cell r="C4876" t="str">
            <v>H</v>
          </cell>
          <cell r="D4876">
            <v>12.21</v>
          </cell>
        </row>
        <row r="4877">
          <cell r="B4877" t="str">
            <v>CUSTO C/ MAO-DE-OBRA NA OPERACAO DIURNA</v>
          </cell>
        </row>
        <row r="4878">
          <cell r="A4878">
            <v>5805</v>
          </cell>
          <cell r="B4878" t="str">
            <v>BOMBA C/MOTOR A GASOLINA AUTOESCORVANTE P/AGUA SUJA 3/4HP -CHP NOTURNA</v>
          </cell>
          <cell r="C4878" t="str">
            <v>CHP-N</v>
          </cell>
          <cell r="D4878">
            <v>3.48</v>
          </cell>
        </row>
        <row r="4879">
          <cell r="A4879">
            <v>5806</v>
          </cell>
          <cell r="B4879" t="str">
            <v>BOMBA C/MOTOR A GASOLINA AUTOESCORVANTE P/AGUA SUJA 3/4HP -CHI DIURNA</v>
          </cell>
          <cell r="C4879" t="str">
            <v>CHI</v>
          </cell>
          <cell r="D4879">
            <v>0.31</v>
          </cell>
        </row>
        <row r="4880">
          <cell r="A4880">
            <v>5807</v>
          </cell>
          <cell r="B4880" t="str">
            <v>BOMBA C/MOTOR A GASOLINA AUTOESCORVANTE P/AGUA SUJA 3/4HP -CHI NOTURNA</v>
          </cell>
          <cell r="C4880" t="str">
            <v>CHI-N</v>
          </cell>
          <cell r="D4880">
            <v>0.31</v>
          </cell>
        </row>
        <row r="4881">
          <cell r="A4881">
            <v>5808</v>
          </cell>
          <cell r="B4881" t="str">
            <v>USINA DE ASFALTO A QUENTE FIXA CAP.40/80 TON/H - CHP DIURNO</v>
          </cell>
          <cell r="C4881" t="str">
            <v>CHP</v>
          </cell>
          <cell r="D4881">
            <v>233.51</v>
          </cell>
        </row>
        <row r="4882">
          <cell r="A4882">
            <v>5809</v>
          </cell>
          <cell r="B4882" t="str">
            <v>USINA DE ASFALTO A QUENTE FIXA CAP.40/80 TON/H - CHP NOTURNO</v>
          </cell>
          <cell r="C4882" t="str">
            <v>CHP-N</v>
          </cell>
          <cell r="D4882">
            <v>237.62</v>
          </cell>
        </row>
        <row r="4883">
          <cell r="A4883">
            <v>5811</v>
          </cell>
          <cell r="B4883" t="str">
            <v>CAMINHAO BASCULANTE FORD F-14000 6M3 162HP (VU=5ANOS) - CHP DIURNO</v>
          </cell>
          <cell r="C4883" t="str">
            <v>CHP</v>
          </cell>
          <cell r="D4883">
            <v>93.32</v>
          </cell>
        </row>
        <row r="4884">
          <cell r="A4884">
            <v>5812</v>
          </cell>
          <cell r="B4884" t="str">
            <v>CAMINHAO BASCULANTE FORD F-14000 6M3 162HP (VU=5ANOS) - CHP NOTURNO</v>
          </cell>
          <cell r="C4884" t="str">
            <v>CHP-N</v>
          </cell>
          <cell r="D4884">
            <v>94.48</v>
          </cell>
        </row>
        <row r="4885">
          <cell r="A4885">
            <v>5822</v>
          </cell>
          <cell r="B4885" t="str">
            <v>CAMINHAO BASCULANTE FORD F-14000 6M3 162HP (VU=5ANOS) - CHI NOTURNO</v>
          </cell>
          <cell r="C4885" t="str">
            <v>CHI-N</v>
          </cell>
          <cell r="D4885">
            <v>27.47</v>
          </cell>
        </row>
        <row r="4886">
          <cell r="A4886">
            <v>5823</v>
          </cell>
          <cell r="B4886" t="str">
            <v>USINA DE CONCRETO PINI 227305 90/120M3 63HP - CHP DIURNO</v>
          </cell>
          <cell r="C4886" t="str">
            <v>CHP</v>
          </cell>
          <cell r="D4886">
            <v>82.25</v>
          </cell>
        </row>
        <row r="4887">
          <cell r="A4887">
            <v>5824</v>
          </cell>
          <cell r="B4887" t="str">
            <v>CAMINHAO CARROCERIA 6,0M3 FORD F-14000 162HP (VU=6ANOS) - CHP DIURNO</v>
          </cell>
          <cell r="C4887" t="str">
            <v>CHP</v>
          </cell>
          <cell r="D4887">
            <v>86.48</v>
          </cell>
        </row>
        <row r="4888">
          <cell r="A4888">
            <v>5825</v>
          </cell>
          <cell r="B4888" t="str">
            <v>CAMINHAO CARROCERIA FORD F-14000 162HP (VU=6ANOS) - CHP NOTURNO</v>
          </cell>
          <cell r="C4888" t="str">
            <v>CHP-N</v>
          </cell>
          <cell r="D4888">
            <v>85.4</v>
          </cell>
        </row>
        <row r="4889">
          <cell r="A4889">
            <v>5826</v>
          </cell>
          <cell r="B4889" t="str">
            <v>CAMINHAO CARROCERIA FORD F-14000 162HP (VU=6ANOS) - CHI DIURNO</v>
          </cell>
          <cell r="C4889" t="str">
            <v>CHI</v>
          </cell>
          <cell r="D4889">
            <v>26.57</v>
          </cell>
        </row>
        <row r="4890">
          <cell r="A4890">
            <v>5827</v>
          </cell>
          <cell r="B4890" t="str">
            <v>CAMINHAO CARROCERIA FORD F-14000 162HP (VU=6ANOS) - CHI NOTURNO</v>
          </cell>
          <cell r="C4890" t="str">
            <v>CHI-N</v>
          </cell>
          <cell r="D4890">
            <v>25.49</v>
          </cell>
        </row>
        <row r="4891">
          <cell r="A4891">
            <v>5828</v>
          </cell>
          <cell r="B4891" t="str">
            <v>USINA DE CONCRETO PINI 227305 CAP.90/120M3 63HP - CHP NOTURNO</v>
          </cell>
          <cell r="C4891" t="str">
            <v>CHP-N</v>
          </cell>
          <cell r="D4891">
            <v>84.99</v>
          </cell>
        </row>
        <row r="4892">
          <cell r="A4892">
            <v>5829</v>
          </cell>
          <cell r="B4892" t="str">
            <v>USINA DE CONCRETO PINI 227305 90/120M3 63HP - CHI DIURNO</v>
          </cell>
          <cell r="C4892" t="str">
            <v>CHI</v>
          </cell>
          <cell r="D4892">
            <v>38.71</v>
          </cell>
        </row>
        <row r="4893">
          <cell r="A4893">
            <v>5830</v>
          </cell>
          <cell r="B4893" t="str">
            <v>USINA DE CONCRETO PINI 227305 90/120M3 63HP - CHI NOTURNO</v>
          </cell>
          <cell r="C4893" t="str">
            <v>CHI-N</v>
          </cell>
          <cell r="D4893">
            <v>41.45</v>
          </cell>
        </row>
        <row r="4894">
          <cell r="A4894">
            <v>5831</v>
          </cell>
          <cell r="B4894" t="str">
            <v>USINA DE CONCRETO PINI 227305 90/120M3 63HP - CHP DIURNO</v>
          </cell>
          <cell r="C4894" t="str">
            <v>CHP</v>
          </cell>
          <cell r="D4894">
            <v>174.7</v>
          </cell>
        </row>
        <row r="4895">
          <cell r="A4895">
            <v>5832</v>
          </cell>
          <cell r="B4895" t="str">
            <v>USINA DE CONCRETO PINI 227305 90/120M3 63HP - CHP NOTURNO</v>
          </cell>
          <cell r="C4895" t="str">
            <v>CHP-N</v>
          </cell>
          <cell r="D4895">
            <v>179.49</v>
          </cell>
        </row>
        <row r="4896">
          <cell r="A4896">
            <v>5834</v>
          </cell>
          <cell r="B4896" t="str">
            <v>USINA MISTURADORA DE SOLOS PINI 227305 100HP - CHI NOTURNO</v>
          </cell>
          <cell r="C4896" t="str">
            <v>CHI-N</v>
          </cell>
          <cell r="D4896">
            <v>102.02</v>
          </cell>
        </row>
        <row r="4897">
          <cell r="A4897">
            <v>5835</v>
          </cell>
          <cell r="B4897" t="str">
            <v>VIBROACABADORA SOBRE ESTEIRAS POTENCIA MAX.100 CV - CHP DIURNO</v>
          </cell>
          <cell r="C4897" t="str">
            <v>CHP</v>
          </cell>
          <cell r="D4897">
            <v>200.29</v>
          </cell>
        </row>
        <row r="4898">
          <cell r="A4898">
            <v>5836</v>
          </cell>
          <cell r="B4898" t="str">
            <v>VIBROACABADORA SOBRE ESTEIRAS POT.MAX. 100 CV - CHP NOTURNO</v>
          </cell>
          <cell r="C4898" t="str">
            <v>CHP-N</v>
          </cell>
          <cell r="D4898">
            <v>202.35</v>
          </cell>
        </row>
        <row r="4899">
          <cell r="A4899" t="str">
            <v>CÓDIGO</v>
          </cell>
          <cell r="B4899" t="str">
            <v>|D E S C R I Ç Ã O                                                   |UN</v>
          </cell>
          <cell r="C4899" t="str">
            <v>IDADE</v>
          </cell>
          <cell r="D4899" t="str">
            <v>|CUSTO TOTAL</v>
          </cell>
        </row>
        <row r="4900">
          <cell r="A4900" t="str">
            <v>ÍNCULO.....:</v>
          </cell>
          <cell r="B4900" t="str">
            <v>NACIONAL CAIXA</v>
          </cell>
        </row>
        <row r="4902">
          <cell r="A4902">
            <v>5837</v>
          </cell>
          <cell r="B4902" t="str">
            <v>VIBROACABADORA SOBRE ESTEIRAS POT.MAXIMA 100 CV - CHI DIURNO</v>
          </cell>
          <cell r="C4902" t="str">
            <v>CHI</v>
          </cell>
          <cell r="D4902">
            <v>116.13</v>
          </cell>
        </row>
        <row r="4903">
          <cell r="A4903">
            <v>5838</v>
          </cell>
          <cell r="B4903" t="str">
            <v>VIBROACABADORA SOBRE ESTEIRAS POT. MAX. 100 CV - CHI NOTURNO</v>
          </cell>
          <cell r="C4903" t="str">
            <v>CHI-N</v>
          </cell>
          <cell r="D4903">
            <v>118.18</v>
          </cell>
        </row>
        <row r="4904">
          <cell r="A4904">
            <v>5839</v>
          </cell>
          <cell r="B4904" t="str">
            <v>VASSOURA MECANICA REBOCAVEL ULIANA CONSMAQ - CHP DIURNO</v>
          </cell>
          <cell r="C4904" t="str">
            <v>CHP</v>
          </cell>
          <cell r="D4904">
            <v>4.1100000000000003</v>
          </cell>
        </row>
        <row r="4905">
          <cell r="A4905">
            <v>5840</v>
          </cell>
          <cell r="B4905" t="str">
            <v>VASSOURA MECANICA REBOCAVEL ULIANA CONSMAQ - CHP NOTURNO</v>
          </cell>
          <cell r="C4905" t="str">
            <v>CHP-N</v>
          </cell>
          <cell r="D4905">
            <v>4.1100000000000003</v>
          </cell>
        </row>
        <row r="4906">
          <cell r="A4906">
            <v>5841</v>
          </cell>
          <cell r="B4906" t="str">
            <v>VASSOURA MECANICA REBOCAVEL ULIANA CONSMAQ - CHI DIURNO</v>
          </cell>
          <cell r="C4906" t="str">
            <v>CHI</v>
          </cell>
          <cell r="D4906">
            <v>3.08</v>
          </cell>
        </row>
        <row r="4907">
          <cell r="A4907">
            <v>5842</v>
          </cell>
          <cell r="B4907" t="str">
            <v>VASSOURA MECANICA REBOCAVEL ULIANA CONSMAQ - CHI NOTURNO</v>
          </cell>
          <cell r="C4907" t="str">
            <v>CHI-N</v>
          </cell>
          <cell r="D4907">
            <v>3.08</v>
          </cell>
        </row>
        <row r="4908">
          <cell r="A4908">
            <v>5843</v>
          </cell>
          <cell r="B4908" t="str">
            <v>TRATOR DE PNEUS CBT 2105 108 HP - CHP DIURNO</v>
          </cell>
          <cell r="C4908" t="str">
            <v>CHP</v>
          </cell>
          <cell r="D4908">
            <v>88.08</v>
          </cell>
        </row>
        <row r="4909">
          <cell r="A4909">
            <v>5844</v>
          </cell>
          <cell r="B4909" t="str">
            <v>TRATOR DE PNEUS CBT 2105 108 HP - CHP NOTURNO</v>
          </cell>
          <cell r="C4909" t="str">
            <v>CHP-N</v>
          </cell>
          <cell r="D4909">
            <v>91.78</v>
          </cell>
        </row>
        <row r="4910">
          <cell r="A4910">
            <v>5845</v>
          </cell>
          <cell r="B4910" t="str">
            <v>TRATOR DE PNEUS CBT 2105 108 HP - CHI DIURNO</v>
          </cell>
          <cell r="C4910" t="str">
            <v>CHI</v>
          </cell>
          <cell r="D4910">
            <v>28.43</v>
          </cell>
        </row>
        <row r="4911">
          <cell r="A4911">
            <v>5846</v>
          </cell>
          <cell r="B4911" t="str">
            <v>TRATOR DE PNEUS CBT 2105 108 HP - CHI NOTURNO</v>
          </cell>
          <cell r="C4911" t="str">
            <v>CHI-N</v>
          </cell>
          <cell r="D4911">
            <v>32.14</v>
          </cell>
        </row>
        <row r="4912">
          <cell r="A4912">
            <v>5847</v>
          </cell>
          <cell r="B4912" t="str">
            <v>TRATOR DE ESTEIRAS KOMATSU D65-E-8E 160HP - CHP DIURNO (VU=5ANOS)</v>
          </cell>
          <cell r="C4912" t="str">
            <v>CHP</v>
          </cell>
          <cell r="D4912">
            <v>257.06</v>
          </cell>
        </row>
        <row r="4913">
          <cell r="A4913">
            <v>5848</v>
          </cell>
          <cell r="B4913" t="str">
            <v>TRATOR DE ESTEIRAS KOMATSU D65-E-8E 160HP - CHP NOTURNO (VU=5ANOS)</v>
          </cell>
          <cell r="C4913" t="str">
            <v>CHP-N</v>
          </cell>
          <cell r="D4913">
            <v>259.11</v>
          </cell>
        </row>
        <row r="4914">
          <cell r="A4914">
            <v>5849</v>
          </cell>
          <cell r="B4914" t="str">
            <v>TRATOR DE ESTEIRAS KOMATSU D65-E-8E 160HP - CHI DIURNO (VU=5ANOS)</v>
          </cell>
          <cell r="C4914" t="str">
            <v>CHI</v>
          </cell>
          <cell r="D4914">
            <v>116.24</v>
          </cell>
        </row>
        <row r="4915">
          <cell r="A4915">
            <v>5850</v>
          </cell>
          <cell r="B4915" t="str">
            <v>TRATOR DE ESTEIRAS KOMATSU D65-E-8E 160HP - CHI NOTURNO (VU=5ANOS)</v>
          </cell>
          <cell r="C4915" t="str">
            <v>CHI-N</v>
          </cell>
          <cell r="D4915">
            <v>118.29</v>
          </cell>
        </row>
        <row r="4916">
          <cell r="A4916">
            <v>5851</v>
          </cell>
          <cell r="B4916" t="str">
            <v>TRATOR DE ESTEIRAS CATERPILLAR D6G 155HP / CHP DIURNO (VU=5ANOS)</v>
          </cell>
          <cell r="C4916" t="str">
            <v>CHP</v>
          </cell>
          <cell r="D4916">
            <v>254.6</v>
          </cell>
        </row>
        <row r="4917">
          <cell r="A4917">
            <v>5852</v>
          </cell>
          <cell r="B4917" t="str">
            <v>TRATOR DE ESTEIRAS CATERPILLAR D6G 155HP / CHP NOTURNO (VU=5ANOS)</v>
          </cell>
          <cell r="C4917" t="str">
            <v>CHP-N</v>
          </cell>
          <cell r="D4917">
            <v>261.27999999999997</v>
          </cell>
        </row>
        <row r="4918">
          <cell r="A4918">
            <v>5853</v>
          </cell>
          <cell r="B4918" t="str">
            <v>TRATOR DE ESTEIRAS CATERPILLAR D6G 155HP / CHI DIURNO (VU=5ANOS)</v>
          </cell>
          <cell r="C4918" t="str">
            <v>CHI</v>
          </cell>
          <cell r="D4918">
            <v>114.35</v>
          </cell>
        </row>
        <row r="4919">
          <cell r="A4919">
            <v>5854</v>
          </cell>
          <cell r="B4919" t="str">
            <v>TRATOR DE ESTEIRAS CATERPILLAR D6G 155HP / CHI NOTURNO (VU=5ANOS)</v>
          </cell>
          <cell r="C4919" t="str">
            <v>CHI-N</v>
          </cell>
          <cell r="D4919">
            <v>121.04</v>
          </cell>
        </row>
        <row r="4920">
          <cell r="A4920">
            <v>5855</v>
          </cell>
          <cell r="B4920" t="str">
            <v>TRATOR DE ESTEIRAS CATERPILLAR D8R 305HP / CHP DIURNO (VU=5ANOS)</v>
          </cell>
          <cell r="C4920" t="str">
            <v>CHP</v>
          </cell>
          <cell r="D4920">
            <v>605.4</v>
          </cell>
        </row>
        <row r="4921">
          <cell r="A4921">
            <v>5856</v>
          </cell>
          <cell r="B4921" t="str">
            <v>TRATOR DE ESTEIRAS CATERPILLAR D8R 305HP / CHP NOTURNO (VU=5ANOS)</v>
          </cell>
          <cell r="C4921" t="str">
            <v>CHP-N</v>
          </cell>
          <cell r="D4921">
            <v>612.09</v>
          </cell>
        </row>
        <row r="4922">
          <cell r="A4922">
            <v>5857</v>
          </cell>
          <cell r="B4922" t="str">
            <v>TRATOR DE ESTEIRAS CATERPILLAR D8R 305HP / CHI DIURNO (VU=5ANOS)</v>
          </cell>
          <cell r="C4922" t="str">
            <v>CHI</v>
          </cell>
          <cell r="D4922">
            <v>281.2</v>
          </cell>
        </row>
        <row r="4923">
          <cell r="A4923">
            <v>5858</v>
          </cell>
          <cell r="B4923" t="str">
            <v>TRATOR DE ESTEIRAS CATERPILLAR D8R 305HP / CHI NOTURNO (VU=5ANOS)</v>
          </cell>
          <cell r="C4923" t="str">
            <v>CHI-N</v>
          </cell>
          <cell r="D4923">
            <v>287.89</v>
          </cell>
        </row>
        <row r="4924">
          <cell r="A4924">
            <v>5860</v>
          </cell>
          <cell r="B4924" t="str">
            <v>TRATOR DE ESTEIRAS CATERPILLAR D4 125HP - CHP NOTURNO (VU=5ANOS)</v>
          </cell>
          <cell r="C4924" t="str">
            <v>CHP-N</v>
          </cell>
          <cell r="D4924">
            <v>162.91</v>
          </cell>
        </row>
        <row r="4925">
          <cell r="A4925">
            <v>5861</v>
          </cell>
          <cell r="B4925" t="str">
            <v>TRATOR DE ESTEIRAS CATERPILLAR D4 125HP - CHI DIURNO (VU=5ANOS)</v>
          </cell>
          <cell r="C4925" t="str">
            <v>CHI</v>
          </cell>
          <cell r="D4925">
            <v>70.12</v>
          </cell>
        </row>
        <row r="4926">
          <cell r="A4926">
            <v>5862</v>
          </cell>
          <cell r="B4926" t="str">
            <v>TRATOR DE ESTEIRAS CATERPILLAR D4 125HP - CHI NOTURNO (VU=5ANOS)</v>
          </cell>
          <cell r="C4926" t="str">
            <v>CHI-N</v>
          </cell>
          <cell r="D4926">
            <v>87.3</v>
          </cell>
        </row>
        <row r="4927">
          <cell r="A4927">
            <v>5863</v>
          </cell>
          <cell r="B4927" t="str">
            <v>ROLO COMPACTADOR VIBRATORIO LISO REBOCAVEL MULLER RV52L 5L/CHP DIURNO</v>
          </cell>
          <cell r="C4927" t="str">
            <v>CHP</v>
          </cell>
          <cell r="D4927">
            <v>49.06</v>
          </cell>
        </row>
        <row r="4928">
          <cell r="A4928">
            <v>5864</v>
          </cell>
          <cell r="B4928" t="str">
            <v>ROLO COMPACTADOR VIBRATORIO LISO REBOCAVEL MULLER RV52L 5L/CHP NOTURNO</v>
          </cell>
          <cell r="C4928" t="str">
            <v>CHP-N</v>
          </cell>
          <cell r="D4928">
            <v>51.11</v>
          </cell>
        </row>
        <row r="4929">
          <cell r="A4929">
            <v>5865</v>
          </cell>
          <cell r="B4929" t="str">
            <v>ROLO COMPACTADOR VIBRATORIO LISO REBOCAVEL MULLER RV52L 5L /CHI DIURNO</v>
          </cell>
          <cell r="C4929" t="str">
            <v>CHI</v>
          </cell>
          <cell r="D4929">
            <v>17.809999999999999</v>
          </cell>
        </row>
        <row r="4930">
          <cell r="A4930" t="str">
            <v>CÓDIGO</v>
          </cell>
          <cell r="B4930" t="str">
            <v>|D E S C R I Ç Ã O                                                   |UN</v>
          </cell>
          <cell r="C4930" t="str">
            <v>IDADE</v>
          </cell>
          <cell r="D4930" t="str">
            <v>|CUSTO TOTAL</v>
          </cell>
        </row>
        <row r="4931">
          <cell r="A4931" t="str">
            <v>ÍNCULO.....:</v>
          </cell>
          <cell r="B4931" t="str">
            <v>NACIONAL CAIXA</v>
          </cell>
        </row>
        <row r="4933">
          <cell r="A4933">
            <v>5866</v>
          </cell>
          <cell r="B4933" t="str">
            <v>ROLO COMPACTADOR VIBRATORIO LISO REBOCAVEL MULLER RV52L 5L/CHI NOTURNO</v>
          </cell>
          <cell r="C4933" t="str">
            <v>CHI-N</v>
          </cell>
          <cell r="D4933">
            <v>19.87</v>
          </cell>
        </row>
        <row r="4934">
          <cell r="A4934">
            <v>5867</v>
          </cell>
          <cell r="B4934" t="str">
            <v>ROLO TANDEM MULLER RT82H 60HP - CHP DIURNO</v>
          </cell>
          <cell r="C4934" t="str">
            <v>CHP</v>
          </cell>
          <cell r="D4934">
            <v>70.150000000000006</v>
          </cell>
        </row>
        <row r="4935">
          <cell r="A4935">
            <v>5868</v>
          </cell>
          <cell r="B4935" t="str">
            <v>ROLO TANDEM MULLER RT82H 60HP - CHP NOTURNO</v>
          </cell>
          <cell r="C4935" t="str">
            <v>CHP-N</v>
          </cell>
          <cell r="D4935">
            <v>72.2</v>
          </cell>
        </row>
        <row r="4936">
          <cell r="A4936">
            <v>5869</v>
          </cell>
          <cell r="B4936" t="str">
            <v>ROLO TANDEM MULLER RT82H 60HP - CHI DIURNO</v>
          </cell>
          <cell r="C4936" t="str">
            <v>CHI</v>
          </cell>
          <cell r="D4936">
            <v>29.74</v>
          </cell>
        </row>
        <row r="4937">
          <cell r="A4937">
            <v>5870</v>
          </cell>
          <cell r="B4937" t="str">
            <v>ROLO TANDEM MULLER RT82H 60HP - CHI NOTURNO</v>
          </cell>
          <cell r="C4937" t="str">
            <v>CHI-N</v>
          </cell>
          <cell r="D4937">
            <v>31.79</v>
          </cell>
        </row>
        <row r="4938">
          <cell r="A4938">
            <v>5871</v>
          </cell>
          <cell r="B4938" t="str">
            <v>ROLO COMPACTADOR AUTOPROPULSOR SOBRE PNEUS DYNAPAC CP221 145HP</v>
          </cell>
          <cell r="C4938" t="str">
            <v>CHP</v>
          </cell>
          <cell r="D4938">
            <v>121.79</v>
          </cell>
        </row>
        <row r="4939">
          <cell r="B4939" t="str">
            <v>CHP DIURNO</v>
          </cell>
        </row>
        <row r="4940">
          <cell r="A4940">
            <v>5872</v>
          </cell>
          <cell r="B4940" t="str">
            <v>ROLO COMPACTADOR AUTOPROPULSOR SOBRE PNEUS DYNAPAC CP221 145HP</v>
          </cell>
          <cell r="C4940" t="str">
            <v>CHP-N</v>
          </cell>
          <cell r="D4940">
            <v>123.85</v>
          </cell>
        </row>
        <row r="4941">
          <cell r="B4941" t="str">
            <v>CHP NOTURNO</v>
          </cell>
        </row>
        <row r="4942">
          <cell r="A4942">
            <v>5873</v>
          </cell>
          <cell r="B4942" t="str">
            <v>ROLO COMPACTADOR AUTOPROPULSOR SOBRE PNEUS DYNAPAC CP221 145HP</v>
          </cell>
          <cell r="C4942" t="str">
            <v>CHI</v>
          </cell>
          <cell r="D4942">
            <v>45.71</v>
          </cell>
        </row>
        <row r="4943">
          <cell r="B4943" t="str">
            <v>CHI DURNO</v>
          </cell>
        </row>
        <row r="4944">
          <cell r="A4944">
            <v>5874</v>
          </cell>
          <cell r="B4944" t="str">
            <v>ROLO COMPACTADOR AUTOPROPULSOR SOBRE PNEUS DYNAPAC CP221 145HP</v>
          </cell>
          <cell r="C4944" t="str">
            <v>CHI-N</v>
          </cell>
          <cell r="D4944">
            <v>47.76</v>
          </cell>
        </row>
        <row r="4945">
          <cell r="B4945" t="str">
            <v>CHI NOTURNO</v>
          </cell>
        </row>
        <row r="4946">
          <cell r="A4946">
            <v>5875</v>
          </cell>
          <cell r="B4946" t="str">
            <v>RETRO-ESCAVADEIRA SOBRE PNEUS  CASE 580H 74HP - CHP DIURNO</v>
          </cell>
          <cell r="C4946" t="str">
            <v>CHP</v>
          </cell>
          <cell r="D4946">
            <v>74.61</v>
          </cell>
        </row>
        <row r="4947">
          <cell r="A4947">
            <v>5876</v>
          </cell>
          <cell r="B4947" t="str">
            <v>RETRO-ESCAVADEIRA SOBRE PNEUS  CASE 580H 74HP - CHP NOTURNO</v>
          </cell>
          <cell r="C4947" t="str">
            <v>CHP-N</v>
          </cell>
          <cell r="D4947">
            <v>75.739999999999995</v>
          </cell>
        </row>
        <row r="4948">
          <cell r="A4948">
            <v>5877</v>
          </cell>
          <cell r="B4948" t="str">
            <v>RETRO-ESCAVADEIRA SOBRE PNEUS  CASE 580H 74HP - CHI DIURNO</v>
          </cell>
          <cell r="C4948" t="str">
            <v>CHI</v>
          </cell>
          <cell r="D4948">
            <v>29.18</v>
          </cell>
        </row>
        <row r="4949">
          <cell r="A4949">
            <v>5878</v>
          </cell>
          <cell r="B4949" t="str">
            <v>RETRO-ESCAVADEIRA SOBRE PNEUS  CASE 580H 74HP - CHI NOTURNO</v>
          </cell>
          <cell r="C4949" t="str">
            <v>CHI-N</v>
          </cell>
          <cell r="D4949">
            <v>30.31</v>
          </cell>
        </row>
        <row r="4950">
          <cell r="A4950">
            <v>5879</v>
          </cell>
          <cell r="B4950" t="str">
            <v>ROLO COMPACTADOR PE-DE-CARNEIRO REBOCAVEL 5T - CHP DIURNO</v>
          </cell>
          <cell r="C4950" t="str">
            <v>CHP</v>
          </cell>
          <cell r="D4950">
            <v>7.23</v>
          </cell>
        </row>
        <row r="4951">
          <cell r="A4951">
            <v>5880</v>
          </cell>
          <cell r="B4951" t="str">
            <v>ROLO COMPACTADOR PE-DE-CARNEIRO REBOCAVEL 5T - CHP NOTURNO</v>
          </cell>
          <cell r="C4951" t="str">
            <v>CHP-N</v>
          </cell>
          <cell r="D4951">
            <v>7.23</v>
          </cell>
        </row>
        <row r="4952">
          <cell r="A4952">
            <v>5881</v>
          </cell>
          <cell r="B4952" t="str">
            <v>ROLO COMPACTADOR PE-DE-CARNEIRO REBOCAVEL 5T - CHI DIURNO</v>
          </cell>
          <cell r="C4952" t="str">
            <v>CHI</v>
          </cell>
          <cell r="D4952">
            <v>5.42</v>
          </cell>
        </row>
        <row r="4953">
          <cell r="A4953">
            <v>5882</v>
          </cell>
          <cell r="B4953" t="str">
            <v>CAMINHAO CHASSI MERCEDES BENZ  L-2318/42 130HP C/EQUIP. LAMA ASFALTICA</v>
          </cell>
          <cell r="C4953" t="str">
            <v>CHP</v>
          </cell>
          <cell r="D4953">
            <v>110.21</v>
          </cell>
        </row>
        <row r="4954">
          <cell r="B4954" t="str">
            <v>CHP DIURNO</v>
          </cell>
        </row>
        <row r="4955">
          <cell r="A4955">
            <v>5883</v>
          </cell>
          <cell r="B4955" t="str">
            <v>CAMINHAO CHASSI MERCEDES BENZ  L-2318/42 130HP C/EQUIP. LAMA ASFALTICA</v>
          </cell>
          <cell r="C4955" t="str">
            <v>CHP-N</v>
          </cell>
          <cell r="D4955">
            <v>111.82</v>
          </cell>
        </row>
        <row r="4956">
          <cell r="B4956" t="str">
            <v>CHP NOTURNO</v>
          </cell>
        </row>
        <row r="4957">
          <cell r="A4957">
            <v>5884</v>
          </cell>
          <cell r="B4957" t="str">
            <v>CAMINHAO CHASSI MERCEDES BENZ  L-2318/42 130HP C/EQUIP. LAMA ASFALTICA</v>
          </cell>
          <cell r="C4957" t="str">
            <v>CHI</v>
          </cell>
          <cell r="D4957">
            <v>45.12</v>
          </cell>
        </row>
        <row r="4958">
          <cell r="B4958" t="str">
            <v>CHI DIURNO</v>
          </cell>
        </row>
        <row r="4959">
          <cell r="A4959">
            <v>5885</v>
          </cell>
          <cell r="B4959" t="str">
            <v>CAMINHAO CHASSI MERCEDES BENZ  L-2318/42 130HP C/EQUIP. LAMA ASFALTICA</v>
          </cell>
          <cell r="C4959" t="str">
            <v>CHI-N</v>
          </cell>
          <cell r="D4959">
            <v>46.73</v>
          </cell>
        </row>
        <row r="4960">
          <cell r="B4960" t="str">
            <v>CHI NOTURNO</v>
          </cell>
        </row>
        <row r="4961">
          <cell r="A4961" t="str">
            <v>CÓDIGO</v>
          </cell>
          <cell r="B4961" t="str">
            <v>|D E S C R I Ç Ã O                                                   |UN</v>
          </cell>
          <cell r="C4961" t="str">
            <v>IDADE</v>
          </cell>
          <cell r="D4961" t="str">
            <v>|CUSTO TOTAL</v>
          </cell>
        </row>
        <row r="4962">
          <cell r="A4962" t="str">
            <v>ÍNCULO.....:</v>
          </cell>
          <cell r="B4962" t="str">
            <v>NACIONAL CAIXA</v>
          </cell>
        </row>
        <row r="4964">
          <cell r="A4964">
            <v>5886</v>
          </cell>
          <cell r="B4964" t="str">
            <v>CAMINHAO PIPA FORD F12000 6000L 162HP C/BOMBA GASOLINA - CHP DIURNO</v>
          </cell>
          <cell r="C4964" t="str">
            <v>CHP</v>
          </cell>
          <cell r="D4964">
            <v>73.430000000000007</v>
          </cell>
        </row>
        <row r="4965">
          <cell r="A4965">
            <v>5887</v>
          </cell>
          <cell r="B4965" t="str">
            <v>CAMINHAO PIPA FORD F12000 6000L 162HP C/BOMBA GASOLINA - CHP NOTURNO</v>
          </cell>
          <cell r="C4965" t="str">
            <v>CHP-N</v>
          </cell>
          <cell r="D4965">
            <v>75.040000000000006</v>
          </cell>
        </row>
        <row r="4966">
          <cell r="A4966">
            <v>5888</v>
          </cell>
          <cell r="B4966" t="str">
            <v>CAMINHAO PIPA FORD F12000 6000L 162HP C/BOMBA GASOLINA - CHI DIURNO</v>
          </cell>
          <cell r="C4966" t="str">
            <v>CHI</v>
          </cell>
          <cell r="D4966">
            <v>26.9</v>
          </cell>
        </row>
        <row r="4967">
          <cell r="A4967">
            <v>5889</v>
          </cell>
          <cell r="B4967" t="str">
            <v>CAMINHAO PIPA FORD F12000 6000L 162HP C/BOMBA GASOLINA - CHI NOTURNO</v>
          </cell>
          <cell r="C4967" t="str">
            <v>CHI-N</v>
          </cell>
          <cell r="D4967">
            <v>28.51</v>
          </cell>
        </row>
        <row r="4968">
          <cell r="A4968">
            <v>5890</v>
          </cell>
          <cell r="B4968" t="str">
            <v>CAMINHAO CHASSI MERCEDES BENZ L2318/42 130HP - CHP DIURNO</v>
          </cell>
          <cell r="C4968" t="str">
            <v>CHP</v>
          </cell>
          <cell r="D4968">
            <v>89.15</v>
          </cell>
        </row>
        <row r="4969">
          <cell r="A4969">
            <v>5891</v>
          </cell>
          <cell r="B4969" t="str">
            <v>CAMINHAO CHASSI MERCEDES BENZ L2318/42 130HP - CHP NOTURNO</v>
          </cell>
          <cell r="C4969" t="str">
            <v>CHP-N</v>
          </cell>
          <cell r="D4969">
            <v>90.76</v>
          </cell>
        </row>
        <row r="4970">
          <cell r="A4970">
            <v>5892</v>
          </cell>
          <cell r="B4970" t="str">
            <v>CAMINHAO CHASSI MERCEDES BENZ L2318/42 130HP - CHI DIURNO</v>
          </cell>
          <cell r="C4970" t="str">
            <v>CHI</v>
          </cell>
          <cell r="D4970">
            <v>26.13</v>
          </cell>
        </row>
        <row r="4971">
          <cell r="A4971">
            <v>5893</v>
          </cell>
          <cell r="B4971" t="str">
            <v>CAMINHAO CHASSI MERCEDES BENZ L2318/42 130HP - CHI NOTURNO</v>
          </cell>
          <cell r="C4971" t="str">
            <v>CHI-N</v>
          </cell>
          <cell r="D4971">
            <v>27.74</v>
          </cell>
        </row>
        <row r="4972">
          <cell r="A4972">
            <v>5894</v>
          </cell>
          <cell r="B4972" t="str">
            <v>CAMINHAO CHASSI FORD F14000 162HP - CHP DIURNO</v>
          </cell>
          <cell r="C4972" t="str">
            <v>CHP</v>
          </cell>
          <cell r="D4972">
            <v>85.24</v>
          </cell>
        </row>
        <row r="4973">
          <cell r="A4973">
            <v>5895</v>
          </cell>
          <cell r="B4973" t="str">
            <v>CAMINHAO CHASSI FORD F14000 162HP - CHP NOTURNO</v>
          </cell>
          <cell r="C4973" t="str">
            <v>CHP-N</v>
          </cell>
          <cell r="D4973">
            <v>86.85</v>
          </cell>
        </row>
        <row r="4974">
          <cell r="A4974">
            <v>5896</v>
          </cell>
          <cell r="B4974" t="str">
            <v>CAMINHAO CHASSI FORD F14000 162HP - CHI DIURNO</v>
          </cell>
          <cell r="C4974" t="str">
            <v>CHI</v>
          </cell>
          <cell r="D4974">
            <v>25.79</v>
          </cell>
        </row>
        <row r="4975">
          <cell r="A4975">
            <v>5897</v>
          </cell>
          <cell r="B4975" t="str">
            <v>CAMINHAO CHASSI FORD F14000 162HP - CHI NOTURNO</v>
          </cell>
          <cell r="C4975" t="str">
            <v>CHI-N</v>
          </cell>
          <cell r="D4975">
            <v>27.39</v>
          </cell>
        </row>
        <row r="4976">
          <cell r="A4976">
            <v>5898</v>
          </cell>
          <cell r="B4976" t="str">
            <v>CAMINHAO PIPA FORD F12000 142HP 6000L (VU=6ANOS/12000H) -CHP NOTURNO</v>
          </cell>
          <cell r="C4976" t="str">
            <v>CHP-N</v>
          </cell>
          <cell r="D4976">
            <v>92.33</v>
          </cell>
        </row>
        <row r="4977">
          <cell r="A4977">
            <v>5899</v>
          </cell>
          <cell r="B4977" t="str">
            <v>CAMINHAO PIPA FORD F12000 142HP 6000L (VU=6ANOS/12000H) -CHI DIURNO</v>
          </cell>
          <cell r="C4977" t="str">
            <v>CHI</v>
          </cell>
          <cell r="D4977">
            <v>22.26</v>
          </cell>
        </row>
        <row r="4978">
          <cell r="A4978">
            <v>5900</v>
          </cell>
          <cell r="B4978" t="str">
            <v>CAMINHAO PIPA FORD F12000 142HP 6000L (VU=6ANOS/12000H) -CHI NOTURNO</v>
          </cell>
          <cell r="C4978" t="str">
            <v>CHI-N</v>
          </cell>
          <cell r="D4978">
            <v>26.1</v>
          </cell>
        </row>
        <row r="4979">
          <cell r="A4979">
            <v>5901</v>
          </cell>
          <cell r="B4979" t="str">
            <v>CAMINHAO PIPA FORD F14000 10.000L C/BOMBA GASOLINA E IRRIGADEIRA</v>
          </cell>
          <cell r="C4979" t="str">
            <v>CHP</v>
          </cell>
          <cell r="D4979">
            <v>86.94</v>
          </cell>
        </row>
        <row r="4980">
          <cell r="B4980" t="str">
            <v>CHP DIURNO</v>
          </cell>
        </row>
        <row r="4981">
          <cell r="A4981">
            <v>5902</v>
          </cell>
          <cell r="B4981" t="str">
            <v>CAMINHAO PIPA FORD F14000 10.000L C/BOMBA GASOLINA E IRRIGADEIRA</v>
          </cell>
          <cell r="C4981" t="str">
            <v>CHP-N</v>
          </cell>
          <cell r="D4981">
            <v>88.55</v>
          </cell>
        </row>
        <row r="4982">
          <cell r="B4982" t="str">
            <v>CHP NOTURNO</v>
          </cell>
        </row>
        <row r="4983">
          <cell r="A4983">
            <v>5903</v>
          </cell>
          <cell r="B4983" t="str">
            <v>CAMINHAO PIPA FORD F14000 10.000L C/BOMBA GASOLINA E IRRIGADEIRA</v>
          </cell>
          <cell r="C4983" t="str">
            <v>CHI</v>
          </cell>
          <cell r="D4983">
            <v>26.16</v>
          </cell>
        </row>
        <row r="4984">
          <cell r="B4984" t="str">
            <v>CHI DIURNO</v>
          </cell>
        </row>
        <row r="4985">
          <cell r="A4985">
            <v>5904</v>
          </cell>
          <cell r="B4985" t="str">
            <v>CAMINHAO PIPA FORD F14000 10.000L C/BOMBA GASOLINA E IRRIGADEIRA</v>
          </cell>
          <cell r="C4985" t="str">
            <v>CHI-N</v>
          </cell>
          <cell r="D4985">
            <v>27.77</v>
          </cell>
        </row>
        <row r="4986">
          <cell r="B4986" t="str">
            <v>CHI NOTURNO</v>
          </cell>
        </row>
        <row r="4987">
          <cell r="A4987">
            <v>5905</v>
          </cell>
          <cell r="B4987" t="str">
            <v>DISTRIBUIDOR DE AGREGADOS REBOCAVEL EA12 - CHP DIURNO</v>
          </cell>
          <cell r="C4987" t="str">
            <v>CHP</v>
          </cell>
          <cell r="D4987">
            <v>10.88</v>
          </cell>
        </row>
        <row r="4988">
          <cell r="A4988">
            <v>5906</v>
          </cell>
          <cell r="B4988" t="str">
            <v>DISTRIBUIDOR DE AGREGADOS REBOCAVEL EA12 - CHP NOTURNO</v>
          </cell>
          <cell r="C4988" t="str">
            <v>CHP-N</v>
          </cell>
          <cell r="D4988">
            <v>10.88</v>
          </cell>
        </row>
        <row r="4989">
          <cell r="A4989">
            <v>5907</v>
          </cell>
          <cell r="B4989" t="str">
            <v>DISTRIBUIDOR DE AGREGADOS REBOCAVEL EA12 - CHI DIURNO</v>
          </cell>
          <cell r="C4989" t="str">
            <v>CHI</v>
          </cell>
          <cell r="D4989">
            <v>7.98</v>
          </cell>
        </row>
        <row r="4990">
          <cell r="A4990">
            <v>5908</v>
          </cell>
          <cell r="B4990" t="str">
            <v>DISTRIBUIDOR DE AGREGADOS REBOCAVEL EA12 - CHI NOTURNO</v>
          </cell>
          <cell r="C4990" t="str">
            <v>CHI-N</v>
          </cell>
          <cell r="D4990">
            <v>7.98</v>
          </cell>
        </row>
        <row r="4991">
          <cell r="A4991">
            <v>5909</v>
          </cell>
          <cell r="B4991" t="str">
            <v>DISTRIBUIDOR DE BETUME REBOCAV C/AQUECEDOR 1200/2100L C/BOMBA 3,4CV</v>
          </cell>
          <cell r="C4991" t="str">
            <v>CHP</v>
          </cell>
          <cell r="D4991">
            <v>46.23</v>
          </cell>
        </row>
        <row r="4992">
          <cell r="A4992" t="str">
            <v>CÓDIGO</v>
          </cell>
          <cell r="B4992" t="str">
            <v>|D E S C R I Ç Ã O                                                   |UN</v>
          </cell>
          <cell r="C4992" t="str">
            <v>IDADE</v>
          </cell>
          <cell r="D4992" t="str">
            <v>|CUSTO TOTAL</v>
          </cell>
        </row>
        <row r="4993">
          <cell r="A4993" t="str">
            <v>ÍNCULO.....:</v>
          </cell>
          <cell r="B4993" t="str">
            <v>NACIONAL CAIXA</v>
          </cell>
        </row>
        <row r="4995">
          <cell r="B4995" t="str">
            <v>CHP DIURNO</v>
          </cell>
        </row>
        <row r="4996">
          <cell r="A4996">
            <v>5910</v>
          </cell>
          <cell r="B4996" t="str">
            <v>DISTRIBUIDOR DE BETUME REBOCAV C/AQUECEDOR 1200/2100L C/BOMBA 3,4CV</v>
          </cell>
          <cell r="C4996" t="str">
            <v>CHP-N</v>
          </cell>
          <cell r="D4996">
            <v>46.24</v>
          </cell>
        </row>
        <row r="4997">
          <cell r="B4997" t="str">
            <v>CHP NOTURNO</v>
          </cell>
        </row>
        <row r="4998">
          <cell r="A4998">
            <v>5911</v>
          </cell>
          <cell r="B4998" t="str">
            <v>DISTRIBUIDOR DE BETUME REBOCAV C/AQUECEDOR 1200/2100L C/BOMBA 3,4CV</v>
          </cell>
          <cell r="C4998" t="str">
            <v>CHI</v>
          </cell>
          <cell r="D4998">
            <v>9.35</v>
          </cell>
        </row>
        <row r="4999">
          <cell r="B4999" t="str">
            <v>CHI DIURNO</v>
          </cell>
        </row>
        <row r="5000">
          <cell r="A5000">
            <v>5912</v>
          </cell>
          <cell r="B5000" t="str">
            <v>DISTRIBUIDOR DE BETUME REBOCAV C/AQUECEDOR 1200/2100L C/BOMBA 3,4CV</v>
          </cell>
          <cell r="C5000" t="str">
            <v>CHI-N</v>
          </cell>
          <cell r="D5000">
            <v>9.36</v>
          </cell>
        </row>
        <row r="5001">
          <cell r="B5001" t="str">
            <v>CHI NOTURNO</v>
          </cell>
        </row>
        <row r="5002">
          <cell r="A5002">
            <v>5913</v>
          </cell>
          <cell r="B5002" t="str">
            <v>DISTRIBUIDOR DE ASFALTO CAP 5000L SOBRE CAM.CHASSIS FORD F-14000 142HP</v>
          </cell>
          <cell r="C5002" t="str">
            <v>CHP</v>
          </cell>
          <cell r="D5002">
            <v>158.61000000000001</v>
          </cell>
        </row>
        <row r="5003">
          <cell r="B5003" t="str">
            <v>CHP DIURNO</v>
          </cell>
        </row>
        <row r="5004">
          <cell r="A5004">
            <v>5914</v>
          </cell>
          <cell r="B5004" t="str">
            <v>DISTRIBUIDOR DE ASFALTO CAP 5000L SOBRE CAM.CHASSIS FORD F-14000 142HP</v>
          </cell>
          <cell r="C5004" t="str">
            <v>CHP-N</v>
          </cell>
          <cell r="D5004">
            <v>161.83000000000001</v>
          </cell>
        </row>
        <row r="5005">
          <cell r="B5005" t="str">
            <v>CHP NOTURNO</v>
          </cell>
        </row>
        <row r="5006">
          <cell r="A5006">
            <v>5915</v>
          </cell>
          <cell r="B5006" t="str">
            <v>DISTRIBUIDOR DE ASFALTO CAP 5000L SOBRE CAM.CHASSIS FORD F-14000 142HP</v>
          </cell>
          <cell r="C5006" t="str">
            <v>CHI</v>
          </cell>
          <cell r="D5006">
            <v>59.3</v>
          </cell>
        </row>
        <row r="5007">
          <cell r="B5007" t="str">
            <v>CHI DIURNO</v>
          </cell>
        </row>
        <row r="5008">
          <cell r="A5008">
            <v>5916</v>
          </cell>
          <cell r="B5008" t="str">
            <v>DISTRIBUIDOR DE ASFALTO CAP 5000L SOBRE CAM.CHASSIS FORD F-14000 142HP</v>
          </cell>
          <cell r="C5008" t="str">
            <v>CHI-N</v>
          </cell>
          <cell r="D5008">
            <v>62.51</v>
          </cell>
        </row>
        <row r="5009">
          <cell r="B5009" t="str">
            <v>CHI NOTURNO</v>
          </cell>
        </row>
        <row r="5010">
          <cell r="A5010">
            <v>5917</v>
          </cell>
          <cell r="B5010" t="str">
            <v>ESCAVADEIRA HIDRAULICA SOBRE ESTEIRAS CASE 80CR 93HP- CHP DIURNO</v>
          </cell>
          <cell r="C5010" t="str">
            <v>CHP</v>
          </cell>
          <cell r="D5010">
            <v>139.22999999999999</v>
          </cell>
        </row>
        <row r="5011">
          <cell r="A5011">
            <v>5918</v>
          </cell>
          <cell r="B5011" t="str">
            <v>ESCAVADEIRA HIDRAULICA SOBRE ESTEIRAS CASE 80CR 93HP - CHP NOTURNO</v>
          </cell>
          <cell r="C5011" t="str">
            <v>CHP-N</v>
          </cell>
          <cell r="D5011">
            <v>140.36000000000001</v>
          </cell>
        </row>
        <row r="5012">
          <cell r="A5012">
            <v>5919</v>
          </cell>
          <cell r="B5012" t="str">
            <v>ESCAVADEIRA HIDRAULICA SOBRE ESTEIRAS CASE 80CR 93HP - CHI DIURNO</v>
          </cell>
          <cell r="C5012" t="str">
            <v>CHI</v>
          </cell>
          <cell r="D5012">
            <v>66.92</v>
          </cell>
        </row>
        <row r="5013">
          <cell r="A5013">
            <v>5920</v>
          </cell>
          <cell r="B5013" t="str">
            <v>ESCAVADEIRA HIDRAULICA SOBRE ESTEIRAS CASE 80CR 93HP - CHI NOTURNO</v>
          </cell>
          <cell r="C5013" t="str">
            <v>CHI-N</v>
          </cell>
          <cell r="D5013">
            <v>68.05</v>
          </cell>
        </row>
        <row r="5014">
          <cell r="A5014">
            <v>5921</v>
          </cell>
          <cell r="B5014" t="str">
            <v>GRADE ARADORA C/20 DISCOS 24" SOBRE PNEUS - CHP DIURNO</v>
          </cell>
          <cell r="C5014" t="str">
            <v>CHP</v>
          </cell>
          <cell r="D5014">
            <v>4</v>
          </cell>
        </row>
        <row r="5015">
          <cell r="A5015">
            <v>5922</v>
          </cell>
          <cell r="B5015" t="str">
            <v>GRADE ARADORA C/20 DISCOS 24" SOBRE PNEUS - CHP NOTURNO</v>
          </cell>
          <cell r="C5015" t="str">
            <v>CHP-N</v>
          </cell>
          <cell r="D5015">
            <v>4</v>
          </cell>
        </row>
        <row r="5016">
          <cell r="A5016">
            <v>5923</v>
          </cell>
          <cell r="B5016" t="str">
            <v>GRADE ARADORA C/20 DISCOS 24" SOBRE PNEUS - CHI DIURNO</v>
          </cell>
          <cell r="C5016" t="str">
            <v>CHI</v>
          </cell>
          <cell r="D5016">
            <v>3</v>
          </cell>
        </row>
        <row r="5017">
          <cell r="A5017">
            <v>5924</v>
          </cell>
          <cell r="B5017" t="str">
            <v>LANCA ELEVATORIA KABI-GIRAFA KLE-24/3 SOBRE CAM.CHASSI MB L-2318 130HP</v>
          </cell>
          <cell r="C5017" t="str">
            <v>CHP</v>
          </cell>
          <cell r="D5017">
            <v>273.10000000000002</v>
          </cell>
        </row>
        <row r="5018">
          <cell r="B5018" t="str">
            <v>CHP DIURNO</v>
          </cell>
        </row>
        <row r="5019">
          <cell r="A5019">
            <v>5925</v>
          </cell>
          <cell r="B5019" t="str">
            <v>LANCA ELEVATORIA KABI-GIRAFA KLE-24/3 SOBRE CAM.CHASSI MB L-2318 130HP</v>
          </cell>
          <cell r="C5019" t="str">
            <v>CHP-N</v>
          </cell>
          <cell r="D5019">
            <v>274.7</v>
          </cell>
        </row>
        <row r="5020">
          <cell r="B5020" t="str">
            <v>CHP NOTURNO</v>
          </cell>
        </row>
        <row r="5021">
          <cell r="A5021">
            <v>5926</v>
          </cell>
          <cell r="B5021" t="str">
            <v>LANCA ELEVATORIA KABI-GIRAFA KLE-24/3 SOBRE CAM.CHASSI MB L-2318 130HP</v>
          </cell>
          <cell r="C5021" t="str">
            <v>CHI</v>
          </cell>
          <cell r="D5021">
            <v>151.80000000000001</v>
          </cell>
        </row>
        <row r="5022">
          <cell r="B5022" t="str">
            <v>CHI DIURNO</v>
          </cell>
        </row>
        <row r="5023">
          <cell r="A5023" t="str">
            <v>CÓDIGO</v>
          </cell>
          <cell r="B5023" t="str">
            <v>|D E S C R I Ç Ã O                                                   |UN</v>
          </cell>
          <cell r="C5023" t="str">
            <v>IDADE</v>
          </cell>
          <cell r="D5023" t="str">
            <v>|CUSTO TOTAL</v>
          </cell>
        </row>
        <row r="5024">
          <cell r="A5024" t="str">
            <v>ÍNCULO.....:</v>
          </cell>
          <cell r="B5024" t="str">
            <v>NACIONAL CAIXA</v>
          </cell>
        </row>
        <row r="5026">
          <cell r="A5026">
            <v>5927</v>
          </cell>
          <cell r="B5026" t="str">
            <v>LANCA ELEVATORIA KABI-GIRAFA KLE-24/3 SOBRE CAM.CHASSI MB L-2318 130HP</v>
          </cell>
          <cell r="C5026" t="str">
            <v>CHI-N</v>
          </cell>
          <cell r="D5026">
            <v>153.41</v>
          </cell>
        </row>
        <row r="5027">
          <cell r="B5027" t="str">
            <v>CHI NOTURNO</v>
          </cell>
        </row>
        <row r="5028">
          <cell r="A5028">
            <v>5928</v>
          </cell>
          <cell r="B5028" t="str">
            <v>GUINDASTE MUNK C/CESTO 640/18 SOBRE CAM.CARROCERIA FORD F14000 162HP</v>
          </cell>
          <cell r="C5028" t="str">
            <v>CHP</v>
          </cell>
          <cell r="D5028">
            <v>96.64</v>
          </cell>
        </row>
        <row r="5029">
          <cell r="B5029" t="str">
            <v>CHP DIURNO</v>
          </cell>
        </row>
        <row r="5030">
          <cell r="A5030">
            <v>5929</v>
          </cell>
          <cell r="B5030" t="str">
            <v>GUINDASTE MUNK C/CESTO 640/18 SOBRE CAM.CARROCERIA FORD F14000 162HP</v>
          </cell>
          <cell r="C5030" t="str">
            <v>CHP-N</v>
          </cell>
          <cell r="D5030">
            <v>98.25</v>
          </cell>
        </row>
        <row r="5031">
          <cell r="B5031" t="str">
            <v>CHP NOTURNO</v>
          </cell>
        </row>
        <row r="5032">
          <cell r="A5032">
            <v>5930</v>
          </cell>
          <cell r="B5032" t="str">
            <v>GUINDASTE MUNK C/CESTO 640/18 SOBRE CAM.CARROCERIA FORD F14000 162HP</v>
          </cell>
          <cell r="C5032" t="str">
            <v>CHI</v>
          </cell>
          <cell r="D5032">
            <v>33.51</v>
          </cell>
        </row>
        <row r="5033">
          <cell r="B5033" t="str">
            <v>CHI DIURNO</v>
          </cell>
        </row>
        <row r="5034">
          <cell r="A5034">
            <v>5931</v>
          </cell>
          <cell r="B5034" t="str">
            <v>GUINDASTE MUNK C/CESTO 640/18 SOBRE CAM.CARROCERIA FORD F14000 162HP</v>
          </cell>
          <cell r="C5034" t="str">
            <v>CHI-N</v>
          </cell>
          <cell r="D5034">
            <v>35.119999999999997</v>
          </cell>
        </row>
        <row r="5035">
          <cell r="B5035" t="str">
            <v>CHI NOTURNO</v>
          </cell>
        </row>
        <row r="5036">
          <cell r="A5036">
            <v>5932</v>
          </cell>
          <cell r="B5036" t="str">
            <v>MOTONIVELADORA CATERPILLAR 120 140HP (VU=6ANOS) - CHP DIURNO</v>
          </cell>
          <cell r="C5036" t="str">
            <v>CHP</v>
          </cell>
          <cell r="D5036">
            <v>159.47999999999999</v>
          </cell>
        </row>
        <row r="5037">
          <cell r="A5037">
            <v>5933</v>
          </cell>
          <cell r="B5037" t="str">
            <v>MOTONIVELADORA CATERPILLAR 120 140HP (VU=6ANOS) - CHP NOTURNO</v>
          </cell>
          <cell r="C5037" t="str">
            <v>CHP-N</v>
          </cell>
          <cell r="D5037">
            <v>166.16</v>
          </cell>
        </row>
        <row r="5038">
          <cell r="A5038">
            <v>5934</v>
          </cell>
          <cell r="B5038" t="str">
            <v>MOTONIVELADORA CATERPILLAR 120 140HP (VU=6ANOS) - CHI DIURNO</v>
          </cell>
          <cell r="C5038" t="str">
            <v>CHI</v>
          </cell>
          <cell r="D5038">
            <v>69.48</v>
          </cell>
        </row>
        <row r="5039">
          <cell r="A5039">
            <v>5935</v>
          </cell>
          <cell r="B5039" t="str">
            <v>MOTONIVELADORA CATERPILLAR 120 140HP (VU=6ANOS) - CHI NOTURNO</v>
          </cell>
          <cell r="C5039" t="str">
            <v>CHI-N</v>
          </cell>
          <cell r="D5039">
            <v>76.16</v>
          </cell>
        </row>
        <row r="5040">
          <cell r="A5040">
            <v>5936</v>
          </cell>
          <cell r="B5040" t="str">
            <v>MOTOSCRAPER 621 270HP (VU=8ANOS/16.000H) - CHP DIURNO</v>
          </cell>
          <cell r="C5040" t="str">
            <v>CHP</v>
          </cell>
          <cell r="D5040">
            <v>401.81</v>
          </cell>
        </row>
        <row r="5041">
          <cell r="A5041">
            <v>5937</v>
          </cell>
          <cell r="B5041" t="str">
            <v>MOTOSCRAPER 621 270HP (VU=8ANOS/16.000H) - CHP NOTURNO</v>
          </cell>
          <cell r="C5041" t="str">
            <v>CHP-N</v>
          </cell>
          <cell r="D5041">
            <v>402.94</v>
          </cell>
        </row>
        <row r="5042">
          <cell r="A5042">
            <v>5938</v>
          </cell>
          <cell r="B5042" t="str">
            <v>MOTOSCRAPER 621 270HP (VU=8ANOS/16.000H) - CHI DIURNO</v>
          </cell>
          <cell r="C5042" t="str">
            <v>CHI</v>
          </cell>
          <cell r="D5042">
            <v>194.29</v>
          </cell>
        </row>
        <row r="5043">
          <cell r="A5043">
            <v>5939</v>
          </cell>
          <cell r="B5043" t="str">
            <v>MOTOSCRAPER 621 270HP (VU=8ANOS/16.000H) - CHI NOTURNO</v>
          </cell>
          <cell r="C5043" t="str">
            <v>CHI-N</v>
          </cell>
          <cell r="D5043">
            <v>195.42</v>
          </cell>
        </row>
        <row r="5044">
          <cell r="A5044">
            <v>5940</v>
          </cell>
          <cell r="B5044" t="str">
            <v>PA-CARREGADEIRA SOBRE PNEUS CAT 924 105HP (VU=5ANOS) - CHP DIURNO</v>
          </cell>
          <cell r="C5044" t="str">
            <v>CHP</v>
          </cell>
          <cell r="D5044">
            <v>132.44</v>
          </cell>
        </row>
        <row r="5045">
          <cell r="A5045">
            <v>5941</v>
          </cell>
          <cell r="B5045" t="str">
            <v>PA-CARREGADEIRA SOBRE PNEUS CAT 924 105HP (VU=5ANOS) - CHP NOTURNO</v>
          </cell>
          <cell r="C5045" t="str">
            <v>CHP-N</v>
          </cell>
          <cell r="D5045">
            <v>133.57</v>
          </cell>
        </row>
        <row r="5046">
          <cell r="A5046">
            <v>5942</v>
          </cell>
          <cell r="B5046" t="str">
            <v>PA-CARREGADEIRA SOBRE PNEUS CAT 924 105HP (VU=5ANOS) - CHI DIURNO</v>
          </cell>
          <cell r="C5046" t="str">
            <v>CHI</v>
          </cell>
          <cell r="D5046">
            <v>56.26</v>
          </cell>
        </row>
        <row r="5047">
          <cell r="A5047">
            <v>5943</v>
          </cell>
          <cell r="B5047" t="str">
            <v>PA-CARREGADEIRA SOBRE PNEUS CAT 924 105HP (VU=5ANOS) - CHI NOTURNO</v>
          </cell>
          <cell r="C5047" t="str">
            <v>CHI-N</v>
          </cell>
          <cell r="D5047">
            <v>57.39</v>
          </cell>
        </row>
        <row r="5048">
          <cell r="A5048">
            <v>5944</v>
          </cell>
          <cell r="B5048" t="str">
            <v>PA-CARREGADEIRA SOBRE PNEUS CATERPILLAR 950 170HP- CHP DIURNO</v>
          </cell>
          <cell r="C5048" t="str">
            <v>CHP</v>
          </cell>
          <cell r="D5048">
            <v>228.16</v>
          </cell>
        </row>
        <row r="5049">
          <cell r="A5049">
            <v>5945</v>
          </cell>
          <cell r="B5049" t="str">
            <v>PA-CARREGADEIRA SOBRE PNEUS CATERPILLAR 950 170HP - CHP NOTURNO</v>
          </cell>
          <cell r="C5049" t="str">
            <v>CHP-N</v>
          </cell>
          <cell r="D5049">
            <v>234.85</v>
          </cell>
        </row>
        <row r="5050">
          <cell r="A5050">
            <v>5946</v>
          </cell>
          <cell r="B5050" t="str">
            <v>PA-CARREGADEIRA SOBRE PNEUS CATERPILLAR 950 170HP(VU=5ANOS)-CHI DIURNO</v>
          </cell>
          <cell r="C5050" t="str">
            <v>CHI</v>
          </cell>
          <cell r="D5050">
            <v>95.66</v>
          </cell>
        </row>
        <row r="5051">
          <cell r="A5051">
            <v>5947</v>
          </cell>
          <cell r="B5051" t="str">
            <v>PA-CARREGADEIRA SOBRE PNEUS CATERPILLAR 950 170HP(VU=5ANOS)-CHI NOTURN</v>
          </cell>
          <cell r="C5051" t="str">
            <v>CHI-N</v>
          </cell>
          <cell r="D5051">
            <v>102.34</v>
          </cell>
        </row>
        <row r="5052">
          <cell r="A5052">
            <v>5948</v>
          </cell>
          <cell r="B5052" t="str">
            <v>ROLO COMPACTADOR MULLER TR14H 68HP - CHP DIURNO</v>
          </cell>
          <cell r="C5052" t="str">
            <v>CHP</v>
          </cell>
          <cell r="D5052">
            <v>88.11</v>
          </cell>
        </row>
        <row r="5053">
          <cell r="A5053">
            <v>5949</v>
          </cell>
          <cell r="B5053" t="str">
            <v>ROLO COMPACTADOR MULLER TR14H 68HP - CHP NOTURNO</v>
          </cell>
          <cell r="C5053" t="str">
            <v>CHP-N</v>
          </cell>
          <cell r="D5053">
            <v>83.03</v>
          </cell>
        </row>
        <row r="5054">
          <cell r="A5054" t="str">
            <v>CÓDIGO</v>
          </cell>
          <cell r="B5054" t="str">
            <v>|D E S C R I Ç Ã O                                                   |UN</v>
          </cell>
          <cell r="C5054" t="str">
            <v>IDADE</v>
          </cell>
          <cell r="D5054" t="str">
            <v>|CUSTO TOTAL</v>
          </cell>
        </row>
        <row r="5055">
          <cell r="A5055" t="str">
            <v>ÍNCULO.....:</v>
          </cell>
          <cell r="B5055" t="str">
            <v>NACIONAL CAIXA</v>
          </cell>
        </row>
        <row r="5057">
          <cell r="A5057">
            <v>5951</v>
          </cell>
          <cell r="B5057" t="str">
            <v>ROLO COMPACTADOR MULLER TR14H 68HP - CHI NOTURNO</v>
          </cell>
          <cell r="C5057" t="str">
            <v>CHI-N</v>
          </cell>
          <cell r="D5057">
            <v>38.56</v>
          </cell>
        </row>
        <row r="5058">
          <cell r="A5058">
            <v>5952</v>
          </cell>
          <cell r="B5058" t="str">
            <v>MARTELETE OU ROMPEDOR ATLAS COPCO TEX 31 - CHI DIURNO</v>
          </cell>
          <cell r="C5058" t="str">
            <v>CHI</v>
          </cell>
          <cell r="D5058">
            <v>7.25</v>
          </cell>
        </row>
        <row r="5059">
          <cell r="A5059">
            <v>5953</v>
          </cell>
          <cell r="B5059" t="str">
            <v>COMPRESSOR ATLAS COPCO XA80 170PCM 80HP - CHP DIURNO</v>
          </cell>
          <cell r="C5059" t="str">
            <v>CHP</v>
          </cell>
          <cell r="D5059">
            <v>48.68</v>
          </cell>
        </row>
        <row r="5060">
          <cell r="A5060">
            <v>5954</v>
          </cell>
          <cell r="B5060" t="str">
            <v>COMPRESSOR ATLAS COPCO XA80 170PCM 80HP - CHI DIURNO</v>
          </cell>
          <cell r="C5060" t="str">
            <v>CHI</v>
          </cell>
          <cell r="D5060">
            <v>15.9</v>
          </cell>
        </row>
        <row r="5061">
          <cell r="A5061">
            <v>5955</v>
          </cell>
          <cell r="B5061" t="str">
            <v>BOMBA SUBMERSA ELETRICA MONOFASICA LEAO HT4C-10 3CV - CHP DIURNO</v>
          </cell>
          <cell r="C5061" t="str">
            <v>CHP</v>
          </cell>
          <cell r="D5061">
            <v>1.3</v>
          </cell>
        </row>
        <row r="5062">
          <cell r="A5062">
            <v>5957</v>
          </cell>
          <cell r="B5062" t="str">
            <v>COMPACTADOR DE PLACA VIBRATORIA VIBRO-DYNAPAC DIESEL CM13 4HP</v>
          </cell>
          <cell r="C5062" t="str">
            <v>CHP</v>
          </cell>
          <cell r="D5062">
            <v>19.170000000000002</v>
          </cell>
        </row>
        <row r="5063">
          <cell r="B5063" t="str">
            <v>CHP DIURNO</v>
          </cell>
        </row>
        <row r="5064">
          <cell r="A5064">
            <v>5958</v>
          </cell>
          <cell r="B5064" t="str">
            <v>COMPACTADOR DE PLACA VIBRATORIA VIBRO-DYNAPAC DIESEL CM13 4HP</v>
          </cell>
          <cell r="C5064" t="str">
            <v>CHP-N</v>
          </cell>
          <cell r="D5064">
            <v>19.170000000000002</v>
          </cell>
        </row>
        <row r="5065">
          <cell r="B5065" t="str">
            <v>CHP NOTURNO</v>
          </cell>
        </row>
        <row r="5066">
          <cell r="A5066">
            <v>5959</v>
          </cell>
          <cell r="B5066" t="str">
            <v>COMPACTADOR DE PLACA VIBRATORIA VIBRO-DYNAPAC DIESEL CM13 4HP</v>
          </cell>
          <cell r="C5066" t="str">
            <v>CHI</v>
          </cell>
          <cell r="D5066">
            <v>16.11</v>
          </cell>
        </row>
        <row r="5067">
          <cell r="B5067" t="str">
            <v>CHI DIURNO</v>
          </cell>
        </row>
        <row r="5068">
          <cell r="A5068">
            <v>5960</v>
          </cell>
          <cell r="B5068" t="str">
            <v>COMPACTADOR DE PLACA VIBRATORIA VIBRO-DYNAPAC DIESEL CM13 4HP</v>
          </cell>
          <cell r="C5068" t="str">
            <v>CHI-N</v>
          </cell>
          <cell r="D5068">
            <v>16.11</v>
          </cell>
        </row>
        <row r="5069">
          <cell r="B5069" t="str">
            <v>CHI NOTURNO</v>
          </cell>
        </row>
        <row r="5070">
          <cell r="A5070">
            <v>5961</v>
          </cell>
          <cell r="B5070" t="str">
            <v>CAMINHAO BASCULANTE FORD F-14000 162HP 6M3 (VU=5ANOS) - CHI DIURNO</v>
          </cell>
          <cell r="C5070" t="str">
            <v>CHI</v>
          </cell>
          <cell r="D5070">
            <v>26.31</v>
          </cell>
        </row>
        <row r="5071">
          <cell r="A5071">
            <v>5965</v>
          </cell>
          <cell r="B5071" t="str">
            <v>TANQUE FIXO CILIND HORIZ ISOLADO FERLEX 10.000L P/ASFALTO - CHI DIURNO</v>
          </cell>
          <cell r="C5071" t="str">
            <v>CHI</v>
          </cell>
          <cell r="D5071">
            <v>5.76</v>
          </cell>
        </row>
        <row r="5072">
          <cell r="A5072">
            <v>6156</v>
          </cell>
          <cell r="B5072" t="str">
            <v>CAMINHAO BASCULANTE FORD F-12000 12T 142HP (VU=5ANOS) - CHI DIURNO</v>
          </cell>
          <cell r="C5072" t="str">
            <v>CHI</v>
          </cell>
          <cell r="D5072">
            <v>26.35</v>
          </cell>
        </row>
        <row r="5073">
          <cell r="A5073">
            <v>6174</v>
          </cell>
          <cell r="B5073" t="str">
            <v>CAMINHAO BASCULANTE MERCEDES BENZ 1418/42  184HP  - CHP DIURNO</v>
          </cell>
          <cell r="C5073" t="str">
            <v>CHP</v>
          </cell>
          <cell r="D5073">
            <v>127.81</v>
          </cell>
        </row>
        <row r="5074">
          <cell r="A5074">
            <v>6175</v>
          </cell>
          <cell r="B5074" t="str">
            <v>CAMINHAO BASCULANTE MB-1418/42 184HP (VU=5ANOS)/DEPRECIACAO E JUROS</v>
          </cell>
          <cell r="C5074" t="str">
            <v>CHI</v>
          </cell>
          <cell r="D5074">
            <v>33.14</v>
          </cell>
        </row>
        <row r="5075">
          <cell r="A5075">
            <v>6176</v>
          </cell>
          <cell r="B5075" t="str">
            <v>CAMINHAO BASCULANTE MB 1418/42 184HP (VU=5ANOS) - DEPRECIACAO</v>
          </cell>
          <cell r="C5075" t="str">
            <v>H</v>
          </cell>
          <cell r="D5075">
            <v>25.12</v>
          </cell>
        </row>
        <row r="5076">
          <cell r="A5076">
            <v>6177</v>
          </cell>
          <cell r="B5076" t="str">
            <v>CAMINHAO BASCULANTE MB 1418/42 184HP (VU=5ANOS) - JUROS</v>
          </cell>
          <cell r="C5076" t="str">
            <v>H</v>
          </cell>
          <cell r="D5076">
            <v>8.01</v>
          </cell>
        </row>
        <row r="5077">
          <cell r="A5077">
            <v>6178</v>
          </cell>
          <cell r="B5077" t="str">
            <v>CAMINHAO BASCULANTE MB 1418/42 184HP -CUSTOS C/ MATERIAL NA OPERACAO</v>
          </cell>
          <cell r="C5077" t="str">
            <v>H</v>
          </cell>
          <cell r="D5077">
            <v>69.55</v>
          </cell>
        </row>
        <row r="5078">
          <cell r="A5078">
            <v>6179</v>
          </cell>
          <cell r="B5078" t="str">
            <v>CAMINHAO BASCULANTE MB 1418/42 184H / MAO-DE-OBRA NA OPERACAO DIURNA</v>
          </cell>
          <cell r="C5078" t="str">
            <v>H</v>
          </cell>
          <cell r="D5078">
            <v>8.0399999999999991</v>
          </cell>
        </row>
        <row r="5079">
          <cell r="A5079">
            <v>6236</v>
          </cell>
          <cell r="B5079" t="str">
            <v>TRATOR DE ESTEIRAS CATERPILLAR D8R 305HP / CHP DIURNO (VU=10ANOS)</v>
          </cell>
          <cell r="C5079" t="str">
            <v>CHP</v>
          </cell>
          <cell r="D5079">
            <v>410.28</v>
          </cell>
        </row>
        <row r="5080">
          <cell r="A5080">
            <v>6237</v>
          </cell>
          <cell r="B5080" t="str">
            <v>TRATOR DE ESTEIRAS CAT D8R 305HP (VU=10ANOS) - DEPRECIACAO E JUROS</v>
          </cell>
          <cell r="C5080" t="str">
            <v>H</v>
          </cell>
          <cell r="D5080">
            <v>184.88</v>
          </cell>
        </row>
        <row r="5081">
          <cell r="A5081">
            <v>6238</v>
          </cell>
          <cell r="B5081" t="str">
            <v>TRATOR DE ESTEIRAS CAT D8R 305HP (VU=10ANOS) - MANUTENCAO</v>
          </cell>
          <cell r="C5081" t="str">
            <v>H</v>
          </cell>
          <cell r="D5081">
            <v>104.45</v>
          </cell>
        </row>
        <row r="5082">
          <cell r="A5082">
            <v>6239</v>
          </cell>
          <cell r="B5082" t="str">
            <v>TRATOR DE ESTEIRAS CATERPILLAR D8R 305HP / CHI DIURNO (VU=10ANOS)</v>
          </cell>
          <cell r="C5082" t="str">
            <v>CHI</v>
          </cell>
          <cell r="D5082">
            <v>190.53</v>
          </cell>
        </row>
        <row r="5083">
          <cell r="A5083">
            <v>6240</v>
          </cell>
          <cell r="B5083" t="str">
            <v>PA CARREGADEIRA SOBRE RODAS CAT-950 170HP(VU=8A) -DEPRECIACAO E JUROS</v>
          </cell>
          <cell r="C5083" t="str">
            <v>H</v>
          </cell>
          <cell r="D5083">
            <v>68.72</v>
          </cell>
        </row>
        <row r="5084">
          <cell r="A5084">
            <v>6241</v>
          </cell>
          <cell r="B5084" t="str">
            <v>PA CARREGADEIRA SOBRE RODAS CAT-950 170HP (VU=8ANOS) - MANUTENCAO</v>
          </cell>
          <cell r="C5084" t="str">
            <v>H</v>
          </cell>
          <cell r="D5084">
            <v>36.229999999999997</v>
          </cell>
        </row>
        <row r="5085">
          <cell r="A5085" t="str">
            <v>CÓDIGO</v>
          </cell>
          <cell r="B5085" t="str">
            <v>|D E S C R I Ç Ã O                                                   |UN</v>
          </cell>
          <cell r="C5085" t="str">
            <v>IDADE</v>
          </cell>
          <cell r="D5085" t="str">
            <v>|CUSTO TOTAL</v>
          </cell>
        </row>
        <row r="5086">
          <cell r="A5086" t="str">
            <v>ÍNCULO.....:</v>
          </cell>
          <cell r="B5086" t="str">
            <v>NACIONAL CAIXA</v>
          </cell>
        </row>
        <row r="5088">
          <cell r="A5088">
            <v>6242</v>
          </cell>
          <cell r="B5088" t="str">
            <v>PA CARREGADEIRA SOBRE RODAS CAT-950 170HP (VU=8ANOS) - CHP DIURNO</v>
          </cell>
          <cell r="C5088" t="str">
            <v>CHP</v>
          </cell>
          <cell r="D5088">
            <v>174.87</v>
          </cell>
        </row>
        <row r="5089">
          <cell r="A5089">
            <v>6243</v>
          </cell>
          <cell r="B5089" t="str">
            <v>PA CARREGADEIRA SOBRE RODAS CAT-950 170HP (VU=8ANOS) - CHI DIURNO</v>
          </cell>
          <cell r="C5089" t="str">
            <v>CHI</v>
          </cell>
          <cell r="D5089">
            <v>74.37</v>
          </cell>
        </row>
        <row r="5090">
          <cell r="A5090">
            <v>6244</v>
          </cell>
          <cell r="B5090" t="str">
            <v>MOTONIVELADORA CATERPILLAR 140HP (VU=8ANOS) - DEPRECIACAO E JUROS</v>
          </cell>
          <cell r="C5090" t="str">
            <v>H</v>
          </cell>
          <cell r="D5090">
            <v>55.98</v>
          </cell>
        </row>
        <row r="5091">
          <cell r="A5091">
            <v>6245</v>
          </cell>
          <cell r="B5091" t="str">
            <v>MOTONIVELADORA CATERPILLAR 140HP (VU=8ANOS) - MANUTENCAO</v>
          </cell>
          <cell r="C5091" t="str">
            <v>H</v>
          </cell>
          <cell r="D5091">
            <v>27.79</v>
          </cell>
        </row>
        <row r="5092">
          <cell r="A5092">
            <v>6246</v>
          </cell>
          <cell r="B5092" t="str">
            <v>MOTONIVELADORA CATERPILLAR 140HP (VU=8ANOS/16.000H) - CHP DIURNO</v>
          </cell>
          <cell r="C5092" t="str">
            <v>CHP</v>
          </cell>
          <cell r="D5092">
            <v>142.36000000000001</v>
          </cell>
        </row>
        <row r="5093">
          <cell r="A5093">
            <v>6247</v>
          </cell>
          <cell r="B5093" t="str">
            <v>MOTONIVELADORA CATERPILLAR 140HP (VU=8ANOS/16.000H) - CHI DIURNO</v>
          </cell>
          <cell r="C5093" t="str">
            <v>CHI</v>
          </cell>
          <cell r="D5093">
            <v>61.64</v>
          </cell>
        </row>
        <row r="5094">
          <cell r="A5094">
            <v>6248</v>
          </cell>
          <cell r="B5094" t="str">
            <v>TRATOR DE ESTEIRAS CATERPILLAR D6 153HP (VU=10AN0S) -DEPRECIAO E JUROS</v>
          </cell>
          <cell r="C5094" t="str">
            <v>H</v>
          </cell>
          <cell r="D5094">
            <v>72.930000000000007</v>
          </cell>
        </row>
        <row r="5095">
          <cell r="A5095">
            <v>6249</v>
          </cell>
          <cell r="B5095" t="str">
            <v>TRATOR DE ESTEIRAS CATERPILLAR D6 153HP (VU=10AN0S) - MANUTENCAO</v>
          </cell>
          <cell r="C5095" t="str">
            <v>H</v>
          </cell>
          <cell r="D5095">
            <v>41.2</v>
          </cell>
        </row>
        <row r="5096">
          <cell r="A5096">
            <v>6250</v>
          </cell>
          <cell r="B5096" t="str">
            <v>TRATOR DE ESTEIRAS CATERPILLAR D6 153HP (VU=10AN0S) - CHP DIURNO</v>
          </cell>
          <cell r="C5096" t="str">
            <v>CHP</v>
          </cell>
          <cell r="D5096">
            <v>177.63</v>
          </cell>
        </row>
        <row r="5097">
          <cell r="A5097">
            <v>6251</v>
          </cell>
          <cell r="B5097" t="str">
            <v>TRATOR DE ESTEIRAS CATERPILLAR D6 153HP (VU=10AN0S) - CHI DIURNO</v>
          </cell>
          <cell r="C5097" t="str">
            <v>CHI</v>
          </cell>
          <cell r="D5097">
            <v>78.58</v>
          </cell>
        </row>
        <row r="5098">
          <cell r="A5098">
            <v>6252</v>
          </cell>
          <cell r="B5098" t="str">
            <v>CAMINHAO BASCULANTE MB L-1620 204CV (VU=7ANOS) - DEPRECIACAO E JUROS</v>
          </cell>
          <cell r="C5098" t="str">
            <v>H</v>
          </cell>
          <cell r="D5098">
            <v>23.64</v>
          </cell>
        </row>
        <row r="5099">
          <cell r="A5099">
            <v>6253</v>
          </cell>
          <cell r="B5099" t="str">
            <v>CAMINHAO BASCULANTE MB L-1620 204CV (VU=7ANOS) - MANUTENCAO</v>
          </cell>
          <cell r="C5099" t="str">
            <v>H</v>
          </cell>
          <cell r="D5099">
            <v>13.86</v>
          </cell>
        </row>
        <row r="5100">
          <cell r="A5100">
            <v>6254</v>
          </cell>
          <cell r="B5100" t="str">
            <v>CAMINHAO BASCULANTE MB L-1620 204CV - CUSTO COM MATERIAL NA OPERACAO</v>
          </cell>
          <cell r="C5100" t="str">
            <v>H</v>
          </cell>
          <cell r="D5100">
            <v>77.11</v>
          </cell>
        </row>
        <row r="5101">
          <cell r="A5101">
            <v>6255</v>
          </cell>
          <cell r="B5101" t="str">
            <v>CAMINHAO BASCULANTE MB L-1620 204CV / VALOR DA MAO-DE-OBRA NA OPERACAO</v>
          </cell>
          <cell r="C5101" t="str">
            <v>H</v>
          </cell>
          <cell r="D5101">
            <v>4.71</v>
          </cell>
        </row>
        <row r="5102">
          <cell r="A5102">
            <v>6256</v>
          </cell>
          <cell r="B5102" t="str">
            <v>CAMINHAO BASCULANTE MB L-1620 204CV (VU=7ANOS/14.000H) - CHP DIURNO</v>
          </cell>
          <cell r="C5102" t="str">
            <v>CHP</v>
          </cell>
          <cell r="D5102">
            <v>119.33</v>
          </cell>
        </row>
        <row r="5103">
          <cell r="A5103">
            <v>6257</v>
          </cell>
          <cell r="B5103" t="str">
            <v>CAMINHAO BASCULANTE MB L-1620 204CV (VU=7ANOS/14.000H) - CHI DIURNO</v>
          </cell>
          <cell r="C5103" t="str">
            <v>CHI</v>
          </cell>
          <cell r="D5103">
            <v>28.35</v>
          </cell>
        </row>
        <row r="5104">
          <cell r="A5104">
            <v>6258</v>
          </cell>
          <cell r="B5104" t="str">
            <v>CAMINHAO PIPA F12000 142HP TANQUE 6000L (VU=8ANOS)-DEPRECIACAO E JUROS</v>
          </cell>
          <cell r="C5104" t="str">
            <v>H</v>
          </cell>
          <cell r="D5104">
            <v>14.16</v>
          </cell>
        </row>
        <row r="5105">
          <cell r="A5105">
            <v>6259</v>
          </cell>
          <cell r="B5105" t="str">
            <v>CAMINHAO PIPA F12000 142HP TANQUE 6000L (VU=8ANOS/16000H) - CHP DIURNO</v>
          </cell>
          <cell r="C5105" t="str">
            <v>CHP</v>
          </cell>
          <cell r="D5105">
            <v>83.72</v>
          </cell>
        </row>
        <row r="5106">
          <cell r="A5106">
            <v>6260</v>
          </cell>
          <cell r="B5106" t="str">
            <v>CAMINHAO PIPA F12000 142HP TANQUE 6000L (VU=8ANOS/16000H) - CHI DIURNO</v>
          </cell>
          <cell r="C5106" t="str">
            <v>CHI</v>
          </cell>
          <cell r="D5106">
            <v>19.96</v>
          </cell>
        </row>
        <row r="5107">
          <cell r="A5107">
            <v>6388</v>
          </cell>
          <cell r="B5107" t="str">
            <v>MAQUINA SOLDA ARCO 375A DIESEL 33CV CHP DIURNO EXCLUSIVE OPERADOR</v>
          </cell>
          <cell r="C5107" t="str">
            <v>H</v>
          </cell>
          <cell r="D5107">
            <v>32.19</v>
          </cell>
        </row>
        <row r="5108">
          <cell r="A5108">
            <v>6389</v>
          </cell>
          <cell r="B5108" t="str">
            <v>MAQUINA SOLDA ARCO 375A DIESEL 33CV CHI DIURNO EXCLUSIVE OPERADOR</v>
          </cell>
          <cell r="C5108" t="str">
            <v>H</v>
          </cell>
          <cell r="D5108">
            <v>10.7</v>
          </cell>
        </row>
        <row r="5109">
          <cell r="A5109">
            <v>6390</v>
          </cell>
          <cell r="B5109" t="str">
            <v>MAQUINA SOLDA ARCO 375A DIESEL 33CV CHI NOTURNO EXCLUSIVE OPERADOR</v>
          </cell>
          <cell r="C5109" t="str">
            <v>H</v>
          </cell>
          <cell r="D5109">
            <v>8.08</v>
          </cell>
        </row>
        <row r="5110">
          <cell r="A5110">
            <v>6554</v>
          </cell>
          <cell r="B5110" t="str">
            <v>TRATOR DE PNEUS CBT 2105 108 HP - CHP DIURNO</v>
          </cell>
          <cell r="C5110" t="str">
            <v>CHP</v>
          </cell>
          <cell r="D5110">
            <v>68.069999999999993</v>
          </cell>
        </row>
        <row r="5111">
          <cell r="A5111">
            <v>6878</v>
          </cell>
          <cell r="B5111" t="str">
            <v>CAMINHAO BASCULANTE FORD F-12000 12T 142HP (VU=5ANOS) - CHP DIURNO</v>
          </cell>
          <cell r="C5111" t="str">
            <v>CHP</v>
          </cell>
          <cell r="D5111">
            <v>85.87</v>
          </cell>
        </row>
        <row r="5112">
          <cell r="A5112">
            <v>6879</v>
          </cell>
          <cell r="B5112" t="str">
            <v>ROLO COMPACTADOR PNEUS/MULLER AP-23 111HP AUTO-PROPELIDO 8/23T</v>
          </cell>
          <cell r="C5112" t="str">
            <v>CHP</v>
          </cell>
          <cell r="D5112">
            <v>120.8</v>
          </cell>
        </row>
        <row r="5113">
          <cell r="A5113">
            <v>6880</v>
          </cell>
          <cell r="B5113" t="str">
            <v>ROLO COMPACTADOR PNEUS/MULLER AP-23 111HP AUTO-PROPELIDO 8/23T</v>
          </cell>
          <cell r="C5113" t="str">
            <v>CHI</v>
          </cell>
          <cell r="D5113">
            <v>58.1</v>
          </cell>
        </row>
        <row r="5114">
          <cell r="A5114">
            <v>7006</v>
          </cell>
          <cell r="B5114" t="str">
            <v>EXTRUSORA DE GUIAS E SARJETAS PK-620 PAVIMAK 14HP (CHP/COM</v>
          </cell>
          <cell r="C5114" t="str">
            <v>CHP</v>
          </cell>
          <cell r="D5114">
            <v>11.4</v>
          </cell>
        </row>
        <row r="5115">
          <cell r="A5115">
            <v>7008</v>
          </cell>
          <cell r="B5115" t="str">
            <v>DEPRECIACAO/EXTRUSORA GUIAS E SARJETAS 16HP</v>
          </cell>
          <cell r="C5115" t="str">
            <v>H</v>
          </cell>
          <cell r="D5115">
            <v>3.81</v>
          </cell>
        </row>
        <row r="5116">
          <cell r="A5116" t="str">
            <v>CÓDIGO</v>
          </cell>
          <cell r="B5116" t="str">
            <v>|D E S C R I Ç Ã O                                                   |UN</v>
          </cell>
          <cell r="C5116" t="str">
            <v>IDADE</v>
          </cell>
          <cell r="D5116" t="str">
            <v>|CUSTO TOTAL</v>
          </cell>
        </row>
        <row r="5117">
          <cell r="A5117" t="str">
            <v>ÍNCULO.....:</v>
          </cell>
          <cell r="B5117" t="str">
            <v>NACIONAL CAIXA</v>
          </cell>
        </row>
        <row r="5119">
          <cell r="A5119">
            <v>7009</v>
          </cell>
          <cell r="B5119" t="str">
            <v>JUROS/EXTRUSORA DE GUIAS E SARJETAS 14HP</v>
          </cell>
          <cell r="C5119" t="str">
            <v>H</v>
          </cell>
          <cell r="D5119">
            <v>1.44</v>
          </cell>
        </row>
        <row r="5120">
          <cell r="A5120">
            <v>7010</v>
          </cell>
          <cell r="B5120" t="str">
            <v>MANUTENCAO/EXTRUSORA DE GUIAS E SARJETAS 14HP</v>
          </cell>
          <cell r="C5120" t="str">
            <v>H</v>
          </cell>
          <cell r="D5120">
            <v>1.9</v>
          </cell>
        </row>
        <row r="5121">
          <cell r="A5121">
            <v>7012</v>
          </cell>
          <cell r="B5121" t="str">
            <v>PERUA A GASOLINA WOLKSWAGEN KOMBI 56,8CV (CHP)</v>
          </cell>
          <cell r="C5121" t="str">
            <v>CHP</v>
          </cell>
          <cell r="D5121">
            <v>48.85</v>
          </cell>
        </row>
        <row r="5122">
          <cell r="A5122">
            <v>7013</v>
          </cell>
          <cell r="B5122" t="str">
            <v>DEPRECIACAO - PERUA A GASOLINA WOLKSWAGEN KOMBI 56,8CV</v>
          </cell>
          <cell r="C5122" t="str">
            <v>H</v>
          </cell>
          <cell r="D5122">
            <v>5.18</v>
          </cell>
        </row>
        <row r="5123">
          <cell r="A5123">
            <v>7014</v>
          </cell>
          <cell r="B5123" t="str">
            <v>JUROS - PERUA A GASOLINA WOLKSWAGEN KOMBI 56,8CV</v>
          </cell>
          <cell r="C5123" t="str">
            <v>H</v>
          </cell>
          <cell r="D5123">
            <v>2.1800000000000002</v>
          </cell>
        </row>
        <row r="5124">
          <cell r="A5124">
            <v>7015</v>
          </cell>
          <cell r="B5124" t="str">
            <v>MANUTENCAO - PERUA A GASOLINA WOLKSWAGEN KOMBI 56,8CV</v>
          </cell>
          <cell r="C5124" t="str">
            <v>H</v>
          </cell>
          <cell r="D5124">
            <v>4.2699999999999996</v>
          </cell>
        </row>
        <row r="5125">
          <cell r="A5125">
            <v>7016</v>
          </cell>
          <cell r="B5125" t="str">
            <v>CUSTOS C/MATERIAL NA OPERACAO-PERUA WOKSWAGEN KOMBI A GASOLINA 56,8CV</v>
          </cell>
          <cell r="C5125" t="str">
            <v>H</v>
          </cell>
          <cell r="D5125">
            <v>29.22</v>
          </cell>
        </row>
        <row r="5126">
          <cell r="A5126">
            <v>7017</v>
          </cell>
          <cell r="B5126" t="str">
            <v>MAO-DE-OBRA OPERACAO DIURNA- PERUA A GASOLINA WOLKSWAGEN KOMBI 56,8CV</v>
          </cell>
          <cell r="C5126" t="str">
            <v>H</v>
          </cell>
          <cell r="D5126">
            <v>7.99</v>
          </cell>
        </row>
        <row r="5127">
          <cell r="A5127">
            <v>7018</v>
          </cell>
          <cell r="B5127" t="str">
            <v>DISTRIBUIDOR DE BETUME 6000L/56CV SOB PRESSAO (CHP)</v>
          </cell>
          <cell r="C5127" t="str">
            <v>CHP</v>
          </cell>
          <cell r="D5127">
            <v>145.34</v>
          </cell>
        </row>
        <row r="5128">
          <cell r="A5128">
            <v>7019</v>
          </cell>
          <cell r="B5128" t="str">
            <v>DEPRECIACAO-DISTRIBUIDOR DE BETUME 6000L/56CV SOB PRESSAO</v>
          </cell>
          <cell r="C5128" t="str">
            <v>H</v>
          </cell>
          <cell r="D5128">
            <v>18.309999999999999</v>
          </cell>
        </row>
        <row r="5129">
          <cell r="A5129">
            <v>7020</v>
          </cell>
          <cell r="B5129" t="str">
            <v>JUROS-DISTRIBUIDOR DE BETUME 6000L/56CV SOB PRESSAO</v>
          </cell>
          <cell r="C5129" t="str">
            <v>H</v>
          </cell>
          <cell r="D5129">
            <v>9.15</v>
          </cell>
        </row>
        <row r="5130">
          <cell r="A5130">
            <v>7021</v>
          </cell>
          <cell r="B5130" t="str">
            <v>MANUTENCAO-DISTRIBUIDOR DE BETUME 6000L/56CV SOB PRESSAO</v>
          </cell>
          <cell r="C5130" t="str">
            <v>H</v>
          </cell>
          <cell r="D5130">
            <v>16.48</v>
          </cell>
        </row>
        <row r="5131">
          <cell r="A5131">
            <v>7022</v>
          </cell>
          <cell r="B5131" t="str">
            <v>CUSTOS C/ MATERIAL OPERACAO DIURNA-DISTRIBUIDOR BETUME 6000L/56CV</v>
          </cell>
          <cell r="C5131" t="str">
            <v>H</v>
          </cell>
          <cell r="D5131">
            <v>101.38</v>
          </cell>
        </row>
        <row r="5132">
          <cell r="A5132">
            <v>7023</v>
          </cell>
          <cell r="B5132" t="str">
            <v>DISTRIBUIDOR DE BETUME 6000L/56CV SOB PRESSAO (CHI)</v>
          </cell>
          <cell r="C5132" t="str">
            <v>CHI</v>
          </cell>
          <cell r="D5132">
            <v>27.47</v>
          </cell>
        </row>
        <row r="5133">
          <cell r="A5133">
            <v>7024</v>
          </cell>
          <cell r="B5133" t="str">
            <v>ROLO COMPACTADOR MULLER AP-26 (PNEUS) AUTOPROP 111HP 11.000KG</v>
          </cell>
          <cell r="C5133" t="str">
            <v>CHP</v>
          </cell>
          <cell r="D5133">
            <v>120.8</v>
          </cell>
        </row>
        <row r="5134">
          <cell r="A5134">
            <v>7025</v>
          </cell>
          <cell r="B5134" t="str">
            <v>ROLO COMPACTADOR MULLER AP-26 (PNEUS) AUTOPROP 111HP 11.000KG</v>
          </cell>
          <cell r="C5134" t="str">
            <v>CHI</v>
          </cell>
          <cell r="D5134">
            <v>58.1</v>
          </cell>
        </row>
        <row r="5135">
          <cell r="A5135">
            <v>7026</v>
          </cell>
          <cell r="B5135" t="str">
            <v>DEPRECIACAO-ROLO COMPACTADOR MULLER AP-26 PNEUS AUTOPROP 111HP 11TON</v>
          </cell>
          <cell r="C5135" t="str">
            <v>H</v>
          </cell>
          <cell r="D5135">
            <v>23.03</v>
          </cell>
        </row>
        <row r="5136">
          <cell r="A5136">
            <v>7027</v>
          </cell>
          <cell r="B5136" t="str">
            <v>JUROS-ROLO COMPACTADOR MULLER AP-26 PNEUS AUTOPROP 111HP 11TON</v>
          </cell>
          <cell r="C5136" t="str">
            <v>H</v>
          </cell>
          <cell r="D5136">
            <v>11.51</v>
          </cell>
        </row>
        <row r="5137">
          <cell r="A5137">
            <v>7028</v>
          </cell>
          <cell r="B5137" t="str">
            <v>MANUTENCAO-ROLO COMPACTADOR MULLER AP-26 PNEUS AUTOPROP 111HP 11TON</v>
          </cell>
          <cell r="C5137" t="str">
            <v>H</v>
          </cell>
          <cell r="D5137">
            <v>20.74</v>
          </cell>
        </row>
        <row r="5138">
          <cell r="A5138">
            <v>7029</v>
          </cell>
          <cell r="B5138" t="str">
            <v>CUSTOS C/MAO-DE-OBRA OPERACAO DIURNA -ROLO COMPACTADOR MULLER AP-26</v>
          </cell>
          <cell r="C5138" t="str">
            <v>H</v>
          </cell>
          <cell r="D5138">
            <v>23.54</v>
          </cell>
        </row>
        <row r="5139">
          <cell r="B5139" t="str">
            <v>PNEUS AUTOPROP 111HP 11TON</v>
          </cell>
        </row>
        <row r="5140">
          <cell r="A5140">
            <v>7030</v>
          </cell>
          <cell r="B5140" t="str">
            <v>TANQUE ESTACINARIO TAA-SERPENTINA 30.000L (CHP)</v>
          </cell>
          <cell r="C5140" t="str">
            <v>CHP</v>
          </cell>
          <cell r="D5140">
            <v>368.98</v>
          </cell>
        </row>
        <row r="5141">
          <cell r="A5141">
            <v>7031</v>
          </cell>
          <cell r="B5141" t="str">
            <v>TANQUE ESTACINARIO TAA-SERPENTINA 30.000L (CHI)</v>
          </cell>
          <cell r="C5141" t="str">
            <v>CHI</v>
          </cell>
          <cell r="D5141">
            <v>6.89</v>
          </cell>
        </row>
        <row r="5142">
          <cell r="A5142">
            <v>7032</v>
          </cell>
          <cell r="B5142" t="str">
            <v>DEPRECIACAO-TANQUE ESTACINARIO TAA-SERPENTINA 30.000L</v>
          </cell>
          <cell r="C5142" t="str">
            <v>H</v>
          </cell>
          <cell r="D5142">
            <v>5</v>
          </cell>
        </row>
        <row r="5143">
          <cell r="A5143">
            <v>7033</v>
          </cell>
          <cell r="B5143" t="str">
            <v>JUROS-TANQUE ESTACINARIO TAA-SERPENTINA 30.000L</v>
          </cell>
          <cell r="C5143" t="str">
            <v>H</v>
          </cell>
          <cell r="D5143">
            <v>1.88</v>
          </cell>
        </row>
        <row r="5144">
          <cell r="A5144">
            <v>7034</v>
          </cell>
          <cell r="B5144" t="str">
            <v>MANUTENCAO-TANQUE ESTACINARIO TAA-SERPENTINA 30.000L</v>
          </cell>
          <cell r="C5144" t="str">
            <v>H</v>
          </cell>
          <cell r="D5144">
            <v>2.5</v>
          </cell>
        </row>
        <row r="5145">
          <cell r="A5145">
            <v>7035</v>
          </cell>
          <cell r="B5145" t="str">
            <v>CUSTOS C/MATERIAL TANQUE ESTACINARIO TAA-SERPENTINA 30.000</v>
          </cell>
          <cell r="C5145" t="str">
            <v>H</v>
          </cell>
          <cell r="D5145">
            <v>359.58</v>
          </cell>
        </row>
        <row r="5146">
          <cell r="A5146">
            <v>7036</v>
          </cell>
          <cell r="B5146" t="str">
            <v>ROLO COMPACTADOR DE PNEUS ESTATICO PRESSAO VARIAVEL - MULLER AP-23</v>
          </cell>
          <cell r="C5146" t="str">
            <v>CHP</v>
          </cell>
          <cell r="D5146">
            <v>120.8</v>
          </cell>
        </row>
        <row r="5147">
          <cell r="A5147" t="str">
            <v>CÓDIGO</v>
          </cell>
          <cell r="B5147" t="str">
            <v>|D E S C R I Ç Ã O                                                   |UN</v>
          </cell>
          <cell r="C5147" t="str">
            <v>IDADE</v>
          </cell>
          <cell r="D5147" t="str">
            <v>|CUSTO TOTAL</v>
          </cell>
        </row>
        <row r="5148">
          <cell r="A5148" t="str">
            <v>ÍNCULO.....:</v>
          </cell>
          <cell r="B5148" t="str">
            <v>NACIONAL CAIXA</v>
          </cell>
        </row>
        <row r="5150">
          <cell r="B5150" t="str">
            <v>AUTOPROPELIDO - POTENCIA 111HP - PESO SEM/COM LASTRO 8/23T</v>
          </cell>
        </row>
        <row r="5151">
          <cell r="A5151">
            <v>7037</v>
          </cell>
          <cell r="B5151" t="str">
            <v>ROLO COMPACTADOR DE PNEUS ESTATICO PRESSAO VARIAVEL - MULLER AP-23</v>
          </cell>
          <cell r="C5151" t="str">
            <v>CHI</v>
          </cell>
          <cell r="D5151">
            <v>58.1</v>
          </cell>
        </row>
        <row r="5152">
          <cell r="B5152" t="str">
            <v>AUTOPROPELIDO - POTENCIA 111HP - PESO SEM/COM LASTRO 8/23T</v>
          </cell>
        </row>
        <row r="5153">
          <cell r="A5153">
            <v>7038</v>
          </cell>
          <cell r="B5153" t="str">
            <v>DEPRECIACAO-ROLO COMPACTADOR PNEUS EST PRESSAO VARIAVEL MULLER AP-23</v>
          </cell>
          <cell r="C5153" t="str">
            <v>H</v>
          </cell>
          <cell r="D5153">
            <v>23.03</v>
          </cell>
        </row>
        <row r="5154">
          <cell r="B5154" t="str">
            <v>AUTO-PROPELIDO 111HP   8/23T</v>
          </cell>
        </row>
        <row r="5155">
          <cell r="A5155">
            <v>7039</v>
          </cell>
          <cell r="B5155" t="str">
            <v>JUROS-ROLO COMPACTADOR PNEUS EST PRESSAO VARIAVEL MULLER AP-23</v>
          </cell>
          <cell r="C5155" t="str">
            <v>H</v>
          </cell>
          <cell r="D5155">
            <v>11.51</v>
          </cell>
        </row>
        <row r="5156">
          <cell r="B5156" t="str">
            <v>AUTO-PROPELIDO 111HP   8/23T</v>
          </cell>
        </row>
        <row r="5157">
          <cell r="A5157">
            <v>7040</v>
          </cell>
          <cell r="B5157" t="str">
            <v>MANUTENCAO-ROLO COMPACTADOR PNEUS EST PRESSAO VARIAVEL MULLER AP-23</v>
          </cell>
          <cell r="C5157" t="str">
            <v>H</v>
          </cell>
          <cell r="D5157">
            <v>20.74</v>
          </cell>
        </row>
        <row r="5158">
          <cell r="B5158" t="str">
            <v>AUTO-PROPELIDO 111HP   8/23T</v>
          </cell>
        </row>
        <row r="5159">
          <cell r="A5159">
            <v>7041</v>
          </cell>
          <cell r="B5159" t="str">
            <v>CUSTOS C/MAO-DE-OBRA OPERACAO-ROLO COMPACTADOR PNEUS EST PRESSAO VAR</v>
          </cell>
          <cell r="C5159" t="str">
            <v>H</v>
          </cell>
          <cell r="D5159">
            <v>23.54</v>
          </cell>
        </row>
        <row r="5160">
          <cell r="A5160">
            <v>7042</v>
          </cell>
          <cell r="B5160" t="str">
            <v>CONJUNTO MOTO-BOMBA DIESEL P/DRENAGEM AGUA SUJA - 6HP</v>
          </cell>
          <cell r="C5160" t="str">
            <v>CHP</v>
          </cell>
          <cell r="D5160">
            <v>12.07</v>
          </cell>
        </row>
        <row r="5161">
          <cell r="A5161">
            <v>7043</v>
          </cell>
          <cell r="B5161" t="str">
            <v>CONJUNTO MOTO-BOMBA DIESEL P/DRENAGEM AGUA SUJA - 6HP</v>
          </cell>
          <cell r="C5161" t="str">
            <v>CHI</v>
          </cell>
          <cell r="D5161">
            <v>8.6199999999999992</v>
          </cell>
        </row>
        <row r="5162">
          <cell r="A5162">
            <v>7044</v>
          </cell>
          <cell r="B5162" t="str">
            <v>DEPRECIACAO-CONJUNTO MOTO-BOMBA DIESEL P/DRENAGEM AGUA SUJA - 6HP</v>
          </cell>
          <cell r="C5162" t="str">
            <v>H</v>
          </cell>
          <cell r="D5162">
            <v>0.23</v>
          </cell>
        </row>
        <row r="5163">
          <cell r="A5163">
            <v>7045</v>
          </cell>
          <cell r="B5163" t="str">
            <v>JUROS-CONJUNTO MOTO-BOMBA DIESEL P/DRENAGEM AGUA SUJA - 6HP</v>
          </cell>
          <cell r="C5163" t="str">
            <v>H</v>
          </cell>
          <cell r="D5163">
            <v>0.14000000000000001</v>
          </cell>
        </row>
        <row r="5164">
          <cell r="A5164">
            <v>7046</v>
          </cell>
          <cell r="B5164" t="str">
            <v>MANUTENCAO-CONJUNTO MOTO-BOMBA DIESEL P/DRENAGEM AGUA SUJA - 6HP</v>
          </cell>
          <cell r="C5164" t="str">
            <v>H</v>
          </cell>
          <cell r="D5164">
            <v>0.23</v>
          </cell>
        </row>
        <row r="5165">
          <cell r="A5165">
            <v>7047</v>
          </cell>
          <cell r="B5165" t="str">
            <v>CUSTOS C/MATERIAL OPERACAO-CONJ.MOTO-BOMBA DIESEL P/DREN AGUA SUJA-6HP</v>
          </cell>
          <cell r="C5165" t="str">
            <v>H</v>
          </cell>
          <cell r="D5165">
            <v>3.21</v>
          </cell>
        </row>
        <row r="5166">
          <cell r="A5166">
            <v>7048</v>
          </cell>
          <cell r="B5166" t="str">
            <v>MAO-DE-OBRA NA OPERACAO-CONJ.MOTO-BOMBA DIESEL P/DREN AGUA SUJA-6HP</v>
          </cell>
          <cell r="C5166" t="str">
            <v>H</v>
          </cell>
          <cell r="D5166">
            <v>8.25</v>
          </cell>
        </row>
        <row r="5167">
          <cell r="A5167">
            <v>7049</v>
          </cell>
          <cell r="B5167" t="str">
            <v>ROLO COMPACTADOR AUTOPROP MULLER VAP-70P 127HP 10100KG</v>
          </cell>
          <cell r="C5167" t="str">
            <v>CHP</v>
          </cell>
          <cell r="D5167">
            <v>124.36</v>
          </cell>
        </row>
        <row r="5168">
          <cell r="A5168">
            <v>7050</v>
          </cell>
          <cell r="B5168" t="str">
            <v>ROLO COMPACTADOR AUTOPROP MULLER VAP-70P 127HP 10100KG</v>
          </cell>
          <cell r="C5168" t="str">
            <v>CHI</v>
          </cell>
          <cell r="D5168">
            <v>56.54</v>
          </cell>
        </row>
        <row r="5169">
          <cell r="A5169">
            <v>7051</v>
          </cell>
          <cell r="B5169" t="str">
            <v>DEPRECIACAO-ROLO COMPACTADOR AUTOPROP MULLER VAP-70P 127HP 10260KG</v>
          </cell>
          <cell r="C5169" t="str">
            <v>H</v>
          </cell>
          <cell r="D5169">
            <v>21.99</v>
          </cell>
        </row>
        <row r="5170">
          <cell r="A5170">
            <v>7052</v>
          </cell>
          <cell r="B5170" t="str">
            <v>JUROS-ROLO COMPACTADOR AUTOPROP MULLER VAP-70P 127HP 10260KG</v>
          </cell>
          <cell r="C5170" t="str">
            <v>H</v>
          </cell>
          <cell r="D5170">
            <v>10.99</v>
          </cell>
        </row>
        <row r="5171">
          <cell r="A5171">
            <v>7053</v>
          </cell>
          <cell r="B5171" t="str">
            <v>ROLO COMPACTADOR AUTOPROP MULLER VAP-70P 127HP 10100KG</v>
          </cell>
          <cell r="C5171" t="str">
            <v>H</v>
          </cell>
          <cell r="D5171">
            <v>19.809999999999999</v>
          </cell>
        </row>
        <row r="5172">
          <cell r="A5172">
            <v>7054</v>
          </cell>
          <cell r="B5172" t="str">
            <v>CUSTOS C/MATERIAL NA OPERACAO-ROLO COMPACT AUTOPROP MULLER VAP-70P</v>
          </cell>
          <cell r="C5172" t="str">
            <v>H</v>
          </cell>
          <cell r="D5172">
            <v>48</v>
          </cell>
        </row>
        <row r="5173">
          <cell r="B5173" t="str">
            <v>127HP 10260KG</v>
          </cell>
        </row>
        <row r="5174">
          <cell r="A5174">
            <v>7055</v>
          </cell>
          <cell r="B5174" t="str">
            <v>MAO-DE-OBRA OPERACAO-ROLO COMPACT AUTOPROP MULLER VAP-127HP 10260KG</v>
          </cell>
          <cell r="C5174" t="str">
            <v>H</v>
          </cell>
          <cell r="D5174">
            <v>23.54</v>
          </cell>
        </row>
        <row r="5175">
          <cell r="A5175">
            <v>7056</v>
          </cell>
          <cell r="B5175" t="str">
            <v>CAMINHAO BASCULANTE TOCO 4,0M3 MB LK-1215C 152CV CARGA UTIL 8,5T</v>
          </cell>
          <cell r="C5175" t="str">
            <v>CHP</v>
          </cell>
          <cell r="D5175">
            <v>106.09</v>
          </cell>
        </row>
        <row r="5176">
          <cell r="A5176">
            <v>7057</v>
          </cell>
          <cell r="B5176" t="str">
            <v>CAMINHAO BASCULANTE TOCO 4,0M3 MB LK-1215C 152CV CARGA UTIL 8,5T</v>
          </cell>
          <cell r="C5176" t="str">
            <v>CHI</v>
          </cell>
          <cell r="D5176">
            <v>31.12</v>
          </cell>
        </row>
        <row r="5177">
          <cell r="A5177">
            <v>7058</v>
          </cell>
          <cell r="B5177" t="str">
            <v>DEPRECIACAO-CAMINHAO BASCULANTE 4,0M3 MB LK-1215C 152CV C. UTIL 8,5T</v>
          </cell>
          <cell r="C5177" t="str">
            <v>H</v>
          </cell>
          <cell r="D5177">
            <v>17.5</v>
          </cell>
        </row>
        <row r="5178">
          <cell r="A5178" t="str">
            <v>CÓDIGO</v>
          </cell>
          <cell r="B5178" t="str">
            <v>|D E S C R I Ç Ã O                                                   |UN</v>
          </cell>
          <cell r="C5178" t="str">
            <v>IDADE</v>
          </cell>
          <cell r="D5178" t="str">
            <v>|CUSTO TOTAL</v>
          </cell>
        </row>
        <row r="5179">
          <cell r="A5179" t="str">
            <v>ÍNCULO.....:</v>
          </cell>
          <cell r="B5179" t="str">
            <v>NACIONAL CAIXA</v>
          </cell>
        </row>
        <row r="5181">
          <cell r="A5181">
            <v>7059</v>
          </cell>
          <cell r="B5181" t="str">
            <v>JUROS-CAMINHAO BASCULANTE 4,0M3 MB LK-1215C 152CV C. UTIL 8,5T</v>
          </cell>
          <cell r="C5181" t="str">
            <v>H</v>
          </cell>
          <cell r="D5181">
            <v>5.58</v>
          </cell>
        </row>
        <row r="5182">
          <cell r="A5182">
            <v>7060</v>
          </cell>
          <cell r="B5182" t="str">
            <v>MANUTENCAO-CAMINHAO BASCULANTE 4,0M3 MB LK-1215C 152CV C. UTIL 8,5T</v>
          </cell>
          <cell r="C5182" t="str">
            <v>H</v>
          </cell>
          <cell r="D5182">
            <v>17.5</v>
          </cell>
        </row>
        <row r="5183">
          <cell r="A5183">
            <v>7061</v>
          </cell>
          <cell r="B5183" t="str">
            <v>CUSTOS C/MATERIAL NA OPERACAO - CAMINHAO BASCULANTE 4,0M3 C.UTIL 8,5T</v>
          </cell>
          <cell r="C5183" t="str">
            <v>H</v>
          </cell>
          <cell r="D5183">
            <v>57.45</v>
          </cell>
        </row>
        <row r="5184">
          <cell r="B5184" t="str">
            <v>MB LK-1215C 152CV</v>
          </cell>
        </row>
        <row r="5185">
          <cell r="A5185">
            <v>7062</v>
          </cell>
          <cell r="B5185" t="str">
            <v>MAO-DE-OBRA NA OPERACAO - CAMINHAO BASCULANTE 4,0M3 C.UTIL 8,5T</v>
          </cell>
          <cell r="C5185" t="str">
            <v>H</v>
          </cell>
          <cell r="D5185">
            <v>8.0399999999999991</v>
          </cell>
        </row>
        <row r="5186">
          <cell r="B5186" t="str">
            <v>MB LK-1215C 152CV</v>
          </cell>
        </row>
        <row r="5187">
          <cell r="A5187">
            <v>7063</v>
          </cell>
          <cell r="B5187" t="str">
            <v>DEPRECIACAO-TRATOR DE PNEUS CBT MOD. 2105 POT. * 110 A 126 HP</v>
          </cell>
          <cell r="C5187" t="str">
            <v>H</v>
          </cell>
          <cell r="D5187">
            <v>15.01</v>
          </cell>
        </row>
        <row r="5188">
          <cell r="A5188">
            <v>7064</v>
          </cell>
          <cell r="B5188" t="str">
            <v>JUROS-TRATOR DE PNEUS CBT MOD. 2105 POT. * 110 A 126 HP</v>
          </cell>
          <cell r="C5188" t="str">
            <v>H</v>
          </cell>
          <cell r="D5188">
            <v>4.79</v>
          </cell>
        </row>
        <row r="5189">
          <cell r="A5189">
            <v>7065</v>
          </cell>
          <cell r="B5189" t="str">
            <v>MANUTENCAO-TRATOR DE PNEUS CBT MOD. 2105 POT. * 110 A 126 HP</v>
          </cell>
          <cell r="C5189" t="str">
            <v>H</v>
          </cell>
          <cell r="D5189">
            <v>12.01</v>
          </cell>
        </row>
        <row r="5190">
          <cell r="A5190">
            <v>7066</v>
          </cell>
          <cell r="B5190" t="str">
            <v>CUSTOS C/ MATERIAL NA OPERACAO -TRATOR DE PNEUS CBT-2105 /110 A 126 HP</v>
          </cell>
          <cell r="C5190" t="str">
            <v>H</v>
          </cell>
          <cell r="D5190">
            <v>47.62</v>
          </cell>
        </row>
        <row r="5191">
          <cell r="A5191">
            <v>7067</v>
          </cell>
          <cell r="B5191" t="str">
            <v>MAO-DE-OBRA NA OPERACAO DIURNA-TRATOR DE PNEUS CBT-2105 /110 A 126 HP</v>
          </cell>
          <cell r="C5191" t="str">
            <v>H</v>
          </cell>
          <cell r="D5191">
            <v>8.6199999999999992</v>
          </cell>
        </row>
        <row r="5192">
          <cell r="A5192">
            <v>53781</v>
          </cell>
          <cell r="B5192" t="str">
            <v>DEPRECIACAO-CAMINHAO BASCULANTE FORD F 12000 12T 142HP (VU=5ANOS)</v>
          </cell>
          <cell r="C5192" t="str">
            <v>H</v>
          </cell>
          <cell r="D5192">
            <v>13.88</v>
          </cell>
        </row>
        <row r="5193">
          <cell r="A5193">
            <v>53782</v>
          </cell>
          <cell r="B5193" t="str">
            <v>MANUTENCAO -CAMINHAO BASCULANTE FORD F 12000 12T 142HP (VU=5ANOS)</v>
          </cell>
          <cell r="C5193" t="str">
            <v>H</v>
          </cell>
          <cell r="D5193">
            <v>13.88</v>
          </cell>
        </row>
        <row r="5194">
          <cell r="A5194">
            <v>53785</v>
          </cell>
          <cell r="B5194" t="str">
            <v>MAO-DE-OBRA NA OPERACAO DIURNA -CAMINHAO BASCULANTE F-12000 12T 142HP</v>
          </cell>
          <cell r="C5194" t="str">
            <v>H</v>
          </cell>
          <cell r="D5194">
            <v>8.0399999999999991</v>
          </cell>
        </row>
        <row r="5195">
          <cell r="A5195">
            <v>53786</v>
          </cell>
          <cell r="B5195" t="str">
            <v>RETRO-ESCAVADEIRA C/CARREGADEIRA SOBRE PNEUS MAXION 750-4WD</v>
          </cell>
          <cell r="C5195" t="str">
            <v>H</v>
          </cell>
          <cell r="D5195">
            <v>28.72</v>
          </cell>
        </row>
        <row r="5196">
          <cell r="B5196" t="str">
            <v>0,12/0,79M3 86CV - CUSTOS C/ MATERIAL NA OPERACAO</v>
          </cell>
        </row>
        <row r="5197">
          <cell r="A5197">
            <v>53787</v>
          </cell>
          <cell r="B5197" t="str">
            <v>ROLO COMPACTADOR VIBRATORIO LISO AUTO-PROP. DYNAPAC CA-15 6,6T / 79HP</v>
          </cell>
          <cell r="C5197" t="str">
            <v>H</v>
          </cell>
          <cell r="D5197">
            <v>49.14</v>
          </cell>
        </row>
        <row r="5198">
          <cell r="B5198" t="str">
            <v>IMPACTO DINAMICO 18,45T (VU=5ANOS) - MATERIAIS / OPERACAO</v>
          </cell>
        </row>
        <row r="5199">
          <cell r="A5199">
            <v>53788</v>
          </cell>
          <cell r="B5199" t="str">
            <v>ROLO COMPACTADOR VIBRATORIO LISO AUTO-PROP. MULLER VAP-55L 76HP</v>
          </cell>
          <cell r="C5199" t="str">
            <v>H</v>
          </cell>
          <cell r="D5199">
            <v>49.14</v>
          </cell>
        </row>
        <row r="5200">
          <cell r="B5200" t="str">
            <v>IMPACTO DINAMICO 13/19T (VU=5ANOS) - MATERIAIS / OPERACAO</v>
          </cell>
        </row>
        <row r="5201">
          <cell r="A5201">
            <v>53789</v>
          </cell>
          <cell r="B5201" t="str">
            <v>ROLO COMPACTADOR VIBRATORIO LISO AUTO-PROP. MULLER VAP-55L 76HP</v>
          </cell>
          <cell r="C5201" t="str">
            <v>H</v>
          </cell>
          <cell r="D5201">
            <v>7.84</v>
          </cell>
        </row>
        <row r="5202">
          <cell r="B5202" t="str">
            <v>IMPACTO DINAMICO 13/19T (VU=5ANOS) - MAO-DE-OBRA / OPERACAO</v>
          </cell>
        </row>
        <row r="5203">
          <cell r="A5203">
            <v>53790</v>
          </cell>
          <cell r="B5203" t="str">
            <v>ROLO COMPACTADOR VIBRATORIO LISO TANDEM DYNAPAC CC 142/40HP (VU=5ANOS)</v>
          </cell>
          <cell r="C5203" t="str">
            <v>H</v>
          </cell>
          <cell r="D5203">
            <v>7.84</v>
          </cell>
        </row>
        <row r="5204">
          <cell r="B5204" t="str">
            <v>MAO-DE-OBRA / OPERACAO</v>
          </cell>
        </row>
        <row r="5205">
          <cell r="A5205">
            <v>53792</v>
          </cell>
          <cell r="B5205" t="str">
            <v>CAMINHAO BASCULANTE F-14000 162HP 6M3 - MATERIAIS NA OPERACAO DIURNA</v>
          </cell>
          <cell r="C5205" t="str">
            <v>H</v>
          </cell>
          <cell r="D5205">
            <v>49.14</v>
          </cell>
        </row>
        <row r="5206">
          <cell r="A5206">
            <v>53793</v>
          </cell>
          <cell r="B5206" t="str">
            <v>CAMINHAO BASCULANTE F-14000 162HP 6M3 / MAO-DE-OBRA NA OPERACAO DIURNA</v>
          </cell>
          <cell r="C5206" t="str">
            <v>H</v>
          </cell>
          <cell r="D5206">
            <v>5.8</v>
          </cell>
        </row>
        <row r="5207">
          <cell r="A5207">
            <v>53794</v>
          </cell>
          <cell r="B5207" t="str">
            <v>USINA DE CONCRETO PINI 227305 CAP.90/120M3 63HP - MANUTENCAO</v>
          </cell>
          <cell r="C5207" t="str">
            <v>H</v>
          </cell>
          <cell r="D5207">
            <v>18.59</v>
          </cell>
        </row>
        <row r="5208">
          <cell r="A5208">
            <v>53795</v>
          </cell>
          <cell r="B5208" t="str">
            <v>USINA CONCRETO PINI 227305 CAP.90/120M3 63HP - M.OBRA NOTURNA/OPERACAO</v>
          </cell>
          <cell r="C5208" t="str">
            <v>H</v>
          </cell>
          <cell r="D5208">
            <v>16.440000000000001</v>
          </cell>
        </row>
        <row r="5209">
          <cell r="A5209" t="str">
            <v>CÓDIGO</v>
          </cell>
          <cell r="B5209" t="str">
            <v>|D E S C R I Ç Ã O                                                   |UN</v>
          </cell>
          <cell r="C5209" t="str">
            <v>IDADE</v>
          </cell>
          <cell r="D5209" t="str">
            <v>|CUSTO TOTAL</v>
          </cell>
        </row>
        <row r="5210">
          <cell r="A5210" t="str">
            <v>ÍNCULO.....:</v>
          </cell>
          <cell r="B5210" t="str">
            <v>NACIONAL CAIXA</v>
          </cell>
        </row>
        <row r="5212">
          <cell r="A5212">
            <v>53796</v>
          </cell>
          <cell r="B5212" t="str">
            <v>CAMINHAO CARROCERIA FORD F-14000 162HP (VU=6ANOS)- DEPRECIACAO E JUROS</v>
          </cell>
          <cell r="C5212" t="str">
            <v>H</v>
          </cell>
          <cell r="D5212">
            <v>18.53</v>
          </cell>
        </row>
        <row r="5213">
          <cell r="A5213">
            <v>53797</v>
          </cell>
          <cell r="B5213" t="str">
            <v>CAMINHAO CARROCERIA FORD F-14000 162HP (VU=6ANOS) - MATERIAIS/OPERACAO</v>
          </cell>
          <cell r="C5213" t="str">
            <v>H</v>
          </cell>
          <cell r="D5213">
            <v>49.14</v>
          </cell>
        </row>
        <row r="5214">
          <cell r="A5214">
            <v>53798</v>
          </cell>
          <cell r="B5214" t="str">
            <v>CAMINHAO CARROCERIA FORD F-14000 162HP /MAO-DE-OBRA DIURNA NA OPERACAO</v>
          </cell>
          <cell r="C5214" t="str">
            <v>H</v>
          </cell>
          <cell r="D5214">
            <v>8.0399999999999991</v>
          </cell>
        </row>
        <row r="5215">
          <cell r="A5215">
            <v>53799</v>
          </cell>
          <cell r="B5215" t="str">
            <v>CAMINHAO CARROCERIA F-14000 162HP / MAO-DE-OBRA NA OPERACAO NOTURNA</v>
          </cell>
          <cell r="C5215" t="str">
            <v>H</v>
          </cell>
          <cell r="D5215">
            <v>6.96</v>
          </cell>
        </row>
        <row r="5216">
          <cell r="A5216">
            <v>53800</v>
          </cell>
          <cell r="B5216" t="str">
            <v>USINA MISTURADORA DE SOLOS CIBER 100/200T 110HP/MATERIAIS NA OPERACAO</v>
          </cell>
          <cell r="C5216" t="str">
            <v>H</v>
          </cell>
          <cell r="D5216">
            <v>29.7</v>
          </cell>
        </row>
        <row r="5217">
          <cell r="A5217">
            <v>53801</v>
          </cell>
          <cell r="B5217" t="str">
            <v>USINA MISTUR.DE SOLOS CIBER 100/200T 110HP/MAO-DE-OBRA OPERACAO DIURNA</v>
          </cell>
          <cell r="C5217" t="str">
            <v>H</v>
          </cell>
          <cell r="D5217">
            <v>23.98</v>
          </cell>
        </row>
        <row r="5218">
          <cell r="A5218">
            <v>53802</v>
          </cell>
          <cell r="B5218" t="str">
            <v>VIBROACABADORA SOBRE ESTEIRAS POT.MAX.100 CV - M.O. OPERACAO DIURNA</v>
          </cell>
          <cell r="C5218" t="str">
            <v>H</v>
          </cell>
          <cell r="D5218">
            <v>10.27</v>
          </cell>
        </row>
        <row r="5219">
          <cell r="A5219">
            <v>53803</v>
          </cell>
          <cell r="B5219" t="str">
            <v>VIBROACABADORA SOBRE ESTEIRAS POT.MAX.100 CV - M.O. OPERACAO NOTURNA</v>
          </cell>
          <cell r="C5219" t="str">
            <v>H</v>
          </cell>
          <cell r="D5219">
            <v>12.33</v>
          </cell>
        </row>
        <row r="5220">
          <cell r="A5220">
            <v>53804</v>
          </cell>
          <cell r="B5220" t="str">
            <v>VASSOURA MECANICA REBOCAVEL ULLIANA/CONSMAQ - MANUTENCAO</v>
          </cell>
          <cell r="C5220" t="str">
            <v>H</v>
          </cell>
          <cell r="D5220">
            <v>1.02</v>
          </cell>
        </row>
        <row r="5221">
          <cell r="A5221">
            <v>53805</v>
          </cell>
          <cell r="B5221" t="str">
            <v>TRATOR PNEUS MASSEY FERGUNSON MF290 81HP/MAO-DE-OBRA OPERACAO NOTURNA</v>
          </cell>
          <cell r="C5221" t="str">
            <v>H</v>
          </cell>
          <cell r="D5221">
            <v>12.33</v>
          </cell>
        </row>
        <row r="5222">
          <cell r="A5222">
            <v>53806</v>
          </cell>
          <cell r="B5222" t="str">
            <v>TRATOR DE ESTEIRAS KOMATSU D65E 160HP (VU=5ANOS) - MANUTENCAO</v>
          </cell>
          <cell r="C5222" t="str">
            <v>H</v>
          </cell>
          <cell r="D5222">
            <v>80.33</v>
          </cell>
        </row>
        <row r="5223">
          <cell r="A5223">
            <v>53807</v>
          </cell>
          <cell r="B5223" t="str">
            <v>TRATOR DE ESTEIRAS KOMATSU D65E 160HP / MAO-DE-OBRA NA OPERACAO DIURNA</v>
          </cell>
          <cell r="C5223" t="str">
            <v>H</v>
          </cell>
          <cell r="D5223">
            <v>10.27</v>
          </cell>
        </row>
        <row r="5224">
          <cell r="A5224">
            <v>53808</v>
          </cell>
          <cell r="B5224" t="str">
            <v>TRATOR DE ESTEIRAS KOMATSU D65E 160HP /MAO-DE-OBRA NA OPERACAO NOTURNA</v>
          </cell>
          <cell r="C5224" t="str">
            <v>H</v>
          </cell>
          <cell r="D5224">
            <v>12.33</v>
          </cell>
        </row>
        <row r="5225">
          <cell r="A5225">
            <v>53810</v>
          </cell>
          <cell r="B5225" t="str">
            <v>TRATOR DE ESTEIRAS CATERPILLAR D6 140HP (VU=5ANOS) - MANUTENCAO</v>
          </cell>
          <cell r="C5225" t="str">
            <v>H</v>
          </cell>
          <cell r="D5225">
            <v>82.41</v>
          </cell>
        </row>
        <row r="5226">
          <cell r="A5226">
            <v>53811</v>
          </cell>
          <cell r="B5226" t="str">
            <v>TRATOR DE ESTEIRAS CATERPILLAR D6 140HP/MA0-DE-OBRA NA OPERACAO DIURNA</v>
          </cell>
          <cell r="C5226" t="str">
            <v>H</v>
          </cell>
          <cell r="D5226">
            <v>5.65</v>
          </cell>
        </row>
        <row r="5227">
          <cell r="A5227">
            <v>53812</v>
          </cell>
          <cell r="B5227" t="str">
            <v>TRATOR DE ESTEIRAS CATERPILLAR D6 140HP/MA0-DE-OBRA NA OPERACAO NOTURN</v>
          </cell>
          <cell r="C5227" t="str">
            <v>H</v>
          </cell>
          <cell r="D5227">
            <v>12.33</v>
          </cell>
        </row>
        <row r="5228">
          <cell r="A5228">
            <v>53813</v>
          </cell>
          <cell r="B5228" t="str">
            <v>TRATOR DE ESTEIRAS CATERPILLAR D8 305HP(VU=5ANOS) -DEPRECIACAO E JUROS</v>
          </cell>
          <cell r="C5228" t="str">
            <v>H</v>
          </cell>
          <cell r="D5228">
            <v>275.55</v>
          </cell>
        </row>
        <row r="5229">
          <cell r="A5229">
            <v>53814</v>
          </cell>
          <cell r="B5229" t="str">
            <v>TRATOR DE ESTEIRAS CATERPILLAR D8 305HP (VU=5ANOS) - MANUTENCAO</v>
          </cell>
          <cell r="C5229" t="str">
            <v>H</v>
          </cell>
          <cell r="D5229">
            <v>208.91</v>
          </cell>
        </row>
        <row r="5230">
          <cell r="A5230">
            <v>53815</v>
          </cell>
          <cell r="B5230" t="str">
            <v>TRATOR DE ESTEIRAS CAT D8R 305HP / MAO-DE-OBRA NA OPERACAO DIURNA</v>
          </cell>
          <cell r="C5230" t="str">
            <v>H</v>
          </cell>
          <cell r="D5230">
            <v>5.65</v>
          </cell>
        </row>
        <row r="5231">
          <cell r="A5231">
            <v>53816</v>
          </cell>
          <cell r="B5231" t="str">
            <v>TRATOR DE ESTEIRAS CATERPILLAR D8 305HP/MAO-DE-OBRA NA OPERACAO NOTURN</v>
          </cell>
          <cell r="C5231" t="str">
            <v>H</v>
          </cell>
          <cell r="D5231">
            <v>12.33</v>
          </cell>
        </row>
        <row r="5232">
          <cell r="A5232">
            <v>53817</v>
          </cell>
          <cell r="B5232" t="str">
            <v>TRATOR DE ESTEIRAS CATERPILLAR D4 80HP - MATERIAIS NA OPERACAO</v>
          </cell>
          <cell r="C5232" t="str">
            <v>H</v>
          </cell>
          <cell r="D5232">
            <v>30.24</v>
          </cell>
        </row>
        <row r="5233">
          <cell r="A5233">
            <v>53818</v>
          </cell>
          <cell r="B5233" t="str">
            <v>ROLO COMPACTADOR VIBRATORIO LISO REBOCAVEL MULLER RV52L 5T</v>
          </cell>
          <cell r="C5233" t="str">
            <v>H</v>
          </cell>
          <cell r="D5233">
            <v>7.53</v>
          </cell>
        </row>
        <row r="5234">
          <cell r="B5234" t="str">
            <v>DEPRECIACAO E JUROS</v>
          </cell>
        </row>
        <row r="5235">
          <cell r="A5235">
            <v>53819</v>
          </cell>
          <cell r="B5235" t="str">
            <v>ROLO COMPACTADOR VIBRATORIO LISO REBOCAVEL MULLER RV52L 5T</v>
          </cell>
          <cell r="C5235" t="str">
            <v>H</v>
          </cell>
          <cell r="D5235">
            <v>28.72</v>
          </cell>
        </row>
        <row r="5236">
          <cell r="B5236" t="str">
            <v>CUSTO COM MATERIAIS NA OPERACAO</v>
          </cell>
        </row>
        <row r="5237">
          <cell r="A5237">
            <v>53820</v>
          </cell>
          <cell r="B5237" t="str">
            <v>ROLO COMPACTADOR VIBRATORIO LISO REBOCAVEL MULLER RV52L 5T</v>
          </cell>
          <cell r="C5237" t="str">
            <v>H</v>
          </cell>
          <cell r="D5237">
            <v>10.27</v>
          </cell>
        </row>
        <row r="5238">
          <cell r="B5238" t="str">
            <v>CUSTO COM MAO-DE-OBRA NA OPERACAO DIURNA</v>
          </cell>
        </row>
        <row r="5239">
          <cell r="A5239">
            <v>53821</v>
          </cell>
          <cell r="B5239" t="str">
            <v>ROLO COMPACTADOR VIBRATORIO LISO REBOCAVEL MULLER RV52L 5T</v>
          </cell>
          <cell r="C5239" t="str">
            <v>H</v>
          </cell>
          <cell r="D5239">
            <v>12.33</v>
          </cell>
        </row>
        <row r="5240">
          <cell r="A5240" t="str">
            <v>CÓDIGO</v>
          </cell>
          <cell r="B5240" t="str">
            <v>|D E S C R I Ç Ã O                                                   |UN</v>
          </cell>
          <cell r="C5240" t="str">
            <v>IDADE</v>
          </cell>
          <cell r="D5240" t="str">
            <v>|CUSTO TOTAL</v>
          </cell>
        </row>
        <row r="5241">
          <cell r="A5241" t="str">
            <v>ÍNCULO.....:</v>
          </cell>
          <cell r="B5241" t="str">
            <v>NACIONAL CAIXA</v>
          </cell>
        </row>
        <row r="5243">
          <cell r="B5243" t="str">
            <v>CUSTO COM MAO-DE-OBRA NA OPERACAO NOTURNA</v>
          </cell>
        </row>
        <row r="5244">
          <cell r="A5244">
            <v>53822</v>
          </cell>
          <cell r="B5244" t="str">
            <v>ROLO COMPACTADOR VIBRATORIO LISO TANDEM MULLER RT 82H 60HP</v>
          </cell>
          <cell r="C5244" t="str">
            <v>H</v>
          </cell>
          <cell r="D5244">
            <v>10.27</v>
          </cell>
        </row>
        <row r="5245">
          <cell r="B5245" t="str">
            <v>CUSTO COM MAO-DE-OBRA NA OPERACAO DIURNA</v>
          </cell>
        </row>
        <row r="5246">
          <cell r="A5246">
            <v>53823</v>
          </cell>
          <cell r="B5246" t="str">
            <v>ROLO COMPACTADOR AUTOPROPULSOR SOBRE PNEUS-DYNAPAC CP221 145HP</v>
          </cell>
          <cell r="C5246" t="str">
            <v>H</v>
          </cell>
          <cell r="D5246">
            <v>35.43</v>
          </cell>
        </row>
        <row r="5247">
          <cell r="B5247" t="str">
            <v>DEPRECIACAO E JUROS</v>
          </cell>
        </row>
        <row r="5248">
          <cell r="A5248">
            <v>53824</v>
          </cell>
          <cell r="B5248" t="str">
            <v>ROLO COMPACTADOR AUTOPROPULSOR SOBRE PNEUS-DYNAPAC CP221 145HP</v>
          </cell>
          <cell r="C5248" t="str">
            <v>H</v>
          </cell>
          <cell r="D5248">
            <v>10.27</v>
          </cell>
        </row>
        <row r="5249">
          <cell r="B5249" t="str">
            <v>CUSTO COM MAO-DE-OBRA NA OPERACAO DIURNA</v>
          </cell>
        </row>
        <row r="5250">
          <cell r="A5250">
            <v>53825</v>
          </cell>
          <cell r="B5250" t="str">
            <v>ROLO COMPACTADOR AUTOPROPULSOR SOBRE PNEUS-DYNAPAC CP221 145HP</v>
          </cell>
          <cell r="C5250" t="str">
            <v>H</v>
          </cell>
          <cell r="D5250">
            <v>12.33</v>
          </cell>
        </row>
        <row r="5251">
          <cell r="B5251" t="str">
            <v>CUSTO COM MAO-DE-OBRA NA OPERACAO NOTURNA</v>
          </cell>
        </row>
        <row r="5252">
          <cell r="A5252">
            <v>53826</v>
          </cell>
          <cell r="B5252" t="str">
            <v>RETRO-ESCAVAD SOBRE PNEUS CASE 580H 74HP/MAO-DE-OBRA NA OPERACAO DIURN</v>
          </cell>
          <cell r="C5252" t="str">
            <v>H</v>
          </cell>
          <cell r="D5252">
            <v>5.65</v>
          </cell>
        </row>
        <row r="5253">
          <cell r="A5253">
            <v>53827</v>
          </cell>
          <cell r="B5253" t="str">
            <v>CAMINHAO CHASSI MERCEDES BENZ L2318/42 130HP - MATERIAIS NA OPERACAO</v>
          </cell>
          <cell r="C5253" t="str">
            <v>H</v>
          </cell>
          <cell r="D5253">
            <v>49.89</v>
          </cell>
        </row>
        <row r="5254">
          <cell r="A5254">
            <v>53828</v>
          </cell>
          <cell r="B5254" t="str">
            <v>CAMINHAO CHASSI MB L2318/42 130HP / MAO-DE-OBRA OPERACAO DIURNA</v>
          </cell>
          <cell r="C5254" t="str">
            <v>H</v>
          </cell>
          <cell r="D5254">
            <v>8.0399999999999991</v>
          </cell>
        </row>
        <row r="5255">
          <cell r="A5255">
            <v>53829</v>
          </cell>
          <cell r="B5255" t="str">
            <v>CAMINHAO CHASSI FORD F-14000 142HP - MATERIAIS NA OPERACAO</v>
          </cell>
          <cell r="C5255" t="str">
            <v>H</v>
          </cell>
          <cell r="D5255">
            <v>49.14</v>
          </cell>
        </row>
        <row r="5256">
          <cell r="A5256">
            <v>53830</v>
          </cell>
          <cell r="B5256" t="str">
            <v>CAMINHAO CHASSI FORD F-14000 162HP / MAO-DE-OBRA NA OPERACAO NOTURNA</v>
          </cell>
          <cell r="C5256" t="str">
            <v>H</v>
          </cell>
          <cell r="D5256">
            <v>9.64</v>
          </cell>
        </row>
        <row r="5257">
          <cell r="A5257">
            <v>53831</v>
          </cell>
          <cell r="B5257" t="str">
            <v>CAMINHAO PIPA FORD F14000 10.000L C/BOMBA GASOLINA E IRRIGADEIRA</v>
          </cell>
          <cell r="C5257" t="str">
            <v>H</v>
          </cell>
          <cell r="D5257">
            <v>50.3</v>
          </cell>
        </row>
        <row r="5258">
          <cell r="B5258" t="str">
            <v>CUSTOS COM MATERIAIS NA OPERACAO</v>
          </cell>
        </row>
        <row r="5259">
          <cell r="A5259">
            <v>53832</v>
          </cell>
          <cell r="B5259" t="str">
            <v>CAMINHAO PIPA FORD F14000 10.000L C/BOMBA GASOLINA E IRRIGADEIRA</v>
          </cell>
          <cell r="C5259" t="str">
            <v>H</v>
          </cell>
          <cell r="D5259">
            <v>8.0399999999999991</v>
          </cell>
        </row>
        <row r="5260">
          <cell r="B5260" t="str">
            <v>CUSTOS COM MAO-DE-OBRA NA OPERACAO DIURNA</v>
          </cell>
        </row>
        <row r="5261">
          <cell r="A5261">
            <v>53833</v>
          </cell>
          <cell r="B5261" t="str">
            <v>DISTRIBUIDOR DE AGREGADOS REBOCAVEL EA12- DEPRECIACAO E JUROS</v>
          </cell>
          <cell r="C5261" t="str">
            <v>H</v>
          </cell>
          <cell r="D5261">
            <v>7.98</v>
          </cell>
        </row>
        <row r="5262">
          <cell r="A5262">
            <v>53834</v>
          </cell>
          <cell r="B5262" t="str">
            <v>DISTRIBUIDOR DE AGREGADOS REBOCAVEL EA12 - MANUTENCAO</v>
          </cell>
          <cell r="C5262" t="str">
            <v>H</v>
          </cell>
          <cell r="D5262">
            <v>2.89</v>
          </cell>
        </row>
        <row r="5263">
          <cell r="A5263">
            <v>53835</v>
          </cell>
          <cell r="B5263" t="str">
            <v>DISTRIBUIDOR DE BETUME REBOCAV C/AQUECEDOR 1200/2100L C/BOMBA 3,4CV</v>
          </cell>
          <cell r="C5263" t="str">
            <v>H</v>
          </cell>
          <cell r="D5263">
            <v>9.31</v>
          </cell>
        </row>
        <row r="5264">
          <cell r="B5264" t="str">
            <v>DEPRECIACAO E JUROS</v>
          </cell>
        </row>
        <row r="5265">
          <cell r="A5265">
            <v>53836</v>
          </cell>
          <cell r="B5265" t="str">
            <v>DISTRIBUIDOR DE ASFALTO CAP 5.000L SOBRE CAMINHAO CHASSIS FORD F-14000</v>
          </cell>
          <cell r="C5265" t="str">
            <v>H</v>
          </cell>
          <cell r="D5265">
            <v>43.22</v>
          </cell>
        </row>
        <row r="5266">
          <cell r="B5266" t="str">
            <v>162HP - DEPRECIACAO E JUROS</v>
          </cell>
        </row>
        <row r="5267">
          <cell r="A5267">
            <v>53837</v>
          </cell>
          <cell r="B5267" t="str">
            <v>DISTRIBUIDOR DE ASFALTO CAP 5.000L SOBRE CAMINHAO CHASSIS FORD F-14000</v>
          </cell>
          <cell r="C5267" t="str">
            <v>H</v>
          </cell>
          <cell r="D5267">
            <v>73.709999999999994</v>
          </cell>
        </row>
        <row r="5268">
          <cell r="B5268" t="str">
            <v>162HP - CUSTO C/ MATERIAIS NA OPERACAO</v>
          </cell>
        </row>
        <row r="5269">
          <cell r="A5269">
            <v>53838</v>
          </cell>
          <cell r="B5269" t="str">
            <v>ESCAVADEIRA HIDRAULICA SOBRE ESTEIRAS CASE 80CR 93HP</v>
          </cell>
          <cell r="C5269" t="str">
            <v>H</v>
          </cell>
          <cell r="D5269">
            <v>61.26</v>
          </cell>
        </row>
        <row r="5270">
          <cell r="B5270" t="str">
            <v>DEPRECIACAO E JUROS</v>
          </cell>
        </row>
        <row r="5271">
          <cell r="A5271" t="str">
            <v>CÓDIGO</v>
          </cell>
          <cell r="B5271" t="str">
            <v>|D E S C R I Ç Ã O                                                   |UN</v>
          </cell>
          <cell r="C5271" t="str">
            <v>IDADE</v>
          </cell>
          <cell r="D5271" t="str">
            <v>|CUSTO TOTAL</v>
          </cell>
        </row>
        <row r="5272">
          <cell r="A5272" t="str">
            <v>ÍNCULO.....:</v>
          </cell>
          <cell r="B5272" t="str">
            <v>NACIONAL CAIXA</v>
          </cell>
        </row>
        <row r="5274">
          <cell r="A5274">
            <v>53839</v>
          </cell>
          <cell r="B5274" t="str">
            <v>ESCAVADEIRA HIDRAULICA SOBRE ESTEIRAS CASE 80CR 93HP</v>
          </cell>
          <cell r="C5274" t="str">
            <v>H</v>
          </cell>
          <cell r="D5274">
            <v>6.78</v>
          </cell>
        </row>
        <row r="5275">
          <cell r="B5275" t="str">
            <v>CUSTO C/ MA0-DE-OBRA NA OPERACAO NOTURNA</v>
          </cell>
        </row>
        <row r="5276">
          <cell r="A5276">
            <v>53840</v>
          </cell>
          <cell r="B5276" t="str">
            <v>GRADE ARADORA C/20 DISCOS 24" SOBRE PNEUS - DEPRECIACAO E JUROS</v>
          </cell>
          <cell r="C5276" t="str">
            <v>H</v>
          </cell>
          <cell r="D5276">
            <v>3</v>
          </cell>
        </row>
        <row r="5277">
          <cell r="A5277">
            <v>53841</v>
          </cell>
          <cell r="B5277" t="str">
            <v>GRADE ARADORA C/20 DISCOS 24" SOBRE PNEUS - MANUTENCAO</v>
          </cell>
          <cell r="C5277" t="str">
            <v>H</v>
          </cell>
          <cell r="D5277">
            <v>1</v>
          </cell>
        </row>
        <row r="5278">
          <cell r="A5278">
            <v>53842</v>
          </cell>
          <cell r="B5278" t="str">
            <v>LANCA ELEVATORIA KABI-GIRAFA KLE-24/3 SOBRE CAMINHAO CHASSI MB L-2318</v>
          </cell>
          <cell r="C5278" t="str">
            <v>H</v>
          </cell>
          <cell r="D5278">
            <v>143.76</v>
          </cell>
        </row>
        <row r="5279">
          <cell r="B5279" t="str">
            <v>130HP - DEPRECIACAO E JUROS</v>
          </cell>
        </row>
        <row r="5280">
          <cell r="A5280">
            <v>53843</v>
          </cell>
          <cell r="B5280" t="str">
            <v>LANCA ELEVATORIA KABI-GIRAFA KLE-24/3 SOBRE CAMINHAO CHASSI MB L-2318</v>
          </cell>
          <cell r="C5280" t="str">
            <v>H</v>
          </cell>
          <cell r="D5280">
            <v>8.0399999999999991</v>
          </cell>
        </row>
        <row r="5281">
          <cell r="B5281" t="str">
            <v>130HP - CUSTO C/MA0-DE-OBRA NA OPERACAO DIURNA</v>
          </cell>
        </row>
        <row r="5282">
          <cell r="A5282">
            <v>53844</v>
          </cell>
          <cell r="B5282" t="str">
            <v>LANCA ELEVATORIA KABI-GIRAFA KLE-24/3 SOBRE CAMINHAO CHASSI MB L-2318</v>
          </cell>
          <cell r="C5282" t="str">
            <v>H</v>
          </cell>
          <cell r="D5282">
            <v>9.64</v>
          </cell>
        </row>
        <row r="5283">
          <cell r="B5283" t="str">
            <v>130HP - CUSTO C/MA0-DE-OBRA NA OPERACAO NOTURNA</v>
          </cell>
        </row>
        <row r="5284">
          <cell r="A5284">
            <v>53845</v>
          </cell>
          <cell r="B5284" t="str">
            <v>GUINDASTE MUNK C/CESTO 640/18 SOBRE CAMINHAO CARROCERIA FORD F14000</v>
          </cell>
          <cell r="C5284" t="str">
            <v>H</v>
          </cell>
          <cell r="D5284">
            <v>25.47</v>
          </cell>
        </row>
        <row r="5285">
          <cell r="B5285" t="str">
            <v>162HP - DEPRECIACAO E JUROS</v>
          </cell>
        </row>
        <row r="5286">
          <cell r="A5286">
            <v>53846</v>
          </cell>
          <cell r="B5286" t="str">
            <v>GUINDASTE MUNK C/CESTO 640/18 SOBRE CAMINHAO CARROCERIA FORD F14000</v>
          </cell>
          <cell r="C5286" t="str">
            <v>H</v>
          </cell>
          <cell r="D5286">
            <v>49.14</v>
          </cell>
        </row>
        <row r="5287">
          <cell r="B5287" t="str">
            <v>162HP - CUSTO C/MATERIAIS NA OPERCAO</v>
          </cell>
        </row>
        <row r="5288">
          <cell r="A5288">
            <v>53847</v>
          </cell>
          <cell r="B5288" t="str">
            <v>GUINDASTE MUNK C/CESTO 640/18 SOBRE CAMINHAO CARROCERIA FORD F14000</v>
          </cell>
          <cell r="C5288" t="str">
            <v>H</v>
          </cell>
          <cell r="D5288">
            <v>8.0399999999999991</v>
          </cell>
        </row>
        <row r="5289">
          <cell r="B5289" t="str">
            <v>162HP - CUSTO C/MA0-DE-0BRA NA OPERCAO DIURNA</v>
          </cell>
        </row>
        <row r="5290">
          <cell r="A5290">
            <v>53848</v>
          </cell>
          <cell r="B5290" t="str">
            <v>GUINDASTE MUNK C/CESTO 640/18 SOBRE CAMINHAO CARROCERIA FORD F14000</v>
          </cell>
          <cell r="C5290" t="str">
            <v>H</v>
          </cell>
          <cell r="D5290">
            <v>9.64</v>
          </cell>
        </row>
        <row r="5291">
          <cell r="B5291" t="str">
            <v>162HP - CUSTO C/MA0-DE-0BRA NA OPERCAO NOTURNA</v>
          </cell>
        </row>
        <row r="5292">
          <cell r="A5292">
            <v>53849</v>
          </cell>
          <cell r="B5292" t="str">
            <v>MOTONIVELADORA CATERPILLAR 120 140HP - CUSTO C/MATERIAIS NA OPERACAO</v>
          </cell>
          <cell r="C5292" t="str">
            <v>H</v>
          </cell>
          <cell r="D5292">
            <v>52.92</v>
          </cell>
        </row>
        <row r="5293">
          <cell r="A5293">
            <v>53850</v>
          </cell>
          <cell r="B5293" t="str">
            <v>MOTONIVELADORA CATERPILLAR 120 140HP / MAO-DE-OBRA NA OPERACAO DIURNA</v>
          </cell>
          <cell r="C5293" t="str">
            <v>H</v>
          </cell>
          <cell r="D5293">
            <v>5.65</v>
          </cell>
        </row>
        <row r="5294">
          <cell r="A5294">
            <v>53851</v>
          </cell>
          <cell r="B5294" t="str">
            <v>MOTONIVELADORA CATERPILLAR 120 140HP / MAO-DE-OBRA NA OPERACAO NOTURNA</v>
          </cell>
          <cell r="C5294" t="str">
            <v>H</v>
          </cell>
          <cell r="D5294">
            <v>12.33</v>
          </cell>
        </row>
        <row r="5295">
          <cell r="A5295">
            <v>53852</v>
          </cell>
          <cell r="B5295" t="str">
            <v>MOTOSCRAPER 621 270HP / CUSTO COM MA0-DE-0BRA NA OPERACAO NOTURNA</v>
          </cell>
          <cell r="C5295" t="str">
            <v>H</v>
          </cell>
          <cell r="D5295">
            <v>6.78</v>
          </cell>
        </row>
        <row r="5296">
          <cell r="A5296">
            <v>53853</v>
          </cell>
          <cell r="B5296" t="str">
            <v>MOTOSCRAPER 621 270HP - CUSTO C/MATERIAIS NA OPERACAO</v>
          </cell>
          <cell r="C5296" t="str">
            <v>H</v>
          </cell>
          <cell r="D5296">
            <v>102.06</v>
          </cell>
        </row>
        <row r="5297">
          <cell r="A5297">
            <v>53854</v>
          </cell>
          <cell r="B5297" t="str">
            <v>MOTOSCRAPER 621 270HP - CUSTO C/MAO-DE-OBRA NA OPERACAO DIURNA</v>
          </cell>
          <cell r="C5297" t="str">
            <v>H</v>
          </cell>
          <cell r="D5297">
            <v>5.65</v>
          </cell>
        </row>
        <row r="5298">
          <cell r="A5298">
            <v>53855</v>
          </cell>
          <cell r="B5298" t="str">
            <v>MOTOSCRAPER 621 270HP - CUSTO C/MAO-DE-OBRA NA OPERACAO NOTURNA</v>
          </cell>
          <cell r="C5298" t="str">
            <v>H</v>
          </cell>
          <cell r="D5298">
            <v>6.78</v>
          </cell>
        </row>
        <row r="5299">
          <cell r="A5299">
            <v>53856</v>
          </cell>
          <cell r="B5299" t="str">
            <v>PA-CARREGADEIRA SOBRE PNEUS CATERPILLAR 924 105HP (VU=5ANOS)</v>
          </cell>
          <cell r="C5299" t="str">
            <v>H</v>
          </cell>
          <cell r="D5299">
            <v>50.61</v>
          </cell>
        </row>
        <row r="5300">
          <cell r="B5300" t="str">
            <v>DEPRECIACAO E JUROS</v>
          </cell>
        </row>
        <row r="5301">
          <cell r="A5301">
            <v>53857</v>
          </cell>
          <cell r="B5301" t="str">
            <v>PA-CARREGADEIRA SOBRE PNEUS CATERPILLAR 924 105HP (VU=5ANOS)</v>
          </cell>
          <cell r="C5301" t="str">
            <v>H</v>
          </cell>
          <cell r="D5301">
            <v>38.369999999999997</v>
          </cell>
        </row>
        <row r="5302">
          <cell r="A5302" t="str">
            <v>CÓDIGO</v>
          </cell>
          <cell r="B5302" t="str">
            <v>|D E S C R I Ç Ã O                                                   |UN</v>
          </cell>
          <cell r="C5302" t="str">
            <v>IDADE</v>
          </cell>
          <cell r="D5302" t="str">
            <v>|CUSTO TOTAL</v>
          </cell>
        </row>
        <row r="5303">
          <cell r="A5303" t="str">
            <v>ÍNCULO.....:</v>
          </cell>
          <cell r="B5303" t="str">
            <v>NACIONAL CAIXA</v>
          </cell>
        </row>
        <row r="5305">
          <cell r="B5305" t="str">
            <v>MANUTENCAO</v>
          </cell>
        </row>
        <row r="5306">
          <cell r="A5306">
            <v>53858</v>
          </cell>
          <cell r="B5306" t="str">
            <v>PA-CARREGADEIRA SOBRE PNEUS CATERPILLAR 924 105HP</v>
          </cell>
          <cell r="C5306" t="str">
            <v>H</v>
          </cell>
          <cell r="D5306">
            <v>37.799999999999997</v>
          </cell>
        </row>
        <row r="5307">
          <cell r="B5307" t="str">
            <v>CUSTO C/ MATERIAIS NA OPERACAO</v>
          </cell>
        </row>
        <row r="5308">
          <cell r="A5308">
            <v>53859</v>
          </cell>
          <cell r="B5308" t="str">
            <v>PA-CARREGADEIRA SOBRE PNEUS CATERPILLAR 924 105HP</v>
          </cell>
          <cell r="C5308" t="str">
            <v>H</v>
          </cell>
          <cell r="D5308">
            <v>5.65</v>
          </cell>
        </row>
        <row r="5309">
          <cell r="B5309" t="str">
            <v>CUSTO C/ MAO-DE-OBRA NA OPERACAO DIURNA</v>
          </cell>
        </row>
        <row r="5310">
          <cell r="A5310">
            <v>53860</v>
          </cell>
          <cell r="B5310" t="str">
            <v>PA-CARREGADEIRA SOBRE PNEUS CATERPILLAR 924 105HP</v>
          </cell>
          <cell r="C5310" t="str">
            <v>H</v>
          </cell>
          <cell r="D5310">
            <v>6.78</v>
          </cell>
        </row>
        <row r="5311">
          <cell r="B5311" t="str">
            <v>CUSTO C/ MAO-DE-OBRA NA OPERACAO NOTURNA</v>
          </cell>
        </row>
        <row r="5312">
          <cell r="A5312">
            <v>53861</v>
          </cell>
          <cell r="B5312" t="str">
            <v>PA-CARREGADEIRA SOBRE PNEUS CATERPILLAR 950 170HP (VU=5ANOS)</v>
          </cell>
          <cell r="C5312" t="str">
            <v>H</v>
          </cell>
          <cell r="D5312">
            <v>68.239999999999995</v>
          </cell>
        </row>
        <row r="5313">
          <cell r="B5313" t="str">
            <v>MANUTENCAO</v>
          </cell>
        </row>
        <row r="5314">
          <cell r="A5314">
            <v>53862</v>
          </cell>
          <cell r="B5314" t="str">
            <v>ROLO COMPACTADOR MULLER TR14H 68HP / MAO-DE-OBRA NA OPERACAO DIURNA</v>
          </cell>
          <cell r="C5314" t="str">
            <v>H</v>
          </cell>
          <cell r="D5314">
            <v>17.41</v>
          </cell>
        </row>
        <row r="5315">
          <cell r="A5315">
            <v>53863</v>
          </cell>
          <cell r="B5315" t="str">
            <v>MARTELETE OU ROMPEDOR ATLAS COPCO TEX 31 - MANUTENCAO</v>
          </cell>
          <cell r="C5315" t="str">
            <v>H</v>
          </cell>
          <cell r="D5315">
            <v>1.89</v>
          </cell>
        </row>
        <row r="5316">
          <cell r="A5316">
            <v>53864</v>
          </cell>
          <cell r="B5316" t="str">
            <v>COMPRESSOR ATLAS COPCO XA80 170PCM 80HP - DEPRECIACAO E JUROS</v>
          </cell>
          <cell r="C5316" t="str">
            <v>H</v>
          </cell>
          <cell r="D5316">
            <v>12.48</v>
          </cell>
        </row>
        <row r="5317">
          <cell r="A5317">
            <v>53865</v>
          </cell>
          <cell r="B5317" t="str">
            <v>COMPRESSOR ATLAS COPCO XA80 170PCM 80HP -CUSTO C/MATERIAIS NA OPERACAO</v>
          </cell>
          <cell r="C5317" t="str">
            <v>H</v>
          </cell>
          <cell r="D5317">
            <v>30.24</v>
          </cell>
        </row>
        <row r="5318">
          <cell r="A5318">
            <v>53866</v>
          </cell>
          <cell r="B5318" t="str">
            <v>BOMBA SUBMERSA ELETRICA MONOFASICA 3CV LEAO HT4C-10</v>
          </cell>
          <cell r="C5318" t="str">
            <v>H</v>
          </cell>
          <cell r="D5318">
            <v>0.87</v>
          </cell>
        </row>
        <row r="5319">
          <cell r="B5319" t="str">
            <v>MATERIAIS NA OPERACAO</v>
          </cell>
        </row>
        <row r="5320">
          <cell r="A5320">
            <v>53867</v>
          </cell>
          <cell r="B5320" t="str">
            <v>COMPACTADOR DE PLACA VIBRATORIA VIBRO-DYNAPAC DIESEL CM-13 4HP</v>
          </cell>
          <cell r="C5320" t="str">
            <v>H</v>
          </cell>
          <cell r="D5320">
            <v>12.21</v>
          </cell>
        </row>
        <row r="5321">
          <cell r="B5321" t="str">
            <v>CUSTO C/ MAO-DE-OBRA NA OPERACAO NOTURNA</v>
          </cell>
        </row>
        <row r="5322">
          <cell r="A5322">
            <v>53868</v>
          </cell>
          <cell r="B5322" t="str">
            <v>ROLO COMPACTADOR PE-DE-CARNEIRO REBOCAVEL 5T - CHI NOTURNO</v>
          </cell>
          <cell r="C5322" t="str">
            <v>CHI-N</v>
          </cell>
          <cell r="D5322">
            <v>5.42</v>
          </cell>
        </row>
        <row r="5323">
          <cell r="A5323">
            <v>53869</v>
          </cell>
          <cell r="B5323" t="str">
            <v>GRADE ARADORA C/20 DISCOS 24" SOBRE PNEUS - CHI NOTURNO</v>
          </cell>
          <cell r="C5323" t="str">
            <v>CHI-N</v>
          </cell>
          <cell r="D5323">
            <v>3</v>
          </cell>
        </row>
        <row r="5324">
          <cell r="A5324">
            <v>53879</v>
          </cell>
          <cell r="B5324" t="str">
            <v>CUSTOS C/MATERIAL NA OPERACAO-ROLO COMPACTADOR PNEUS MULLER AP-23</v>
          </cell>
          <cell r="C5324" t="str">
            <v>H</v>
          </cell>
          <cell r="D5324">
            <v>41.95</v>
          </cell>
        </row>
        <row r="5325">
          <cell r="B5325" t="str">
            <v>AUTO-PROPELIDO 111HP   PESO SEM/COM LASTRO 8/23T</v>
          </cell>
        </row>
        <row r="5326">
          <cell r="A5326">
            <v>53881</v>
          </cell>
          <cell r="B5326" t="str">
            <v>CAMINHAO BASCULANTE MB 1418/42 184HP (VU=5ANOS) - MANUTENCAO</v>
          </cell>
          <cell r="C5326" t="str">
            <v>H</v>
          </cell>
          <cell r="D5326">
            <v>25.12</v>
          </cell>
        </row>
        <row r="5327">
          <cell r="A5327">
            <v>53882</v>
          </cell>
          <cell r="B5327" t="str">
            <v>CAMINHAO PIPA F12000 142HP TANQUE 6000L (VU=8ANOS) - MANUTENCAO</v>
          </cell>
          <cell r="C5327" t="str">
            <v>H</v>
          </cell>
          <cell r="D5327">
            <v>7.03</v>
          </cell>
        </row>
        <row r="5328">
          <cell r="A5328">
            <v>55147</v>
          </cell>
          <cell r="B5328" t="str">
            <v>MAO-DE-OBRA NA OPERACAO-ROLO COMPACTADOR PNEUS MULLER AP-23 111HP</v>
          </cell>
          <cell r="C5328" t="str">
            <v>H</v>
          </cell>
          <cell r="D5328">
            <v>23.54</v>
          </cell>
        </row>
        <row r="5329">
          <cell r="B5329" t="str">
            <v>AUTO-PROPELIDO PESO SEM/COM LASTRO 8/23T</v>
          </cell>
        </row>
        <row r="5330">
          <cell r="A5330">
            <v>55255</v>
          </cell>
          <cell r="B5330" t="str">
            <v>CUSTOS COM MATERIAL NA OPERACAO DIURNA/EXTRUSORA DE GUIAS E</v>
          </cell>
          <cell r="C5330" t="str">
            <v>H</v>
          </cell>
          <cell r="D5330">
            <v>4.24</v>
          </cell>
        </row>
        <row r="5331">
          <cell r="B5331" t="str">
            <v>SARJETAS 14HP</v>
          </cell>
        </row>
        <row r="5332">
          <cell r="A5332">
            <v>55263</v>
          </cell>
          <cell r="B5332" t="str">
            <v>CUSTOS C/MATERIAL NA OPERACAO-ROLO COMPACTADOR PNEUS EST PRESSAO VAR</v>
          </cell>
          <cell r="C5332" t="str">
            <v>H</v>
          </cell>
          <cell r="D5332">
            <v>41.95</v>
          </cell>
        </row>
        <row r="5333">
          <cell r="A5333" t="str">
            <v>CÓDIGO</v>
          </cell>
          <cell r="B5333" t="str">
            <v>|D E S C R I Ç Ã O                                                   |UN</v>
          </cell>
          <cell r="C5333" t="str">
            <v>IDADE</v>
          </cell>
          <cell r="D5333" t="str">
            <v>|CUSTO TOTAL</v>
          </cell>
        </row>
        <row r="5334">
          <cell r="A5334" t="str">
            <v>ÍNCULO.....:</v>
          </cell>
          <cell r="B5334" t="str">
            <v>NACIONAL CAIXA</v>
          </cell>
        </row>
        <row r="5336">
          <cell r="B5336" t="str">
            <v>MULLER AP-23 AUTO-PROPELIDO 111HP   8/23T</v>
          </cell>
        </row>
        <row r="5337">
          <cell r="A5337">
            <v>55264</v>
          </cell>
          <cell r="B5337" t="str">
            <v>MAO-DE-OBRA NA OPERACAO NOTURNA-TRATOR DE PNEUS CBT-2105 /110 A 126 HP</v>
          </cell>
          <cell r="C5337" t="str">
            <v>H</v>
          </cell>
          <cell r="D5337">
            <v>12.33</v>
          </cell>
        </row>
        <row r="5338">
          <cell r="A5338">
            <v>65695</v>
          </cell>
          <cell r="B5338" t="str">
            <v>CUSTOS C/MATERIAL OPERACAO DIURNA -ROLO COMPACTADOR MULLER AP-26 PNEUS</v>
          </cell>
          <cell r="C5338" t="str">
            <v>H</v>
          </cell>
          <cell r="D5338">
            <v>41.95</v>
          </cell>
        </row>
        <row r="5339">
          <cell r="B5339" t="str">
            <v>AUTOPROP 111HP 11TON</v>
          </cell>
        </row>
        <row r="5340">
          <cell r="A5340">
            <v>67825</v>
          </cell>
          <cell r="B5340" t="str">
            <v>CUSTOS C/MATERIAL NA OPERACAO/CAMINHAO BASCULANTE MB LK-1214/42-136CV</v>
          </cell>
          <cell r="C5340" t="str">
            <v>H</v>
          </cell>
          <cell r="D5340">
            <v>51.4</v>
          </cell>
        </row>
        <row r="5341">
          <cell r="A5341">
            <v>67826</v>
          </cell>
          <cell r="B5341" t="str">
            <v>CAMINHAO BASCULANTE MB LK-1214/42 - 136CV (CHP)</v>
          </cell>
          <cell r="C5341" t="str">
            <v>CHP</v>
          </cell>
          <cell r="D5341">
            <v>100.04</v>
          </cell>
        </row>
        <row r="5342">
          <cell r="A5342">
            <v>67827</v>
          </cell>
          <cell r="B5342" t="str">
            <v>CAMINHAO BASCULANTE MB LK-1214/42 - 136CV (CHI)</v>
          </cell>
          <cell r="C5342" t="str">
            <v>CHI</v>
          </cell>
          <cell r="D5342">
            <v>31.12</v>
          </cell>
        </row>
        <row r="5343">
          <cell r="A5343" t="str">
            <v>SERP</v>
          </cell>
          <cell r="B5343" t="str">
            <v>SERVICOS PRELIMINARES</v>
          </cell>
        </row>
        <row r="5344">
          <cell r="A5344">
            <v>10</v>
          </cell>
          <cell r="B5344" t="str">
            <v>PREPARO DO TERRENO</v>
          </cell>
        </row>
        <row r="5345">
          <cell r="A5345">
            <v>11504</v>
          </cell>
          <cell r="B5345" t="str">
            <v>LOCACAO DO TERRENO</v>
          </cell>
        </row>
        <row r="5346">
          <cell r="A5346" t="str">
            <v>11504/001</v>
          </cell>
          <cell r="B5346" t="str">
            <v>LOCACAO DE AREA</v>
          </cell>
          <cell r="C5346" t="str">
            <v>M2</v>
          </cell>
          <cell r="D5346">
            <v>0.24</v>
          </cell>
        </row>
        <row r="5347">
          <cell r="A5347">
            <v>11505</v>
          </cell>
          <cell r="B5347" t="str">
            <v>LIMPEZA MECANIZADA DE AREA</v>
          </cell>
        </row>
        <row r="5348">
          <cell r="A5348" t="str">
            <v>11505/001</v>
          </cell>
          <cell r="B5348" t="str">
            <v>C/TRATOR DE ESTEIRAS CATERPILLAR D6 - 140 CV - MMA</v>
          </cell>
          <cell r="C5348" t="str">
            <v>M2</v>
          </cell>
          <cell r="D5348">
            <v>1.21</v>
          </cell>
        </row>
        <row r="5349">
          <cell r="A5349">
            <v>23735</v>
          </cell>
          <cell r="B5349" t="str">
            <v>LIMPEZA MANUAL DO TERRENO</v>
          </cell>
        </row>
        <row r="5350">
          <cell r="A5350" t="str">
            <v>23735/001</v>
          </cell>
          <cell r="B5350" t="str">
            <v>LIMPEZA MANUAL DO TERRENO COM RASPAGEM SUPERFICIAL</v>
          </cell>
          <cell r="C5350" t="str">
            <v>M2</v>
          </cell>
          <cell r="D5350">
            <v>1.1000000000000001</v>
          </cell>
        </row>
        <row r="5351">
          <cell r="A5351">
            <v>24860</v>
          </cell>
          <cell r="B5351" t="str">
            <v>LIMPEZA MECANIZADA DO TERRENO COM MOTONIVELADORA</v>
          </cell>
        </row>
        <row r="5352">
          <cell r="A5352" t="str">
            <v>24860/001</v>
          </cell>
          <cell r="B5352" t="str">
            <v>LIMPEZA MECANIZADA DO TERRENO C/MOTONIVELADORA</v>
          </cell>
          <cell r="C5352" t="str">
            <v>M2</v>
          </cell>
          <cell r="D5352">
            <v>0.1</v>
          </cell>
        </row>
        <row r="5353">
          <cell r="A5353">
            <v>24861</v>
          </cell>
          <cell r="B5353" t="str">
            <v>DESMATAMENTO, DESTOCAMENTO E LIMPEZA C/TRATOR ESTEIRAS CAT D6</v>
          </cell>
        </row>
        <row r="5354">
          <cell r="A5354" t="str">
            <v>24861/001</v>
          </cell>
          <cell r="B5354" t="str">
            <v>DESMATAMENTO, DESTOCAMENTO E LIMPEZA DE ARVORES C/DIAMETRO MEDIO=15CM</v>
          </cell>
          <cell r="C5354" t="str">
            <v>M2</v>
          </cell>
          <cell r="D5354">
            <v>0.16</v>
          </cell>
        </row>
        <row r="5355">
          <cell r="A5355">
            <v>24862</v>
          </cell>
          <cell r="B5355" t="str">
            <v>DESMATAMENTO, DESTOCAMENTO E LIMPEZA C/TRATOR ESTEIRAS CAT D8</v>
          </cell>
        </row>
        <row r="5356">
          <cell r="A5356" t="str">
            <v>24862/001</v>
          </cell>
          <cell r="B5356" t="str">
            <v>DESMATAMENTO/DESTOCAMENTO/LIMPEZA ARVORES C/ DIAMETRO MEDIO=15 A 30CM</v>
          </cell>
          <cell r="C5356" t="str">
            <v>M2</v>
          </cell>
          <cell r="D5356">
            <v>0.3</v>
          </cell>
        </row>
        <row r="5357">
          <cell r="A5357">
            <v>56831</v>
          </cell>
          <cell r="B5357" t="str">
            <v>CAPINA MANUAL</v>
          </cell>
        </row>
        <row r="5358">
          <cell r="A5358" t="str">
            <v>56831/001</v>
          </cell>
          <cell r="B5358" t="str">
            <v>CAPINA MANUAL DE TERRENO (CAPINACAO E LIMPEZA)</v>
          </cell>
          <cell r="C5358" t="str">
            <v>M2</v>
          </cell>
          <cell r="D5358">
            <v>0.88</v>
          </cell>
        </row>
        <row r="5359">
          <cell r="A5359">
            <v>11</v>
          </cell>
          <cell r="B5359" t="str">
            <v>TRANSITO E SEGURANCA</v>
          </cell>
        </row>
        <row r="5360">
          <cell r="A5360">
            <v>23408</v>
          </cell>
          <cell r="B5360" t="str">
            <v>SINALIZACAO DE TRANSITO</v>
          </cell>
        </row>
        <row r="5361">
          <cell r="A5361" t="str">
            <v>23408/001</v>
          </cell>
          <cell r="B5361" t="str">
            <v>SINALIZACAO DE TRANSITO - NOTURNA</v>
          </cell>
          <cell r="C5361" t="str">
            <v>M</v>
          </cell>
          <cell r="D5361">
            <v>0.96</v>
          </cell>
        </row>
        <row r="5362">
          <cell r="A5362">
            <v>23412</v>
          </cell>
          <cell r="B5362" t="str">
            <v>TAPUME DE VEDACAO</v>
          </cell>
        </row>
        <row r="5363">
          <cell r="A5363" t="str">
            <v>23412/001</v>
          </cell>
          <cell r="B5363" t="str">
            <v>TAPUME DE CHAPA DE MADEIRA COMPENSADA (6MM) - PINTURA A CAL</v>
          </cell>
          <cell r="C5363" t="str">
            <v>M2</v>
          </cell>
          <cell r="D5363">
            <v>24.4</v>
          </cell>
        </row>
        <row r="5364">
          <cell r="A5364" t="str">
            <v>CÓDIGO</v>
          </cell>
          <cell r="B5364" t="str">
            <v>|D E S C R I Ç Ã O                                                   |UN</v>
          </cell>
          <cell r="C5364" t="str">
            <v>IDADE</v>
          </cell>
          <cell r="D5364" t="str">
            <v>|CUSTO TOTAL</v>
          </cell>
        </row>
        <row r="5365">
          <cell r="A5365" t="str">
            <v>ÍNCULO.....:</v>
          </cell>
          <cell r="B5365" t="str">
            <v>NACIONAL CAIXA</v>
          </cell>
        </row>
        <row r="5367">
          <cell r="A5367">
            <v>12</v>
          </cell>
          <cell r="B5367" t="str">
            <v>ACESSOS/PASSADICOS</v>
          </cell>
        </row>
        <row r="5368">
          <cell r="A5368">
            <v>23413</v>
          </cell>
          <cell r="B5368" t="str">
            <v>PASSADICOS E TRAVESSIAS - MONTAGEM, MANUTENCAO E REMOCAO</v>
          </cell>
        </row>
        <row r="5369">
          <cell r="A5369" t="str">
            <v>23413/001</v>
          </cell>
          <cell r="B5369" t="str">
            <v>PASSADICOS DE MADEIRA PARA PEDESTRES</v>
          </cell>
          <cell r="C5369" t="str">
            <v>M2</v>
          </cell>
          <cell r="D5369">
            <v>32.840000000000003</v>
          </cell>
        </row>
        <row r="5370">
          <cell r="A5370" t="str">
            <v>23413/002</v>
          </cell>
          <cell r="B5370" t="str">
            <v>TRAVESSIA DE MADEIRA PARA VEICULOS</v>
          </cell>
          <cell r="C5370" t="str">
            <v>M2</v>
          </cell>
          <cell r="D5370">
            <v>25.26</v>
          </cell>
        </row>
        <row r="5371">
          <cell r="A5371">
            <v>14</v>
          </cell>
          <cell r="B5371" t="str">
            <v>DEMOLICOES/RETIRADAS</v>
          </cell>
        </row>
        <row r="5372">
          <cell r="A5372">
            <v>42204</v>
          </cell>
          <cell r="B5372" t="str">
            <v>DEMOLICAO DE ALVENARIA DE TIJOLO MACICO 1/2 VEZ, COM REMOCAO</v>
          </cell>
          <cell r="C5372" t="str">
            <v>M2</v>
          </cell>
          <cell r="D5372">
            <v>5.08</v>
          </cell>
        </row>
        <row r="5373">
          <cell r="A5373">
            <v>16</v>
          </cell>
          <cell r="B5373" t="str">
            <v>LIGACOES PROVISORIAS</v>
          </cell>
        </row>
        <row r="5374">
          <cell r="A5374">
            <v>26301</v>
          </cell>
          <cell r="B5374" t="str">
            <v>LIGACOES PROVISORIAS AGUA/ESGOTO</v>
          </cell>
        </row>
        <row r="5375">
          <cell r="A5375" t="str">
            <v>26301/001</v>
          </cell>
          <cell r="B5375" t="str">
            <v>LIGACOES PROVISORIAS AGUA/ESG CANT OBRA C/ESCAV EXCL REPARO</v>
          </cell>
          <cell r="C5375" t="str">
            <v>UN</v>
          </cell>
          <cell r="D5375">
            <v>1491.12</v>
          </cell>
        </row>
        <row r="5376">
          <cell r="B5376" t="str">
            <v>PAVIM LOGRADOURO PUBLICO E LIGACAO DA CONCESSIONARIA</v>
          </cell>
        </row>
        <row r="5377">
          <cell r="A5377" t="str">
            <v>26301/002</v>
          </cell>
          <cell r="B5377" t="str">
            <v>INSTAL/LIGACAO PROVISORIA ELETRICA BAIXA TENSAO P/CANT OBRA</v>
          </cell>
          <cell r="C5377" t="str">
            <v>UN</v>
          </cell>
          <cell r="D5377">
            <v>888.66</v>
          </cell>
        </row>
        <row r="5378">
          <cell r="B5378" t="str">
            <v>OBRA,M3-CHAVE 100A CARGA 3KWH,20CV EXCL FORN MEDIDOR</v>
          </cell>
        </row>
        <row r="5379">
          <cell r="A5379">
            <v>68332</v>
          </cell>
          <cell r="B5379" t="str">
            <v>LIGACAO PROVISORIA AGUA - 20400</v>
          </cell>
          <cell r="C5379" t="str">
            <v>UN</v>
          </cell>
          <cell r="D5379">
            <v>206.18</v>
          </cell>
        </row>
        <row r="5380">
          <cell r="A5380">
            <v>233</v>
          </cell>
          <cell r="B5380" t="str">
            <v>SINALIZACAO DO CANTEIRO DE OBRAS</v>
          </cell>
        </row>
        <row r="5381">
          <cell r="A5381">
            <v>68324</v>
          </cell>
          <cell r="B5381" t="str">
            <v>OBELISCO P/PLACA DE INAUG/PADRAO AGETOP</v>
          </cell>
          <cell r="C5381" t="str">
            <v>UN</v>
          </cell>
          <cell r="D5381">
            <v>272.26</v>
          </cell>
        </row>
        <row r="5382">
          <cell r="A5382">
            <v>68335</v>
          </cell>
          <cell r="B5382" t="str">
            <v>PLACA DE INAUGURACAO ACO ESCOVADO 40X60CM-270809</v>
          </cell>
          <cell r="C5382" t="str">
            <v>UN</v>
          </cell>
          <cell r="D5382">
            <v>340.91</v>
          </cell>
        </row>
        <row r="5383">
          <cell r="A5383">
            <v>68544</v>
          </cell>
          <cell r="B5383" t="str">
            <v>PLACA INAUGURACAO DE OBRA(40X60)-A -270806</v>
          </cell>
        </row>
        <row r="5384">
          <cell r="A5384" t="str">
            <v>68544/001</v>
          </cell>
          <cell r="B5384" t="str">
            <v>PLACA INAUGURACAO DE OBRA(40X60)-A -270806</v>
          </cell>
          <cell r="C5384" t="str">
            <v>UN</v>
          </cell>
          <cell r="D5384">
            <v>340.84</v>
          </cell>
        </row>
        <row r="5385">
          <cell r="A5385" t="str">
            <v>SERT</v>
          </cell>
          <cell r="B5385" t="str">
            <v>SERVICOS TECNICOS</v>
          </cell>
        </row>
        <row r="5386">
          <cell r="A5386">
            <v>8</v>
          </cell>
          <cell r="B5386" t="str">
            <v>LOCACAO</v>
          </cell>
        </row>
        <row r="5387">
          <cell r="A5387">
            <v>23738</v>
          </cell>
          <cell r="B5387" t="str">
            <v>LOCACAO DE OBRA</v>
          </cell>
        </row>
        <row r="5388">
          <cell r="A5388" t="str">
            <v>23738/001</v>
          </cell>
          <cell r="B5388" t="str">
            <v>LOCACAO DE OBRA - CASAS (C/ GABARITO TABUA CONTINUA 15,0CM E</v>
          </cell>
          <cell r="C5388" t="str">
            <v>M2</v>
          </cell>
          <cell r="D5388">
            <v>5.56</v>
          </cell>
        </row>
        <row r="5389">
          <cell r="B5389" t="str">
            <v>PONTALETES 3X3" A C/1,5M )</v>
          </cell>
        </row>
        <row r="5390">
          <cell r="A5390" t="str">
            <v>23738/002</v>
          </cell>
          <cell r="B5390" t="str">
            <v>LOCACAO DE OBRA (EDIFICIOS) C/GABARITO TABUA CONTINUA 15CM E PONTALETE</v>
          </cell>
          <cell r="C5390" t="str">
            <v>M2</v>
          </cell>
          <cell r="D5390">
            <v>3.44</v>
          </cell>
        </row>
        <row r="5391">
          <cell r="B5391" t="str">
            <v>3X3" A CADA 1,5M</v>
          </cell>
        </row>
        <row r="5392">
          <cell r="A5392">
            <v>68051</v>
          </cell>
          <cell r="B5392" t="str">
            <v>LOCACAO ALVENARIA</v>
          </cell>
          <cell r="C5392" t="str">
            <v>M</v>
          </cell>
          <cell r="D5392">
            <v>1.84</v>
          </cell>
        </row>
        <row r="5393">
          <cell r="A5393">
            <v>68574</v>
          </cell>
          <cell r="B5393" t="str">
            <v>LOCACAO OBRA C/PECA DE PINHO / REAPROVEITAMENTO</v>
          </cell>
        </row>
        <row r="5394">
          <cell r="A5394" t="str">
            <v>68574/001</v>
          </cell>
          <cell r="B5394" t="str">
            <v>LOCACAO OBRA C/PERNA PINHO 3A S/REAPROVEITAR</v>
          </cell>
          <cell r="C5394" t="str">
            <v>M2</v>
          </cell>
          <cell r="D5394">
            <v>4.7</v>
          </cell>
        </row>
        <row r="5395">
          <cell r="A5395" t="str">
            <v>CÓDIGO</v>
          </cell>
          <cell r="B5395" t="str">
            <v>|D E S C R I Ç Ã O                                                   |UN</v>
          </cell>
          <cell r="C5395" t="str">
            <v>IDADE</v>
          </cell>
          <cell r="D5395" t="str">
            <v>|CUSTO TOTAL</v>
          </cell>
        </row>
        <row r="5396">
          <cell r="A5396" t="str">
            <v>ÍNCULO.....:</v>
          </cell>
          <cell r="B5396" t="str">
            <v>NACIONAL CAIXA</v>
          </cell>
        </row>
        <row r="5398">
          <cell r="A5398" t="str">
            <v>68574/002</v>
          </cell>
          <cell r="B5398" t="str">
            <v>LOCACAO OBRA C/PERNA PINHO 3A C/REAPROVEITAMENTO 10 VEZES</v>
          </cell>
          <cell r="C5398" t="str">
            <v>M2</v>
          </cell>
          <cell r="D5398">
            <v>1.73</v>
          </cell>
        </row>
        <row r="5399">
          <cell r="A5399" t="str">
            <v>68574/003</v>
          </cell>
          <cell r="B5399" t="str">
            <v>LOCACAO OBRA C/PERNA PINHO 3A C/REAPROVEITAMENTO 3 VEZES</v>
          </cell>
          <cell r="C5399" t="str">
            <v>M2</v>
          </cell>
          <cell r="D5399">
            <v>2.5</v>
          </cell>
        </row>
        <row r="5400">
          <cell r="A5400">
            <v>9</v>
          </cell>
          <cell r="B5400" t="str">
            <v>LEVANTAMENTO CADASTRAL</v>
          </cell>
        </row>
        <row r="5401">
          <cell r="A5401">
            <v>9546</v>
          </cell>
          <cell r="B5401" t="str">
            <v>SERVICOS TOPOGRAFICOS P/ PAVIMENTACAO, INCLUSIVE NOTA DE SERVICOS,</v>
          </cell>
          <cell r="C5401" t="str">
            <v>M2</v>
          </cell>
          <cell r="D5401">
            <v>0.27</v>
          </cell>
        </row>
        <row r="5402">
          <cell r="B5402" t="str">
            <v>ACOMPANHAMENTO E GREIDE</v>
          </cell>
        </row>
        <row r="5403">
          <cell r="A5403" t="str">
            <v>URBA</v>
          </cell>
          <cell r="B5403" t="str">
            <v>URBANIZACAO</v>
          </cell>
        </row>
        <row r="5404">
          <cell r="A5404">
            <v>202</v>
          </cell>
          <cell r="B5404" t="str">
            <v>CERCA/PROTETORES</v>
          </cell>
        </row>
        <row r="5405">
          <cell r="A5405">
            <v>25679</v>
          </cell>
          <cell r="B5405" t="str">
            <v>CERCA DE ARAME LISO</v>
          </cell>
        </row>
        <row r="5406">
          <cell r="A5406" t="str">
            <v>25679/001</v>
          </cell>
          <cell r="B5406" t="str">
            <v>CERCA ARAME LISO H=1,7M - 12 FIOS/POSTE RETO CONCRETO 15X15CM H=2,3M A</v>
          </cell>
          <cell r="C5406" t="str">
            <v>M</v>
          </cell>
          <cell r="D5406">
            <v>22.94</v>
          </cell>
        </row>
        <row r="5407">
          <cell r="B5407" t="str">
            <v>C/2,5M-ESTICADORES CONCR 15X15CM H=2,30M C/ESCORAS 10X10CM NOS CANTOS</v>
          </cell>
        </row>
        <row r="5408">
          <cell r="B5408" t="str">
            <v>(PARA DIVISAO DE TERRENOS URBANOS)</v>
          </cell>
        </row>
        <row r="5409">
          <cell r="A5409" t="str">
            <v>25679/002</v>
          </cell>
          <cell r="B5409" t="str">
            <v>CERCA ARAME LISO H=1,7M - 9 FIOS/POSTE RETO CONCRETO 15X15CM H=2,3M A</v>
          </cell>
          <cell r="C5409" t="str">
            <v>M</v>
          </cell>
          <cell r="D5409">
            <v>21.89</v>
          </cell>
        </row>
        <row r="5410">
          <cell r="B5410" t="str">
            <v>C/2,5M-ESTICADORES CONCR 15X15CM H=2,30M C/ESCORAS 10X10CM NOS CANTOS</v>
          </cell>
        </row>
        <row r="5411">
          <cell r="B5411" t="str">
            <v>(PARA DIVISAO DE TERRENOS URBANOS)</v>
          </cell>
        </row>
        <row r="5412">
          <cell r="A5412">
            <v>26282</v>
          </cell>
          <cell r="B5412" t="str">
            <v>CERCA COM MOUROES - MMA</v>
          </cell>
        </row>
        <row r="5413">
          <cell r="A5413" t="str">
            <v>26282/001</v>
          </cell>
          <cell r="B5413" t="str">
            <v>CERCA C/ MOUROES PRE-MOLDADOS DE CONCRETO, C/4 FIOS DE ARAME FARPADO</v>
          </cell>
          <cell r="C5413" t="str">
            <v>M</v>
          </cell>
          <cell r="D5413">
            <v>18.989999999999998</v>
          </cell>
        </row>
        <row r="5414">
          <cell r="B5414" t="str">
            <v>N.14, MOIROES ESPACADOS 3,00 M/ CRAVADOS 0,5 M - FORNEC. E COLOCACAO</v>
          </cell>
        </row>
        <row r="5415">
          <cell r="A5415" t="str">
            <v>26282/002</v>
          </cell>
          <cell r="B5415" t="str">
            <v>CERCA C/ MOUROES DE MADEIRA C/ 4 FIOS DE ARAME FARPADO , MOUROES</v>
          </cell>
          <cell r="C5415" t="str">
            <v>M</v>
          </cell>
          <cell r="D5415">
            <v>12.89</v>
          </cell>
        </row>
        <row r="5416">
          <cell r="B5416" t="str">
            <v>DE 3 X 3, C/ 2,00 M ALTURA LIVRE / 0,5 ENTERRADOS - FORNECIMENTO</v>
          </cell>
        </row>
        <row r="5417">
          <cell r="B5417" t="str">
            <v>E COLOCACAO</v>
          </cell>
        </row>
        <row r="5418">
          <cell r="A5418" t="str">
            <v>26282/003</v>
          </cell>
          <cell r="B5418" t="str">
            <v>CERCA C/ MOUROES DE MADEIRA C/ 8 FIOS DE ARAME FARPADO</v>
          </cell>
          <cell r="C5418" t="str">
            <v>M</v>
          </cell>
          <cell r="D5418">
            <v>15.47</v>
          </cell>
        </row>
        <row r="5419">
          <cell r="A5419" t="str">
            <v>26282/004</v>
          </cell>
          <cell r="B5419" t="str">
            <v>CERCA DE ARAME FARPADO - 11 FIOS</v>
          </cell>
          <cell r="C5419" t="str">
            <v>M</v>
          </cell>
          <cell r="D5419">
            <v>24.19</v>
          </cell>
        </row>
        <row r="5420">
          <cell r="A5420">
            <v>60850</v>
          </cell>
          <cell r="B5420" t="str">
            <v>CERCA VIVA - MMA</v>
          </cell>
        </row>
        <row r="5421">
          <cell r="A5421" t="str">
            <v>60850/001</v>
          </cell>
          <cell r="B5421" t="str">
            <v>HISBICO, CEDRIHO, CALIAMDRA, ACALIFA - FORNEC. E PLANTIO</v>
          </cell>
          <cell r="C5421" t="str">
            <v>M</v>
          </cell>
          <cell r="D5421">
            <v>4.7699999999999996</v>
          </cell>
        </row>
        <row r="5422">
          <cell r="A5422">
            <v>68672</v>
          </cell>
          <cell r="B5422" t="str">
            <v>REFORMA DE ALAMBRADO/TELA DE ARAME GALVANIZADO</v>
          </cell>
        </row>
        <row r="5423">
          <cell r="A5423" t="str">
            <v>68672/001</v>
          </cell>
          <cell r="B5423" t="str">
            <v>TELA DE ARAME GALV N.14 MALHA LOSANGO 6X6CM/FORNEC.COLOC.</v>
          </cell>
          <cell r="C5423" t="str">
            <v>M2</v>
          </cell>
          <cell r="D5423">
            <v>18.32</v>
          </cell>
        </row>
        <row r="5424">
          <cell r="A5424" t="str">
            <v>68672/003</v>
          </cell>
          <cell r="B5424" t="str">
            <v>TELA DE ARAME GALV N.12 PLASTIFICADA 7,5X7,5CM/FORNEC COLOC</v>
          </cell>
          <cell r="C5424" t="str">
            <v>M2</v>
          </cell>
          <cell r="D5424">
            <v>31.15</v>
          </cell>
        </row>
        <row r="5425">
          <cell r="B5425" t="str">
            <v>MALHA QUADRADA.</v>
          </cell>
        </row>
        <row r="5426">
          <cell r="A5426" t="str">
            <v>CÓDIGO</v>
          </cell>
          <cell r="B5426" t="str">
            <v>|D E S C R I Ç Ã O                                                   |UN</v>
          </cell>
          <cell r="C5426" t="str">
            <v>IDADE</v>
          </cell>
          <cell r="D5426" t="str">
            <v>|CUSTO TOTAL</v>
          </cell>
        </row>
        <row r="5427">
          <cell r="A5427" t="str">
            <v>ÍNCULO.....:</v>
          </cell>
          <cell r="B5427" t="str">
            <v>NACIONAL CAIXA</v>
          </cell>
        </row>
        <row r="5429">
          <cell r="A5429" t="str">
            <v>68672/004</v>
          </cell>
          <cell r="B5429" t="str">
            <v>TELA TELCON D/ACO GALVANIZADO DE 8X10CM,FIO 3MM/FORNEC COLOC</v>
          </cell>
          <cell r="C5429" t="str">
            <v>M2</v>
          </cell>
          <cell r="D5429">
            <v>25.48</v>
          </cell>
        </row>
        <row r="5430">
          <cell r="A5430" t="str">
            <v>68672/005</v>
          </cell>
          <cell r="B5430" t="str">
            <v>TELA ARAME GALV N.12 MALHA LOSANGO 5X5CM PRESA EM TUBO FERRO GALVANI-</v>
          </cell>
          <cell r="C5430" t="str">
            <v>M2</v>
          </cell>
          <cell r="D5430">
            <v>28.08</v>
          </cell>
        </row>
        <row r="5431">
          <cell r="B5431" t="str">
            <v>ZADO FORNECIMENTO E COLOCACAO.</v>
          </cell>
        </row>
        <row r="5432">
          <cell r="A5432">
            <v>71403</v>
          </cell>
          <cell r="B5432" t="str">
            <v>CERCA COM MOURÕES DE MADEIRA</v>
          </cell>
        </row>
        <row r="5433">
          <cell r="A5433" t="str">
            <v>71403/001</v>
          </cell>
          <cell r="B5433" t="str">
            <v>CERCA DE ARAME FARPADO COM MOURÕES DE MADEIRA ROLIÇA D=11CM, COM 5 FIO</v>
          </cell>
          <cell r="C5433" t="str">
            <v>M</v>
          </cell>
          <cell r="D5433">
            <v>8.92</v>
          </cell>
        </row>
        <row r="5434">
          <cell r="B5434" t="str">
            <v>S DE ARAME FARPADO (FIO Nº14), ALTURA DE 1,0M COM ESPAÇAEMNTO DE ARAME</v>
          </cell>
        </row>
        <row r="5435">
          <cell r="B5435" t="str">
            <v>= 15CM</v>
          </cell>
        </row>
        <row r="5436">
          <cell r="A5436">
            <v>71404</v>
          </cell>
          <cell r="B5436" t="str">
            <v>PORTÃO PARA CERCA</v>
          </cell>
        </row>
        <row r="5437">
          <cell r="A5437" t="str">
            <v>71404/001</v>
          </cell>
          <cell r="B5437" t="str">
            <v>PORTÃO COM MOURÃO DE MADEIRA ROLIÇA D=11CM COM 5 FIOS DE ARAME FARPADO</v>
          </cell>
          <cell r="C5437" t="str">
            <v>M</v>
          </cell>
          <cell r="D5437">
            <v>8.92</v>
          </cell>
        </row>
        <row r="5438">
          <cell r="B5438" t="str">
            <v>Nº 14.</v>
          </cell>
        </row>
        <row r="5439">
          <cell r="A5439">
            <v>204</v>
          </cell>
          <cell r="B5439" t="str">
            <v>ALAMBRADO</v>
          </cell>
        </row>
        <row r="5440">
          <cell r="A5440">
            <v>10409</v>
          </cell>
          <cell r="B5440" t="str">
            <v>ALAMBRADO PARA QUADRA POLIESPORTIVA</v>
          </cell>
        </row>
        <row r="5441">
          <cell r="A5441" t="str">
            <v>10409/001</v>
          </cell>
          <cell r="B5441" t="str">
            <v>ALAMBRADO PARA QUADRA POLIESPORTIVA (QUADRA DESCOB DO MET)</v>
          </cell>
          <cell r="C5441" t="str">
            <v>M2</v>
          </cell>
          <cell r="D5441">
            <v>84.83</v>
          </cell>
        </row>
        <row r="5442">
          <cell r="A5442">
            <v>205</v>
          </cell>
          <cell r="B5442" t="str">
            <v>ARBORIZACAO, INCLUSIVE PREPARO DO SOLO</v>
          </cell>
        </row>
        <row r="5443">
          <cell r="A5443">
            <v>26283</v>
          </cell>
          <cell r="B5443" t="str">
            <v>PLANTIO DE ARBUSTOS E ARVORES</v>
          </cell>
        </row>
        <row r="5444">
          <cell r="A5444" t="str">
            <v>26283/001</v>
          </cell>
          <cell r="B5444" t="str">
            <v>ARBUSTO COM ALTURA DE 70 A 100 CM</v>
          </cell>
          <cell r="C5444" t="str">
            <v>UN</v>
          </cell>
          <cell r="D5444">
            <v>12.89</v>
          </cell>
        </row>
        <row r="5445">
          <cell r="A5445" t="str">
            <v>26283/002</v>
          </cell>
          <cell r="B5445" t="str">
            <v>ARBUSTO CO ALTURA MAIOR DO QUE 1,00 METRO</v>
          </cell>
          <cell r="C5445" t="str">
            <v>UN</v>
          </cell>
          <cell r="D5445">
            <v>5.87</v>
          </cell>
        </row>
        <row r="5446">
          <cell r="A5446" t="str">
            <v>26283/003</v>
          </cell>
          <cell r="B5446" t="str">
            <v>PLANTIO DE ARVORE COM ALTURA MAIOR DO QUE 2,00 METROS</v>
          </cell>
          <cell r="C5446" t="str">
            <v>UN</v>
          </cell>
          <cell r="D5446">
            <v>42.21</v>
          </cell>
        </row>
        <row r="5447">
          <cell r="A5447" t="str">
            <v>26283/004</v>
          </cell>
          <cell r="B5447" t="str">
            <v>PLANTIO DE ARVORE ISOLADA ATÉ 2,00M DE ALT, DE QUALQUER ESPECIE, EM LO</v>
          </cell>
          <cell r="C5447" t="str">
            <v>UN</v>
          </cell>
          <cell r="D5447">
            <v>16.68</v>
          </cell>
        </row>
        <row r="5448">
          <cell r="B5448" t="str">
            <v>GRADOURO PUBLICO, INCLUSIVE TRANSPORTE DE TERRA PRETA. EXCLUSIVE FORNE</v>
          </cell>
        </row>
        <row r="5449">
          <cell r="B5449" t="str">
            <v>CIMENTO DA ARVORE</v>
          </cell>
        </row>
        <row r="5450">
          <cell r="A5450" t="str">
            <v>26283/005</v>
          </cell>
          <cell r="B5450" t="str">
            <v>FORNECIMENTO DE ARVORE REGIONAL COM H= 2,00M</v>
          </cell>
          <cell r="C5450" t="str">
            <v>UN</v>
          </cell>
          <cell r="D5450">
            <v>33</v>
          </cell>
        </row>
        <row r="5451">
          <cell r="A5451" t="str">
            <v>26283/006</v>
          </cell>
          <cell r="B5451" t="str">
            <v>IRRIGAÇÃO DE ÁRVORE COM CARRO PIPA</v>
          </cell>
          <cell r="C5451" t="str">
            <v>UN</v>
          </cell>
          <cell r="D5451">
            <v>0.19</v>
          </cell>
        </row>
        <row r="5452">
          <cell r="A5452" t="str">
            <v>26283/007</v>
          </cell>
          <cell r="B5452" t="str">
            <v>ESTACA MANGUE</v>
          </cell>
          <cell r="C5452" t="str">
            <v>UN</v>
          </cell>
          <cell r="D5452">
            <v>4.1100000000000003</v>
          </cell>
        </row>
        <row r="5453">
          <cell r="A5453">
            <v>206</v>
          </cell>
          <cell r="B5453" t="str">
            <v>GRAMA, INCLUSIVE PREPARO DO SOLO</v>
          </cell>
        </row>
        <row r="5454">
          <cell r="A5454">
            <v>11522</v>
          </cell>
          <cell r="B5454" t="str">
            <v>PLANTIO DE GRAMA</v>
          </cell>
        </row>
        <row r="5455">
          <cell r="A5455" t="str">
            <v>11522/001</v>
          </cell>
          <cell r="B5455" t="str">
            <v>GRAMA BATATAIS EM PLACAS</v>
          </cell>
          <cell r="C5455" t="str">
            <v>M2</v>
          </cell>
          <cell r="D5455">
            <v>8.2100000000000009</v>
          </cell>
        </row>
        <row r="5456">
          <cell r="A5456">
            <v>11536</v>
          </cell>
          <cell r="B5456" t="str">
            <v>PLANTIO DE GRAMA EM ROLO</v>
          </cell>
        </row>
        <row r="5457">
          <cell r="A5457" t="str">
            <v>CÓDIGO</v>
          </cell>
          <cell r="B5457" t="str">
            <v>|D E S C R I Ç Ã O                                                   |UN</v>
          </cell>
          <cell r="C5457" t="str">
            <v>IDADE</v>
          </cell>
          <cell r="D5457" t="str">
            <v>|CUSTO TOTAL</v>
          </cell>
        </row>
        <row r="5458">
          <cell r="A5458" t="str">
            <v>ÍNCULO.....:</v>
          </cell>
          <cell r="B5458" t="str">
            <v>NACIONAL CAIXA</v>
          </cell>
        </row>
        <row r="5460">
          <cell r="A5460" t="str">
            <v>11536/001</v>
          </cell>
          <cell r="B5460" t="str">
            <v>PLANTIO DE GRAMA EM ROLOS TIPO ESMERALDA INCL FORN E TRANSPOR-</v>
          </cell>
          <cell r="C5460" t="str">
            <v>M2</v>
          </cell>
          <cell r="D5460">
            <v>12.4</v>
          </cell>
        </row>
        <row r="5461">
          <cell r="B5461" t="str">
            <v>TE EXCL PREPARO DO TERRENO E O MATERIAL PARA ESTE.</v>
          </cell>
        </row>
        <row r="5462">
          <cell r="A5462">
            <v>207</v>
          </cell>
          <cell r="B5462" t="str">
            <v>PASSEIO</v>
          </cell>
        </row>
        <row r="5463">
          <cell r="A5463">
            <v>68059</v>
          </cell>
          <cell r="B5463" t="str">
            <v>CALCADA COM 0,50M DE LARGURA EM CONCRETO SIMPLES (1:3:4) E ALVENARIA</v>
          </cell>
          <cell r="C5463" t="str">
            <v>M</v>
          </cell>
          <cell r="D5463">
            <v>11.71</v>
          </cell>
        </row>
        <row r="5464">
          <cell r="B5464" t="str">
            <v>DE CONTENCAO EM TIJOLOS CERAMICOS DE 8 FUROS</v>
          </cell>
        </row>
        <row r="5465">
          <cell r="A5465">
            <v>208</v>
          </cell>
          <cell r="B5465" t="str">
            <v>PLAYGROUND/QUADRAS</v>
          </cell>
        </row>
        <row r="5466">
          <cell r="A5466">
            <v>68326</v>
          </cell>
          <cell r="B5466" t="str">
            <v>ESTRUTURA METALICA SUPORTE TAB.BASQUETE "U"</v>
          </cell>
          <cell r="C5466" t="str">
            <v>CJ</v>
          </cell>
          <cell r="D5466">
            <v>4016.79</v>
          </cell>
        </row>
        <row r="5467">
          <cell r="A5467">
            <v>68329</v>
          </cell>
          <cell r="B5467" t="str">
            <v>TRAVES FERRO GALVANIZADO P/ FUTEBOL DE SALAO 2 UN PINTADAS - 271101</v>
          </cell>
          <cell r="C5467" t="str">
            <v>CJ</v>
          </cell>
          <cell r="D5467">
            <v>1442.79</v>
          </cell>
        </row>
        <row r="5468">
          <cell r="A5468">
            <v>68330</v>
          </cell>
          <cell r="B5468" t="str">
            <v>TABELA DE BASQUETE EST.MET.MAD.LEI ASSENT.PINT.ARO METAL 02 UN -271102</v>
          </cell>
          <cell r="C5468" t="str">
            <v>CJ</v>
          </cell>
          <cell r="D5468">
            <v>891.72</v>
          </cell>
        </row>
        <row r="5469">
          <cell r="A5469">
            <v>68331</v>
          </cell>
          <cell r="B5469" t="str">
            <v>CONJUNTO PARA VOLEIBOL C/ PINTURA - 271103</v>
          </cell>
          <cell r="C5469" t="str">
            <v>CJ</v>
          </cell>
          <cell r="D5469">
            <v>329.78</v>
          </cell>
        </row>
        <row r="5470">
          <cell r="A5470">
            <v>278</v>
          </cell>
          <cell r="B5470" t="str">
            <v>FORNECIMENTO DE ADUBOS, MATERIAIS E EQUIPAMENTOS PARA JARDIM</v>
          </cell>
        </row>
        <row r="5471">
          <cell r="A5471">
            <v>11775</v>
          </cell>
          <cell r="B5471" t="str">
            <v>BANCOS DE CONCRETO P/JARDIM</v>
          </cell>
        </row>
        <row r="5472">
          <cell r="A5472" t="str">
            <v>11775/001</v>
          </cell>
          <cell r="B5472" t="str">
            <v>BANCO DE CONCRETO APARENTE LARG=45CM E 10CM ESPESSURA SOBRE DOIS APOI-</v>
          </cell>
          <cell r="C5472" t="str">
            <v>M</v>
          </cell>
          <cell r="D5472">
            <v>91.43</v>
          </cell>
        </row>
        <row r="5473">
          <cell r="B5473" t="str">
            <v>OS DO MESMO MATERIAL COM SECAO DE 10X30CM.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 DE COMPOSIÇÕES - SINAPI "/>
      <sheetName val="PlanQuant"/>
      <sheetName val="LUCRO SOBRE VENDA"/>
      <sheetName val="PlanSicroII cBDI"/>
      <sheetName val="CronFin"/>
      <sheetName val="PlanSicroII"/>
      <sheetName val="pcpu"/>
      <sheetName val="mãodeobra"/>
      <sheetName val="materiais"/>
      <sheetName val="cheq"/>
      <sheetName val="preqmec"/>
      <sheetName val="Dados Iniciais"/>
    </sheetNames>
    <sheetDataSet>
      <sheetData sheetId="0">
        <row r="35">
          <cell r="A35" t="str">
            <v>ASTU</v>
          </cell>
          <cell r="B35" t="str">
            <v>ASSENTAMENTO DE TUBOS E PECAS</v>
          </cell>
        </row>
        <row r="36">
          <cell r="A36">
            <v>45</v>
          </cell>
          <cell r="B36" t="str">
            <v>FORNEC E/OU ASSENT DE TUBO DE FERRO FUNDIDO JUNTA ELASTICA</v>
          </cell>
        </row>
        <row r="37">
          <cell r="A37">
            <v>23426</v>
          </cell>
          <cell r="B37" t="str">
            <v>FORNECIMENTO E ASSENTAMENTO SIMPLES DE TUBOS E PECAS DE F0F0.</v>
          </cell>
        </row>
        <row r="38">
          <cell r="A38" t="str">
            <v>23426/001</v>
          </cell>
          <cell r="B38" t="str">
            <v>TUBOS E PECAS, JUNTA ELASTICA, DIAMETRO 200 MM - K7</v>
          </cell>
          <cell r="C38" t="str">
            <v>M</v>
          </cell>
          <cell r="D38">
            <v>313.52999999999997</v>
          </cell>
        </row>
        <row r="39">
          <cell r="A39" t="str">
            <v>23426/002</v>
          </cell>
          <cell r="B39" t="str">
            <v>TUBOS E PECAS, JUNTA ELASTICA, DIAMETRO 150 MM - K7</v>
          </cell>
          <cell r="C39" t="str">
            <v>M</v>
          </cell>
          <cell r="D39">
            <v>239.89</v>
          </cell>
        </row>
        <row r="40">
          <cell r="A40" t="str">
            <v>23426/003</v>
          </cell>
          <cell r="B40" t="str">
            <v>TUBOS E PECAS, JUNTA ELASTICA, DIAMENTO 100 MM - K7</v>
          </cell>
          <cell r="C40" t="str">
            <v>M</v>
          </cell>
          <cell r="D40">
            <v>227.1</v>
          </cell>
        </row>
        <row r="41">
          <cell r="A41">
            <v>23477</v>
          </cell>
          <cell r="B41" t="str">
            <v>MODULO TIPO - REDE DE AGUA &gt; FORN. E ASSENTAMENTO DE TUBOS DE F0F0:</v>
          </cell>
        </row>
        <row r="42">
          <cell r="B42" t="str">
            <v>COMPREENDE LOCACAO DA OBRA, CADASTRAMENTO DE INTERFERENCIAS, ESCAVACAO</v>
          </cell>
        </row>
        <row r="43">
          <cell r="B43" t="str">
            <v>DE VALA, EXCETO ROCHA, ATE A PROFUNDIDADE DE 1,50 METROS.</v>
          </cell>
        </row>
        <row r="44">
          <cell r="B44" t="str">
            <v>INCLUI - CARGA,TRANSPORTE E DESCARGA DO MATE</v>
          </cell>
        </row>
        <row r="45">
          <cell r="A45" t="str">
            <v>23477/001</v>
          </cell>
          <cell r="B45" t="str">
            <v>TUBOS E PECAS, DIAMETRO 200 MM - K7</v>
          </cell>
          <cell r="C45" t="str">
            <v>M</v>
          </cell>
          <cell r="D45">
            <v>317.44</v>
          </cell>
        </row>
        <row r="46">
          <cell r="A46" t="str">
            <v>23477/002</v>
          </cell>
          <cell r="B46" t="str">
            <v>TUBOS E PECAS, DIAMETRO 150 MM - K7</v>
          </cell>
          <cell r="C46" t="str">
            <v>M</v>
          </cell>
          <cell r="D46">
            <v>243.26</v>
          </cell>
        </row>
        <row r="47">
          <cell r="A47" t="str">
            <v>23477/003</v>
          </cell>
          <cell r="B47" t="str">
            <v>TUBOS E PECAS, DIAMETRO 100 MM - K7</v>
          </cell>
          <cell r="C47" t="str">
            <v>M</v>
          </cell>
          <cell r="D47">
            <v>230.69</v>
          </cell>
        </row>
        <row r="48">
          <cell r="A48">
            <v>47</v>
          </cell>
          <cell r="B48" t="str">
            <v>FORNEC E/OU ASSENT DE TUBO DE PVC COM JUNTA SOLDADA</v>
          </cell>
        </row>
        <row r="49">
          <cell r="A49">
            <v>26281</v>
          </cell>
          <cell r="B49" t="str">
            <v>ASSENTAMENTO DE REDE DE AGUA - MMA</v>
          </cell>
        </row>
        <row r="50">
          <cell r="A50" t="str">
            <v>26281/001</v>
          </cell>
          <cell r="B50" t="str">
            <v>DIAMETRO 50 MM</v>
          </cell>
          <cell r="C50" t="str">
            <v>M</v>
          </cell>
          <cell r="D50">
            <v>19.22</v>
          </cell>
        </row>
        <row r="51">
          <cell r="A51" t="str">
            <v>26281/002</v>
          </cell>
          <cell r="B51" t="str">
            <v>DIAMETRO 25 MM</v>
          </cell>
          <cell r="C51" t="str">
            <v>M</v>
          </cell>
          <cell r="D51">
            <v>14.16</v>
          </cell>
        </row>
        <row r="52">
          <cell r="A52">
            <v>48</v>
          </cell>
          <cell r="B52" t="str">
            <v>FORNEC E/OU ASSENT DE TUBO DE PVC COM JUNTA ELASTICA</v>
          </cell>
        </row>
        <row r="53">
          <cell r="A53">
            <v>10515</v>
          </cell>
          <cell r="B53" t="str">
            <v>FORNEC/ASSENTAMENTO DE TUBOS P/REDE COLETORA   MM</v>
          </cell>
        </row>
        <row r="54">
          <cell r="A54" t="str">
            <v>10515/001</v>
          </cell>
          <cell r="B54" t="str">
            <v>FORNEC/ASSENTAMENTO DE TUBOS DE PVC COM JUNTA ELÁSTICA P/REDE COLETORA</v>
          </cell>
          <cell r="C54" t="str">
            <v>M</v>
          </cell>
          <cell r="D54">
            <v>12.03</v>
          </cell>
        </row>
        <row r="55">
          <cell r="B55" t="str">
            <v>MMA D=100MM</v>
          </cell>
        </row>
        <row r="56">
          <cell r="A56" t="str">
            <v>10515/002</v>
          </cell>
          <cell r="B56" t="str">
            <v>FORNEC/ASSENTAMENTO DE TUBOS DE PVC COM JUNTA ELÁSTICA P/REDE COLETORA</v>
          </cell>
          <cell r="C56" t="str">
            <v>M</v>
          </cell>
          <cell r="D56">
            <v>24.61</v>
          </cell>
        </row>
        <row r="57">
          <cell r="B57" t="str">
            <v>MMA D=150MM</v>
          </cell>
        </row>
        <row r="58">
          <cell r="A58" t="str">
            <v>10515/003</v>
          </cell>
          <cell r="B58" t="str">
            <v>FORNEC/ASSENTAMENTO DE TUBOS DE PVC COM JUNTA ELÁSTICA P/REDE COLETORA</v>
          </cell>
          <cell r="C58" t="str">
            <v>M</v>
          </cell>
          <cell r="D58">
            <v>37.71</v>
          </cell>
        </row>
        <row r="59">
          <cell r="B59" t="str">
            <v>MMA D=200MM</v>
          </cell>
        </row>
        <row r="60">
          <cell r="A60">
            <v>26288</v>
          </cell>
          <cell r="B60" t="str">
            <v>FORNECIMENTO DE TUBOS PVC-PBA AGUA</v>
          </cell>
        </row>
        <row r="61">
          <cell r="A61" t="str">
            <v>26288/001</v>
          </cell>
          <cell r="B61" t="str">
            <v>TUBO PVC-PBA CLASSE 15(EB-183)D=50MM C/ANEL BORRACHA P/ADU-</v>
          </cell>
          <cell r="C61" t="str">
            <v>M</v>
          </cell>
          <cell r="D61">
            <v>7.82</v>
          </cell>
        </row>
        <row r="62">
          <cell r="B62" t="str">
            <v>E DISTRIBUICAO DE AGUAS FORNEC</v>
          </cell>
        </row>
        <row r="63">
          <cell r="A63" t="str">
            <v>CÓDIGO</v>
          </cell>
          <cell r="B63" t="str">
            <v>|D E S C R I Ç Ã O                                                   |UN</v>
          </cell>
          <cell r="C63" t="str">
            <v>IDADE</v>
          </cell>
          <cell r="D63" t="str">
            <v>|CUSTO TOTAL</v>
          </cell>
        </row>
        <row r="64">
          <cell r="A64" t="str">
            <v>ÍNCULO.....:</v>
          </cell>
          <cell r="B64" t="str">
            <v>NACIONAL CAIXA</v>
          </cell>
        </row>
        <row r="66">
          <cell r="A66" t="str">
            <v>26288/002</v>
          </cell>
          <cell r="B66" t="str">
            <v>TUBO PVC-PBA CLASSE 15(EB-183)D=75MM C/ANEL BORRACHA P/ADU-</v>
          </cell>
          <cell r="C66" t="str">
            <v>M</v>
          </cell>
          <cell r="D66">
            <v>15.7</v>
          </cell>
        </row>
        <row r="67">
          <cell r="B67" t="str">
            <v>CAO E DISTRIBUICAO DE AGUAS FORNEC</v>
          </cell>
        </row>
        <row r="68">
          <cell r="A68" t="str">
            <v>26288/003</v>
          </cell>
          <cell r="B68" t="str">
            <v>TUBO PVC-PBA CLASSE 15(EB 183)D=100MM C/ANEL BORRACHA P/ADU-</v>
          </cell>
          <cell r="C68" t="str">
            <v>M</v>
          </cell>
          <cell r="D68">
            <v>26.21</v>
          </cell>
        </row>
        <row r="69">
          <cell r="B69" t="str">
            <v>CAO E DISTRIBUICAO DE AGUAS FORNEC</v>
          </cell>
        </row>
        <row r="70">
          <cell r="A70" t="str">
            <v>26288/004</v>
          </cell>
          <cell r="B70" t="str">
            <v>TUBO PVC-PBA CLASSE 15(EB-183)D=200MM C/ANEL BORRACHA P/ADU-</v>
          </cell>
          <cell r="C70" t="str">
            <v>M</v>
          </cell>
          <cell r="D70">
            <v>78.58</v>
          </cell>
        </row>
        <row r="71">
          <cell r="B71" t="str">
            <v>CAO E DISTRIBUICAO DE AGUAS FORNEC</v>
          </cell>
        </row>
        <row r="72">
          <cell r="A72" t="str">
            <v>26288/005</v>
          </cell>
          <cell r="B72" t="str">
            <v>TUBO PVC-PBA CLASSE 20(EB 183)D=50MM C/ANEL BORRACHA P/ADU-</v>
          </cell>
          <cell r="C72" t="str">
            <v>M</v>
          </cell>
          <cell r="D72">
            <v>9.86</v>
          </cell>
        </row>
        <row r="73">
          <cell r="B73" t="str">
            <v>CAO/DISTRIBUICAO AGUAS FORNEC</v>
          </cell>
        </row>
        <row r="74">
          <cell r="A74" t="str">
            <v>26288/006</v>
          </cell>
          <cell r="B74" t="str">
            <v>TUBO PVC-PBA CLASSE 20(EB-183)D=75MM C/ANEL BORRACHA P/ADU-</v>
          </cell>
          <cell r="C74" t="str">
            <v>M</v>
          </cell>
          <cell r="D74">
            <v>19.68</v>
          </cell>
        </row>
        <row r="75">
          <cell r="B75" t="str">
            <v>CAO/DISTRIBUICAO AGUAS FORNEC</v>
          </cell>
        </row>
        <row r="76">
          <cell r="A76" t="str">
            <v>26288/007</v>
          </cell>
          <cell r="B76" t="str">
            <v>TUBO PVC-PBA CLASSE 20(EB-183)D=100MM C/ANEL BORRACHA P/ADU-</v>
          </cell>
          <cell r="C76" t="str">
            <v>M</v>
          </cell>
          <cell r="D76">
            <v>32.64</v>
          </cell>
        </row>
        <row r="77">
          <cell r="B77" t="str">
            <v>CAO/DISTRIBUICAO AGUAS FORNEC</v>
          </cell>
        </row>
        <row r="78">
          <cell r="A78">
            <v>26289</v>
          </cell>
          <cell r="B78" t="str">
            <v>ASSENTAMENTO TUBO PVC RIGIDO JUNTA ELASTICA P/AGUA</v>
          </cell>
        </row>
        <row r="79">
          <cell r="A79" t="str">
            <v>26289/001</v>
          </cell>
          <cell r="B79" t="str">
            <v>ASSENT TUBO PVC RIG JE D=50MM:CARGA/DESC/COLOC VALA/MONTAGEM/</v>
          </cell>
          <cell r="C79" t="str">
            <v>M</v>
          </cell>
          <cell r="D79">
            <v>0.84</v>
          </cell>
        </row>
        <row r="80">
          <cell r="B80" t="str">
            <v>/REATERRO ATE GERATRIZ SUP TUBO/TESTE HIDROSTATICO EXCL FORN</v>
          </cell>
        </row>
        <row r="81">
          <cell r="B81" t="str">
            <v>TUBO/JUNTA</v>
          </cell>
        </row>
        <row r="82">
          <cell r="A82" t="str">
            <v>26289/002</v>
          </cell>
          <cell r="B82" t="str">
            <v>ASSENT TUBO PVC RIG JE D=75MM:CARGA/DESC/COLOC VALA/MONTAGEM</v>
          </cell>
          <cell r="C82" t="str">
            <v>M</v>
          </cell>
          <cell r="D82">
            <v>1.47</v>
          </cell>
        </row>
        <row r="83">
          <cell r="B83" t="str">
            <v>/REATERRO ATE GERATRIZ SUP TUBO/TESTE HIDROSTATICO EXCL FORN</v>
          </cell>
        </row>
        <row r="84">
          <cell r="B84" t="str">
            <v>TUBO/JUNTA</v>
          </cell>
        </row>
        <row r="85">
          <cell r="A85" t="str">
            <v>26289/003</v>
          </cell>
          <cell r="B85" t="str">
            <v>ASSENT TUBO PVC RIG JE D=100MM:CARGA/DESC/COLOC VALA/MONTAG/</v>
          </cell>
          <cell r="C85" t="str">
            <v>M</v>
          </cell>
          <cell r="D85">
            <v>1.99</v>
          </cell>
        </row>
        <row r="86">
          <cell r="B86" t="str">
            <v>REATERRO ATE GERATRIZ SUP TUBO/TESTE HIDROSTATICO EXCL FORN</v>
          </cell>
        </row>
        <row r="87">
          <cell r="B87" t="str">
            <v>TUBO/JUNTA</v>
          </cell>
        </row>
        <row r="88">
          <cell r="A88" t="str">
            <v>26289/005</v>
          </cell>
          <cell r="B88" t="str">
            <v>ASSENT TUBO PVC RIG JE D=150MM:CARGA/DESC/COLOC VALA/MONTAG/</v>
          </cell>
          <cell r="C88" t="str">
            <v>M</v>
          </cell>
          <cell r="D88">
            <v>3.01</v>
          </cell>
        </row>
        <row r="89">
          <cell r="B89" t="str">
            <v>REATERRO ATE GERATRIZ SUP TUBO/TESTE HIDROSTATICO EXCL FORN</v>
          </cell>
        </row>
        <row r="90">
          <cell r="B90" t="str">
            <v>TUBO/JUNTA</v>
          </cell>
        </row>
        <row r="91">
          <cell r="A91" t="str">
            <v>26289/006</v>
          </cell>
          <cell r="B91" t="str">
            <v>ASSENT TUBO PVC RIG JE D=200MM:CARGA/DESC/COLOC VALA/MONTAG/</v>
          </cell>
          <cell r="C91" t="str">
            <v>M</v>
          </cell>
          <cell r="D91">
            <v>4.24</v>
          </cell>
        </row>
        <row r="92">
          <cell r="B92" t="str">
            <v>REATERRO ATE GERATRIZ SUP TUBO/TESTE HIDROSTATICO EXCL FORN</v>
          </cell>
        </row>
        <row r="93">
          <cell r="B93" t="str">
            <v>TUBO/JUNTA</v>
          </cell>
        </row>
        <row r="94">
          <cell r="A94" t="str">
            <v>CÓDIGO</v>
          </cell>
          <cell r="B94" t="str">
            <v>|D E S C R I Ç Ã O                                                   |UN</v>
          </cell>
          <cell r="C94" t="str">
            <v>IDADE</v>
          </cell>
          <cell r="D94" t="str">
            <v>|CUSTO TOTAL</v>
          </cell>
        </row>
        <row r="95">
          <cell r="A95" t="str">
            <v>ÍNCULO.....:</v>
          </cell>
          <cell r="B95" t="str">
            <v>NACIONAL CAIXA</v>
          </cell>
        </row>
        <row r="97">
          <cell r="A97" t="str">
            <v>26289/007</v>
          </cell>
          <cell r="B97" t="str">
            <v>ASSENT TUBO PVC RIG JE D=250MM:CARGA/DESC/COLOC VALA/MONTAG/</v>
          </cell>
          <cell r="C97" t="str">
            <v>M</v>
          </cell>
          <cell r="D97">
            <v>5.49</v>
          </cell>
        </row>
        <row r="98">
          <cell r="B98" t="str">
            <v>REATERRO ATE GERATRIZ SUP TUBO/TESTE HIDROSTATICO EXCL FORN</v>
          </cell>
        </row>
        <row r="99">
          <cell r="B99" t="str">
            <v>TUBO/JUNTA</v>
          </cell>
        </row>
        <row r="100">
          <cell r="A100" t="str">
            <v>26289/008</v>
          </cell>
          <cell r="B100" t="str">
            <v>ASSENT TUBO PVC RIG JE D=300MM:CARGA/DESC/COLOC VALA/MONTAG/</v>
          </cell>
          <cell r="C100" t="str">
            <v>M</v>
          </cell>
          <cell r="D100">
            <v>6.81</v>
          </cell>
        </row>
        <row r="101">
          <cell r="B101" t="str">
            <v>REATERRO ATE GERATRIZ SUP TUBO/TESTE HIDROSTATICO EXCL FORN</v>
          </cell>
        </row>
        <row r="102">
          <cell r="B102" t="str">
            <v>TUBO/JUNTA</v>
          </cell>
        </row>
        <row r="103">
          <cell r="A103">
            <v>63780</v>
          </cell>
          <cell r="B103" t="str">
            <v>FORNEC/ASSENTAMENTO DE TUBOS P/REDE COLETORA   MM</v>
          </cell>
        </row>
        <row r="104">
          <cell r="A104" t="str">
            <v>63780/001</v>
          </cell>
          <cell r="B104" t="str">
            <v>DIAMETRO 100 MM</v>
          </cell>
          <cell r="C104" t="str">
            <v>M</v>
          </cell>
          <cell r="D104">
            <v>12.03</v>
          </cell>
        </row>
        <row r="105">
          <cell r="A105" t="str">
            <v>63780/002</v>
          </cell>
          <cell r="B105" t="str">
            <v>DIAMETRO 150 MM</v>
          </cell>
          <cell r="C105" t="str">
            <v>M</v>
          </cell>
          <cell r="D105">
            <v>24.61</v>
          </cell>
        </row>
        <row r="106">
          <cell r="A106" t="str">
            <v>63780/003</v>
          </cell>
          <cell r="B106" t="str">
            <v>DIAMETRO 200 MM</v>
          </cell>
          <cell r="C106" t="str">
            <v>M</v>
          </cell>
          <cell r="D106">
            <v>37.71</v>
          </cell>
        </row>
        <row r="107">
          <cell r="A107">
            <v>49</v>
          </cell>
          <cell r="B107" t="str">
            <v>FORNEC E/OU ASSENT DE TUBO CERAMICO COM JUNTA ARGAMASSADA</v>
          </cell>
        </row>
        <row r="108">
          <cell r="A108">
            <v>23425</v>
          </cell>
          <cell r="B108" t="str">
            <v>FORNECIMENTO E ASSENTAMENTO SIMPLES DE TUBOS E PECAS CERAMICAS.</v>
          </cell>
        </row>
        <row r="109">
          <cell r="A109" t="str">
            <v>23425/001</v>
          </cell>
          <cell r="B109" t="str">
            <v>TUBOS E PECAS CERAMICAS, JUNTA ARGAMASSADA, DIAMETRO 150 MM.</v>
          </cell>
          <cell r="C109" t="str">
            <v>M</v>
          </cell>
          <cell r="D109">
            <v>9.39</v>
          </cell>
        </row>
        <row r="110">
          <cell r="A110">
            <v>26294</v>
          </cell>
          <cell r="B110" t="str">
            <v>TUBO CERAMICO-JUNTA ARGAMASSADA-FORN/ASSENT</v>
          </cell>
        </row>
        <row r="111">
          <cell r="A111" t="str">
            <v>26294/001</v>
          </cell>
          <cell r="B111" t="str">
            <v>TUBO CERAMICO VIDRADO(PD CEDAE)P/ESG SANIT D=100MM,REJUNT C/</v>
          </cell>
          <cell r="C111" t="str">
            <v>M</v>
          </cell>
          <cell r="D111">
            <v>12.7</v>
          </cell>
        </row>
        <row r="112">
          <cell r="B112" t="str">
            <v>ARGAM CIM/AREIA 1:4,ATERRO/SOCA ATE ALT GERATRIZ SUP TUBO.</v>
          </cell>
        </row>
        <row r="113">
          <cell r="B113" t="str">
            <v>FORN/ASSENT INCL TUBO/MATERIAL P/REJUNT</v>
          </cell>
        </row>
        <row r="114">
          <cell r="A114" t="str">
            <v>26294/002</v>
          </cell>
          <cell r="B114" t="str">
            <v>TUBO CERAMICO VIDRADO(PD CEDAE)P/ESG SANIT D=150MM,REJUNT C/</v>
          </cell>
          <cell r="C114" t="str">
            <v>M</v>
          </cell>
          <cell r="D114">
            <v>16.149999999999999</v>
          </cell>
        </row>
        <row r="115">
          <cell r="B115" t="str">
            <v>ARGAM CIM/AREIA 1:4,ATERRO/SOCA ATE ALT GERATRIZ SUP TUBO.</v>
          </cell>
        </row>
        <row r="116">
          <cell r="B116" t="str">
            <v>FORN/ASSENT INCL TUBO/MATERIAL P/REJUNT</v>
          </cell>
        </row>
        <row r="117">
          <cell r="A117" t="str">
            <v>26294/003</v>
          </cell>
          <cell r="B117" t="str">
            <v>TUBO CERAMICO VIDRADO(PD CEDAE)P/ESG SANIT D=200MM,REJUNT C/</v>
          </cell>
          <cell r="C117" t="str">
            <v>M</v>
          </cell>
          <cell r="D117">
            <v>22.39</v>
          </cell>
        </row>
        <row r="118">
          <cell r="B118" t="str">
            <v>ARGAM CIM/AREIA 1:4,ATERRO/SOCA ATE ALT GERATRIZ SUP TUBO.</v>
          </cell>
        </row>
        <row r="119">
          <cell r="B119" t="str">
            <v>FORN/ASSENT INCL TUBO/MATERIAL P/REJUNT</v>
          </cell>
        </row>
        <row r="120">
          <cell r="A120" t="str">
            <v>26294/004</v>
          </cell>
          <cell r="B120" t="str">
            <v>TUBO CERAMICO VIDRADO(PD CEDAE)P/ESG SANIT D=250MM,REJUNT C/</v>
          </cell>
          <cell r="C120" t="str">
            <v>M</v>
          </cell>
          <cell r="D120">
            <v>33.86</v>
          </cell>
        </row>
        <row r="121">
          <cell r="B121" t="str">
            <v>ARGAM CIM/AREIA 1:4,ATERRO/SOCA ATE ALT GERATRIZ SUP TUBO.</v>
          </cell>
        </row>
        <row r="122">
          <cell r="B122" t="str">
            <v>FORN/ASSENT INCL TUBO/MATERIAL P/REJUNT</v>
          </cell>
        </row>
        <row r="123">
          <cell r="A123" t="str">
            <v>26294/005</v>
          </cell>
          <cell r="B123" t="str">
            <v>TUBO CERAMICO VIDRADO(PD CEDAE)P/ESG SANIT D=300MM,REJUNT C/</v>
          </cell>
          <cell r="C123" t="str">
            <v>M</v>
          </cell>
          <cell r="D123">
            <v>45.8</v>
          </cell>
        </row>
        <row r="124">
          <cell r="B124" t="str">
            <v>ARGAM CIM/AREIA 1:4,ATERRO/SOCA ATE ALT GERATRIZ SUP TUBO.</v>
          </cell>
        </row>
        <row r="125">
          <cell r="A125" t="str">
            <v>CÓDIGO</v>
          </cell>
          <cell r="B125" t="str">
            <v>|D E S C R I Ç Ã O                                                   |UN</v>
          </cell>
          <cell r="C125" t="str">
            <v>IDADE</v>
          </cell>
          <cell r="D125" t="str">
            <v>|CUSTO TOTAL</v>
          </cell>
        </row>
        <row r="126">
          <cell r="A126" t="str">
            <v>ÍNCULO.....:</v>
          </cell>
          <cell r="B126" t="str">
            <v>NACIONAL CAIXA</v>
          </cell>
        </row>
        <row r="128">
          <cell r="B128" t="str">
            <v>FORN/ASSENT INCL TUBO/MATERIAL P/REJUNT</v>
          </cell>
        </row>
        <row r="129">
          <cell r="A129" t="str">
            <v>26294/006</v>
          </cell>
          <cell r="B129" t="str">
            <v>TUBO CERAMICO P/AG PLUV D=100MM,REJUNT C/ARGAM CIM/AREIA 1:4</v>
          </cell>
          <cell r="C129" t="str">
            <v>M</v>
          </cell>
          <cell r="D129">
            <v>12.45</v>
          </cell>
        </row>
        <row r="130">
          <cell r="B130" t="str">
            <v>FORN/ASSENT INCL TUBO/MAT P/REJUNTE</v>
          </cell>
        </row>
        <row r="131">
          <cell r="A131" t="str">
            <v>26294/007</v>
          </cell>
          <cell r="B131" t="str">
            <v>TUBO CERAMICO P/AG PLUV D=150MM,REJUNT C/ARGAM CIM/AREIA 1:4</v>
          </cell>
          <cell r="C131" t="str">
            <v>M</v>
          </cell>
          <cell r="D131">
            <v>15.8</v>
          </cell>
        </row>
        <row r="132">
          <cell r="B132" t="str">
            <v>FORN/ASSENT INCL TUBO/MAT P/REJUNT</v>
          </cell>
        </row>
        <row r="133">
          <cell r="A133" t="str">
            <v>26294/008</v>
          </cell>
          <cell r="B133" t="str">
            <v>TUBO CERAMICO P/AG PLUV D=250MM,REJUNT C/ARGAM CIM/AREIA 1:4</v>
          </cell>
          <cell r="C133" t="str">
            <v>M</v>
          </cell>
          <cell r="D133">
            <v>32.869999999999997</v>
          </cell>
        </row>
        <row r="134">
          <cell r="B134" t="str">
            <v>FORN/ASSENT INCL TUBO/MAT P/REJUNT</v>
          </cell>
        </row>
        <row r="135">
          <cell r="A135">
            <v>50</v>
          </cell>
          <cell r="B135" t="str">
            <v>FORNEC E/OU ASSENT DE TUBO CERAMICO COM JUNTA ASFALTICA</v>
          </cell>
        </row>
        <row r="136">
          <cell r="A136">
            <v>23424</v>
          </cell>
          <cell r="B136" t="str">
            <v>FORNECIMENTO E ASSENTAMENTO SIMPLES DE TUBOS E PECAS CERAMICAS</v>
          </cell>
        </row>
        <row r="137">
          <cell r="A137" t="str">
            <v>23424/001</v>
          </cell>
          <cell r="B137" t="str">
            <v>TUBOS E PECAS CERAMICAS, JUNTA ASFALTICA, DIAMETRO 150 MM</v>
          </cell>
          <cell r="C137" t="str">
            <v>M</v>
          </cell>
          <cell r="D137">
            <v>13.54</v>
          </cell>
        </row>
        <row r="138">
          <cell r="A138">
            <v>51</v>
          </cell>
          <cell r="B138" t="str">
            <v>FORNEC E/OU ASSENT DE TUBO DE CONCRETO COM JUNTA ELASTICA</v>
          </cell>
        </row>
        <row r="139">
          <cell r="A139">
            <v>23427</v>
          </cell>
          <cell r="B139" t="str">
            <v>FORNECIMENTO E ASSENTAMENTO SIMPLES DE TUBOS DE CONCRETO</v>
          </cell>
        </row>
        <row r="140">
          <cell r="A140" t="str">
            <v>23427/001</v>
          </cell>
          <cell r="B140" t="str">
            <v>TUBOS E PECAS, CONCRETO SIMPLES, JUNTA ELASTICA, D = 500 MM</v>
          </cell>
          <cell r="C140" t="str">
            <v>M</v>
          </cell>
          <cell r="D140">
            <v>51.35</v>
          </cell>
        </row>
        <row r="141">
          <cell r="A141">
            <v>26293</v>
          </cell>
          <cell r="B141" t="str">
            <v>TUBO CONCRETO ARMADO CLASSE A2 JUNTA ELASTICA FORNECIMENTO E ASSENTA-</v>
          </cell>
        </row>
        <row r="142">
          <cell r="B142" t="str">
            <v>MENTO PARA REDE COLETORA DE ESGOTO SANITARIO.</v>
          </cell>
        </row>
        <row r="143">
          <cell r="A143" t="str">
            <v>26293/001</v>
          </cell>
          <cell r="B143" t="str">
            <v>TUBO CONCR ARM CLASSE A2 JE P/ESG SANIT D=400MM INCL FORN/</v>
          </cell>
          <cell r="C143" t="str">
            <v>M</v>
          </cell>
          <cell r="D143">
            <v>93.81</v>
          </cell>
        </row>
        <row r="144">
          <cell r="B144" t="str">
            <v>ASSENT TUBO/ANEL BORRACHA ATERRO/SOCA ATE ALT GERATRIZ SUP</v>
          </cell>
        </row>
        <row r="145">
          <cell r="B145" t="str">
            <v>DO TUBO</v>
          </cell>
        </row>
        <row r="146">
          <cell r="A146" t="str">
            <v>26293/002</v>
          </cell>
          <cell r="B146" t="str">
            <v>TUBO CONCR ARM CLASSE A2 JE P/ESG SANIT D=500MM INCL FORN/</v>
          </cell>
          <cell r="C146" t="str">
            <v>M</v>
          </cell>
          <cell r="D146">
            <v>113.95</v>
          </cell>
        </row>
        <row r="147">
          <cell r="B147" t="str">
            <v>ASSENT TUBO/ANEL BORRACHA ATERRO/SOCA ATE ALT GERATRIZ SUP</v>
          </cell>
        </row>
        <row r="148">
          <cell r="B148" t="str">
            <v>DO TUBO</v>
          </cell>
        </row>
        <row r="149">
          <cell r="A149" t="str">
            <v>26293/003</v>
          </cell>
          <cell r="B149" t="str">
            <v>TUBO CONCR ARM CLASSE A2 JE P/ESG SANIT D=600MM INCL FORN/</v>
          </cell>
          <cell r="C149" t="str">
            <v>M</v>
          </cell>
          <cell r="D149">
            <v>134.99</v>
          </cell>
        </row>
        <row r="150">
          <cell r="B150" t="str">
            <v>ASSENT TUBO/ANEL BORRACHA ATERRO/SOCA ATE ALT GERATRIZ SUP</v>
          </cell>
        </row>
        <row r="151">
          <cell r="B151" t="str">
            <v>DO TUBO</v>
          </cell>
        </row>
        <row r="152">
          <cell r="A152" t="str">
            <v>26293/004</v>
          </cell>
          <cell r="B152" t="str">
            <v>TUBO CONCR ARM CLASSE A2 JE P/ESG SANIT D=700MM INCL FORN/</v>
          </cell>
          <cell r="C152" t="str">
            <v>M</v>
          </cell>
          <cell r="D152">
            <v>179.7</v>
          </cell>
        </row>
        <row r="153">
          <cell r="B153" t="str">
            <v>ASSENT TUBO/ANEL BORRACHA ATERRO/SOCA ATE ALT GERATRIZ SUP</v>
          </cell>
        </row>
        <row r="154">
          <cell r="B154" t="str">
            <v>DO TUBO</v>
          </cell>
        </row>
        <row r="155">
          <cell r="A155" t="str">
            <v>26293/005</v>
          </cell>
          <cell r="B155" t="str">
            <v>TUBO CONCR ARM CLASSE A2 JE P/ESG SANIT D=800MM INCL FORN/</v>
          </cell>
          <cell r="C155" t="str">
            <v>M</v>
          </cell>
          <cell r="D155">
            <v>219.3</v>
          </cell>
        </row>
        <row r="156">
          <cell r="A156" t="str">
            <v>CÓDIGO</v>
          </cell>
          <cell r="B156" t="str">
            <v>|D E S C R I Ç Ã O                                                   |UN</v>
          </cell>
          <cell r="C156" t="str">
            <v>IDADE</v>
          </cell>
          <cell r="D156" t="str">
            <v>|CUSTO TOTAL</v>
          </cell>
        </row>
        <row r="157">
          <cell r="A157" t="str">
            <v>ÍNCULO.....:</v>
          </cell>
          <cell r="B157" t="str">
            <v>NACIONAL CAIXA</v>
          </cell>
        </row>
        <row r="159">
          <cell r="B159" t="str">
            <v>ASSENT TUBO/ANEL BORRACHA ATERRO/SOCA ATE ALT GERATRIZ SUP</v>
          </cell>
        </row>
        <row r="160">
          <cell r="B160" t="str">
            <v>DO TUBO</v>
          </cell>
        </row>
        <row r="161">
          <cell r="A161" t="str">
            <v>26293/006</v>
          </cell>
          <cell r="B161" t="str">
            <v>TUBO CONCR ARM CLASSE A2 JE P/ESG SANIT D=900MM INCL FORN/</v>
          </cell>
          <cell r="C161" t="str">
            <v>M</v>
          </cell>
          <cell r="D161">
            <v>274.05</v>
          </cell>
        </row>
        <row r="162">
          <cell r="B162" t="str">
            <v>ASSENT TUBO/ANEL BORRACHA ATERRO/SOCA ATE ALT GERATRIZ SUP</v>
          </cell>
        </row>
        <row r="163">
          <cell r="B163" t="str">
            <v>DO TUBO</v>
          </cell>
        </row>
        <row r="164">
          <cell r="A164">
            <v>52</v>
          </cell>
          <cell r="B164" t="str">
            <v>FORNEC E/OU ASSENT DE TUBO DE CONCRETO COM JUNTA ARGAMASSADA</v>
          </cell>
        </row>
        <row r="165">
          <cell r="A165">
            <v>23400</v>
          </cell>
          <cell r="B165" t="str">
            <v>FORNECIMENTO E ASSENTAMENTO DE TUBOS DE CONCRETO.</v>
          </cell>
        </row>
        <row r="166">
          <cell r="B166" t="str">
            <v>COMPREENDE: ESCAVACAO MECANICA,QQ TERRENO, EXCETO ROCHA, ATE 1,50 M</v>
          </cell>
        </row>
        <row r="167">
          <cell r="B167" t="str">
            <v>DE PROFUNDIDADE,REGULARIZACAO,COMPACTACAO MANUAL E REATERRO DA VALA</v>
          </cell>
        </row>
        <row r="168">
          <cell r="A168" t="str">
            <v>23400/001</v>
          </cell>
          <cell r="B168" t="str">
            <v>TUBOS E PECAS, CONCRETO ARMADO, JUNTA ARGAMASSADA, D = 400 M</v>
          </cell>
          <cell r="C168" t="str">
            <v>M</v>
          </cell>
          <cell r="D168">
            <v>63.37</v>
          </cell>
        </row>
        <row r="169">
          <cell r="A169" t="str">
            <v>23400/002</v>
          </cell>
          <cell r="B169" t="str">
            <v>TUBOS E PECAS, CONCRETO ARMADO, JUNTA ARGAMASSADA, D = 600 MM</v>
          </cell>
          <cell r="C169" t="str">
            <v>M</v>
          </cell>
          <cell r="D169">
            <v>105.41</v>
          </cell>
        </row>
        <row r="170">
          <cell r="A170" t="str">
            <v>23400/004</v>
          </cell>
          <cell r="B170" t="str">
            <v>TUBOS E PECAS, CONCRETO SIMPLES, JUNTA ARGAMASSADA, D = 300 MM</v>
          </cell>
          <cell r="C170" t="str">
            <v>M</v>
          </cell>
          <cell r="D170">
            <v>37.06</v>
          </cell>
        </row>
        <row r="171">
          <cell r="A171">
            <v>23428</v>
          </cell>
          <cell r="B171" t="str">
            <v>FORNECIMENTO E ASSENTAMENTO SIMPLES DE TUBOS DE CONCRETO ARMADO</v>
          </cell>
        </row>
        <row r="172">
          <cell r="A172" t="str">
            <v>23428/001</v>
          </cell>
          <cell r="B172" t="str">
            <v>TUBO CONCRETO ARMADO CA-2 DN=500MM ASSENT JUNTA ARGAMASSADA</v>
          </cell>
          <cell r="C172" t="str">
            <v>M</v>
          </cell>
          <cell r="D172">
            <v>84.75</v>
          </cell>
        </row>
        <row r="173">
          <cell r="A173" t="str">
            <v>23428/002</v>
          </cell>
          <cell r="B173" t="str">
            <v>TUBO CONCRETO ARMADO CA-1 DN=600MM ASSENT JUNTA ARGAMASSADA</v>
          </cell>
          <cell r="C173" t="str">
            <v>M</v>
          </cell>
          <cell r="D173">
            <v>100.48</v>
          </cell>
        </row>
        <row r="174">
          <cell r="A174">
            <v>23613</v>
          </cell>
          <cell r="B174" t="str">
            <v>FORNECIMENTO E ASSENTAMENTO DE TUBO DE CONCRETO SIMPLES</v>
          </cell>
        </row>
        <row r="175">
          <cell r="A175" t="str">
            <v>23613/001</v>
          </cell>
          <cell r="B175" t="str">
            <v>TUBOS E PECAS, CONCRETO SIMPLES, JUNTA ARGAMASSADA, D = 600 MM</v>
          </cell>
          <cell r="C175" t="str">
            <v>M</v>
          </cell>
          <cell r="D175">
            <v>67.25</v>
          </cell>
        </row>
        <row r="176">
          <cell r="A176">
            <v>23657</v>
          </cell>
          <cell r="B176" t="str">
            <v>FORNECIMENTO E ASSENTAMENTO DE TUBOS DE CONCRETO</v>
          </cell>
        </row>
        <row r="177">
          <cell r="B177" t="str">
            <v>COMPREENDE: ESCAVACAO MANUAL, QQ TERRENO, EXCETO ROCHA, PROFUNDIDADE</v>
          </cell>
        </row>
        <row r="178">
          <cell r="B178" t="str">
            <v>DE 1,50 M, COMPACTACAO DO TERRENO E REATERRO DA VALA.</v>
          </cell>
        </row>
        <row r="179">
          <cell r="A179" t="str">
            <v>23657/001</v>
          </cell>
          <cell r="B179" t="str">
            <v>TUBOS E PECAS, CONCRETO SIMPLES, D = 600 MM</v>
          </cell>
          <cell r="C179" t="str">
            <v>M</v>
          </cell>
          <cell r="D179">
            <v>98.91</v>
          </cell>
        </row>
        <row r="180">
          <cell r="A180" t="str">
            <v>23657/002</v>
          </cell>
          <cell r="B180" t="str">
            <v>TUBOS E PECAS, CONCRETO ARMADO, D = 600 MM</v>
          </cell>
          <cell r="C180" t="str">
            <v>M</v>
          </cell>
          <cell r="D180">
            <v>125.32</v>
          </cell>
        </row>
        <row r="181">
          <cell r="A181">
            <v>26559</v>
          </cell>
          <cell r="B181" t="str">
            <v>TUBO CONCRETO ARMADO CL CA-1 P/GALERIA AGUA PLUVIAL. FORNECIMENTO E</v>
          </cell>
        </row>
        <row r="182">
          <cell r="B182" t="str">
            <v>ASSENTAMENTO</v>
          </cell>
        </row>
        <row r="183">
          <cell r="A183" t="str">
            <v>26559/001</v>
          </cell>
          <cell r="B183" t="str">
            <v>TUBO CONCR ARM CLASSE CA-1 D=400MM P/GAL AGUA PLUV,REJUNT C/</v>
          </cell>
          <cell r="C183" t="str">
            <v>M</v>
          </cell>
          <cell r="D183">
            <v>61.89</v>
          </cell>
        </row>
        <row r="184">
          <cell r="B184" t="str">
            <v>ARGAM CIM/AREIA 1:4,ATERRO/SOCA ATE ALT GERATRIZ SUP TUBO.</v>
          </cell>
        </row>
        <row r="185">
          <cell r="B185" t="str">
            <v>FORN/ASSENT INCL TUBO/MAT P/REJUNT</v>
          </cell>
        </row>
        <row r="186">
          <cell r="A186" t="str">
            <v>26559/002</v>
          </cell>
          <cell r="B186" t="str">
            <v>TUBO CONCR ARM CLASSE CA-1 D=500MM P/GAL AGUA PLUV,REJUNT C/</v>
          </cell>
          <cell r="C186" t="str">
            <v>M</v>
          </cell>
          <cell r="D186">
            <v>76.5</v>
          </cell>
        </row>
        <row r="187">
          <cell r="A187" t="str">
            <v>CÓDIGO</v>
          </cell>
          <cell r="B187" t="str">
            <v>|D E S C R I Ç Ã O                                                   |UN</v>
          </cell>
          <cell r="C187" t="str">
            <v>IDADE</v>
          </cell>
          <cell r="D187" t="str">
            <v>|CUSTO TOTAL</v>
          </cell>
        </row>
        <row r="188">
          <cell r="A188" t="str">
            <v>ÍNCULO.....:</v>
          </cell>
          <cell r="B188" t="str">
            <v>NACIONAL CAIXA</v>
          </cell>
        </row>
        <row r="190">
          <cell r="B190" t="str">
            <v>ARGAM CIM/AREIA 1:4,ATERRO/SOCA ATE ALT GERATRIZ SUP TUBO.</v>
          </cell>
        </row>
        <row r="191">
          <cell r="B191" t="str">
            <v>FORN/ASSENT INCL TUBO/MAT P/REJUNT</v>
          </cell>
        </row>
        <row r="192">
          <cell r="A192" t="str">
            <v>26559/003</v>
          </cell>
          <cell r="B192" t="str">
            <v>TUBO CONCR ARM CLASSE CA-1 D=600MM P/GAL AGUA PLUV,REJUNT C/</v>
          </cell>
          <cell r="C192" t="str">
            <v>M</v>
          </cell>
          <cell r="D192">
            <v>95.54</v>
          </cell>
        </row>
        <row r="193">
          <cell r="B193" t="str">
            <v>ARGAM CIM/AREIA 1:4,ATERRO/SOCA ATE ALT GERATRIZ SUP TUBO.</v>
          </cell>
        </row>
        <row r="194">
          <cell r="B194" t="str">
            <v>FORN/ASSENT INCL TUBO/MAT P/REJUNTE</v>
          </cell>
        </row>
        <row r="195">
          <cell r="A195" t="str">
            <v>26559/004</v>
          </cell>
          <cell r="B195" t="str">
            <v>TUBO CONCR ARM CLASSE CA-1 D=700MM P/GAL AGUA PLUV,REJUNT C/</v>
          </cell>
          <cell r="C195" t="str">
            <v>M</v>
          </cell>
          <cell r="D195">
            <v>133.27000000000001</v>
          </cell>
        </row>
        <row r="196">
          <cell r="B196" t="str">
            <v>ARGAM CIM/AREIA 1:4,ATERRO/SOCA ATE ALT GERATRIZ SUP TUBO.</v>
          </cell>
        </row>
        <row r="197">
          <cell r="B197" t="str">
            <v>FORN/ASSENT INCL TUBO/MAT P/REJUNT</v>
          </cell>
        </row>
        <row r="198">
          <cell r="A198" t="str">
            <v>26559/005</v>
          </cell>
          <cell r="B198" t="str">
            <v>TUBO CONCR ARM CLASSE CA-1 D=800MM P/GAL AGUA PLUV,REJUNT C/</v>
          </cell>
          <cell r="C198" t="str">
            <v>M</v>
          </cell>
          <cell r="D198">
            <v>151.99</v>
          </cell>
        </row>
        <row r="199">
          <cell r="B199" t="str">
            <v>ARGAM CIM/AREIA 1:4,ATERRO/SOCA ATE ALT GERATRIZ SUP TUBO.</v>
          </cell>
        </row>
        <row r="200">
          <cell r="B200" t="str">
            <v>FORN/ASSENT INCL TUBO/MAT P/REJUNT</v>
          </cell>
        </row>
        <row r="201">
          <cell r="A201" t="str">
            <v>26559/006</v>
          </cell>
          <cell r="B201" t="str">
            <v>TUBO CONCR ARM CLASSE CA-1 D=900MM P/GAL AGUA PLUV,REJUNT C/</v>
          </cell>
          <cell r="C201" t="str">
            <v>M</v>
          </cell>
          <cell r="D201">
            <v>204.93</v>
          </cell>
        </row>
        <row r="202">
          <cell r="B202" t="str">
            <v>ARGAM CIM/AREIA 1:4,ATERRO/SOCA ATE ALT GERATRIZ SUP TUBO.</v>
          </cell>
        </row>
        <row r="203">
          <cell r="B203" t="str">
            <v>FORN/MAT P/REJUNT</v>
          </cell>
        </row>
        <row r="204">
          <cell r="A204" t="str">
            <v>26559/013</v>
          </cell>
          <cell r="B204" t="str">
            <v>TUBO CONCR ARM CLASSE CA-1 D=800MM P/GAL AGUA PLUV INCL MATERIAL E MAO</v>
          </cell>
          <cell r="C204" t="str">
            <v>M</v>
          </cell>
          <cell r="D204">
            <v>153.47</v>
          </cell>
        </row>
        <row r="205">
          <cell r="B205" t="str">
            <v>DE OBRA.</v>
          </cell>
        </row>
        <row r="206">
          <cell r="A206">
            <v>26562</v>
          </cell>
          <cell r="B206" t="str">
            <v>TUBO CONCRETO SIMPLES CL C-1 P/GALERIA AGUA PLUVIAL.FORNECIMENTO E</v>
          </cell>
        </row>
        <row r="207">
          <cell r="B207" t="str">
            <v>COLOCACAO</v>
          </cell>
        </row>
        <row r="208">
          <cell r="A208" t="str">
            <v>26562/001</v>
          </cell>
          <cell r="B208" t="str">
            <v>TUBO CONCR SIMPLES CLASSE C-1 D=200MM COLETOR AGUA PLUV,REJUNT</v>
          </cell>
          <cell r="C208" t="str">
            <v>M</v>
          </cell>
          <cell r="D208">
            <v>20.85</v>
          </cell>
        </row>
        <row r="209">
          <cell r="B209" t="str">
            <v>C/ARGAM CIM/AREIA 1:4,ATERRO/SOCA ATE ALT GERATRIZ SUP TUBO.</v>
          </cell>
        </row>
        <row r="210">
          <cell r="B210" t="str">
            <v>FORN/ASSENT INCL TUBO/MAT P/REJUNTE</v>
          </cell>
        </row>
        <row r="211">
          <cell r="A211" t="str">
            <v>26562/002</v>
          </cell>
          <cell r="B211" t="str">
            <v>TUBO CONCR SIMPLES CLASSE C-1 D=250MM COLETOR AGUA PLUV,REJUNT</v>
          </cell>
          <cell r="C211" t="str">
            <v>M</v>
          </cell>
          <cell r="D211">
            <v>24.34</v>
          </cell>
        </row>
        <row r="212">
          <cell r="B212" t="str">
            <v>C/ARGAM CIM/AREIA 1:4,ATERRO/SOCA ATE ALT GERATRIZ SUP TUBO.</v>
          </cell>
        </row>
        <row r="213">
          <cell r="B213" t="str">
            <v>FORN/ASSENT INCL TUBO/MAT P/REJUNT</v>
          </cell>
        </row>
        <row r="214">
          <cell r="A214" t="str">
            <v>26562/003</v>
          </cell>
          <cell r="B214" t="str">
            <v>TUBO CONCR SIMPLES CLASSE C-1 D=300MM COLETOR AGUA PLUV,REJUNT</v>
          </cell>
          <cell r="C214" t="str">
            <v>M</v>
          </cell>
          <cell r="D214">
            <v>28.27</v>
          </cell>
        </row>
        <row r="215">
          <cell r="B215" t="str">
            <v>C/ARGAM CIM/AREIA 1:4,ATERRO/SOCA ATE ALT GERATRIZ SUP TUBO.</v>
          </cell>
        </row>
        <row r="216">
          <cell r="B216" t="str">
            <v>FORN/ASSENT INCL TUBO/MAT P/REJUNT</v>
          </cell>
        </row>
        <row r="217">
          <cell r="A217" t="str">
            <v>26562/004</v>
          </cell>
          <cell r="B217" t="str">
            <v>TUBO CONCR SIMPLES CLASSE C-1 D=400MM COLETOR AGUA PLUV,REJUNT</v>
          </cell>
          <cell r="C217" t="str">
            <v>M</v>
          </cell>
          <cell r="D217">
            <v>38.58</v>
          </cell>
        </row>
        <row r="218">
          <cell r="A218" t="str">
            <v>CÓDIGO</v>
          </cell>
          <cell r="B218" t="str">
            <v>|D E S C R I Ç Ã O                                                   |UN</v>
          </cell>
          <cell r="C218" t="str">
            <v>IDADE</v>
          </cell>
          <cell r="D218" t="str">
            <v>|CUSTO TOTAL</v>
          </cell>
        </row>
        <row r="219">
          <cell r="A219" t="str">
            <v>ÍNCULO.....:</v>
          </cell>
          <cell r="B219" t="str">
            <v>NACIONAL CAIXA</v>
          </cell>
        </row>
        <row r="221">
          <cell r="B221" t="str">
            <v>C/ARGAM CIM/AREIA 1:4,ATERRO/SOCA ATE ALT GERATRIZ SUP TUBO.</v>
          </cell>
        </row>
        <row r="222">
          <cell r="B222" t="str">
            <v>FORN/ASSENT INCL TUBO/MAT P/REJUNT</v>
          </cell>
        </row>
        <row r="223">
          <cell r="A223" t="str">
            <v>26562/005</v>
          </cell>
          <cell r="B223" t="str">
            <v>TUBO CONCR SIMPLES CLASSE C-1 D=500MM COLETOR AGUA PLUV,REJUNT</v>
          </cell>
          <cell r="C223" t="str">
            <v>M</v>
          </cell>
          <cell r="D223">
            <v>54.28</v>
          </cell>
        </row>
        <row r="224">
          <cell r="B224" t="str">
            <v>C/ARGAM CIM/AREIA 1:4,ATERRO/SOCA ATE ALT GERATRIZ SUP TUBO.</v>
          </cell>
        </row>
        <row r="225">
          <cell r="B225" t="str">
            <v>FORN/ASSENT INCL TUBO/MAT P/REJUNTE</v>
          </cell>
        </row>
        <row r="226">
          <cell r="A226" t="str">
            <v>26562/006</v>
          </cell>
          <cell r="B226" t="str">
            <v>TUBO CONCR SIMPLES CLASSE C-1 D=600MM COLETOR AGUA PLUV,REJUNT</v>
          </cell>
          <cell r="C226" t="str">
            <v>M</v>
          </cell>
          <cell r="D226">
            <v>62.96</v>
          </cell>
        </row>
        <row r="227">
          <cell r="B227" t="str">
            <v>C/ARGAM CIM/AREIA 1:4,ATERRO/SOCA ATE ALT GERATRIZ SUP TUBO.</v>
          </cell>
        </row>
        <row r="228">
          <cell r="B228" t="str">
            <v>FORN/ASSENT INCL TUBO/MAT P/REJUNT</v>
          </cell>
        </row>
        <row r="229">
          <cell r="A229" t="str">
            <v>26562/007</v>
          </cell>
          <cell r="B229" t="str">
            <v>TUBO CONCR SIMPLES C-1 D=250MM AGUA</v>
          </cell>
          <cell r="C229" t="str">
            <v>M</v>
          </cell>
          <cell r="D229">
            <v>12.95</v>
          </cell>
        </row>
        <row r="230">
          <cell r="A230" t="str">
            <v>26562/008</v>
          </cell>
          <cell r="B230" t="str">
            <v>TUBO CONCR SIMPLES D=500MM AGUAS PLUVIAIS INCL MATERIAL E MAO DE OBRA</v>
          </cell>
          <cell r="C230" t="str">
            <v>M</v>
          </cell>
          <cell r="D230">
            <v>49.32</v>
          </cell>
        </row>
        <row r="231">
          <cell r="A231" t="str">
            <v>26562/009</v>
          </cell>
          <cell r="B231" t="str">
            <v>TUBO CONCR SIMPLES CLASSE C-1 D=400MM INCL MATERIAL E MAO DE OBRA</v>
          </cell>
          <cell r="C231" t="str">
            <v>M</v>
          </cell>
          <cell r="D231">
            <v>39.33</v>
          </cell>
        </row>
        <row r="232">
          <cell r="A232" t="str">
            <v>26562/010</v>
          </cell>
          <cell r="B232" t="str">
            <v>TUBO CONCR SIMPLES CLASSE C-1 D=600MM INCL MATERIAL E MAO DE OBRA</v>
          </cell>
          <cell r="C232" t="str">
            <v>M</v>
          </cell>
          <cell r="D232">
            <v>64.06</v>
          </cell>
        </row>
        <row r="233">
          <cell r="A233">
            <v>53</v>
          </cell>
          <cell r="B233" t="str">
            <v>FORNEC E/OU ASSENT DE HIDRANTES TAMPOES E PECAS ESPECIAIS</v>
          </cell>
        </row>
        <row r="234">
          <cell r="A234">
            <v>26295</v>
          </cell>
          <cell r="B234" t="str">
            <v>TAMPOES FF FORNECIMENTO E ASSENTAMENTO</v>
          </cell>
        </row>
        <row r="235">
          <cell r="A235" t="str">
            <v>26295/001</v>
          </cell>
          <cell r="B235" t="str">
            <v>TAMPAO FF D=60CM 175KG P=CHAMINE CX AREIA/POCO VISITA ASSENT</v>
          </cell>
          <cell r="C235" t="str">
            <v>UN</v>
          </cell>
          <cell r="D235">
            <v>236.04</v>
          </cell>
        </row>
        <row r="236">
          <cell r="B236" t="str">
            <v>C/ARG CIM/AREIA 1:4.FORNEC/ASSENT(COMPLETO)</v>
          </cell>
        </row>
        <row r="237">
          <cell r="A237" t="str">
            <v>26295/002</v>
          </cell>
          <cell r="B237" t="str">
            <v>TAMPAO FF MEDIO 125KG P/POCO VISITA ESG SANIT ASSENT C/ARGAM</v>
          </cell>
          <cell r="C237" t="str">
            <v>UN</v>
          </cell>
          <cell r="D237">
            <v>187.89</v>
          </cell>
        </row>
        <row r="238">
          <cell r="B238" t="str">
            <v>CIM/AREIA |:4.FORNEC/ASSENT(COMPLETO)</v>
          </cell>
        </row>
        <row r="239">
          <cell r="A239" t="str">
            <v>26295/003</v>
          </cell>
          <cell r="B239" t="str">
            <v>TAMPAO FF PESADO 225KG P/POCO VISITA ESG SANIT ASSENT C/ARG</v>
          </cell>
          <cell r="C239" t="str">
            <v>UN</v>
          </cell>
          <cell r="D239">
            <v>505.67</v>
          </cell>
        </row>
        <row r="240">
          <cell r="B240" t="str">
            <v>CIM/AREIA 1:4.FORNEC/ASSENT(COMPLETO)</v>
          </cell>
        </row>
        <row r="241">
          <cell r="A241" t="str">
            <v>26295/004</v>
          </cell>
          <cell r="B241" t="str">
            <v>TAMPAO FF D=40 A 60CM 125KG P/CX REGISTRO ASSENT C/ARG CIM/</v>
          </cell>
          <cell r="C241" t="str">
            <v>UN</v>
          </cell>
          <cell r="D241">
            <v>183.05</v>
          </cell>
        </row>
        <row r="242">
          <cell r="B242" t="str">
            <v>AREIA 1:4.FORNEC/ASSENT(COMPLETO)</v>
          </cell>
        </row>
        <row r="243">
          <cell r="A243" t="str">
            <v>26295/005</v>
          </cell>
          <cell r="B243" t="str">
            <v>TAMPAO FF QUADRADO(24X24CM)34KG ASSENT C/ARG CIM/AREIA 1:4.</v>
          </cell>
          <cell r="C243" t="str">
            <v>UN</v>
          </cell>
          <cell r="D243">
            <v>72.48</v>
          </cell>
        </row>
        <row r="244">
          <cell r="B244" t="str">
            <v>FORNEC/ASSENT(COMPLETO)</v>
          </cell>
        </row>
        <row r="245">
          <cell r="A245" t="str">
            <v>26295/006</v>
          </cell>
          <cell r="B245" t="str">
            <v>TAMPAO FF 25KG P/CX INSPECAO OU SEMELHANTE ASSENT C/ARG CIM/</v>
          </cell>
          <cell r="C245" t="str">
            <v>UN</v>
          </cell>
          <cell r="D245">
            <v>124.02</v>
          </cell>
        </row>
        <row r="246">
          <cell r="B246" t="str">
            <v>AREIA 1:4.FORNEC/ASSENT(COMPLETO)</v>
          </cell>
        </row>
        <row r="247">
          <cell r="A247" t="str">
            <v>26295/007</v>
          </cell>
          <cell r="B247" t="str">
            <v>TAMPAO FF ARTICULADO PESADO D=60CM TIPO AVENIDA ASSENT C/ARG</v>
          </cell>
          <cell r="C247" t="str">
            <v>UN</v>
          </cell>
          <cell r="D247">
            <v>235.15</v>
          </cell>
        </row>
        <row r="248">
          <cell r="B248" t="str">
            <v>CIM/AREIA 1:4.FORNEC/ASSENT(COMPLETO)</v>
          </cell>
        </row>
        <row r="249">
          <cell r="A249" t="str">
            <v>CÓDIGO</v>
          </cell>
          <cell r="B249" t="str">
            <v>|D E S C R I Ç Ã O                                                   |UN</v>
          </cell>
          <cell r="C249" t="str">
            <v>IDADE</v>
          </cell>
          <cell r="D249" t="str">
            <v>|CUSTO TOTAL</v>
          </cell>
        </row>
        <row r="250">
          <cell r="A250" t="str">
            <v>ÍNCULO.....:</v>
          </cell>
          <cell r="B250" t="str">
            <v>NACIONAL CAIXA</v>
          </cell>
        </row>
        <row r="252">
          <cell r="A252" t="str">
            <v>26295/008</v>
          </cell>
          <cell r="B252" t="str">
            <v>TAMPAO FF P/CX R1 PADRAO TELEBRAS ASSENT C/ARG CIM/AREIA 1:4.</v>
          </cell>
          <cell r="C252" t="str">
            <v>UN</v>
          </cell>
          <cell r="D252">
            <v>111.98</v>
          </cell>
        </row>
        <row r="253">
          <cell r="B253" t="str">
            <v>FORNEC/ASSENT(COMPLETO)</v>
          </cell>
        </row>
        <row r="254">
          <cell r="A254" t="str">
            <v>26295/009</v>
          </cell>
          <cell r="B254" t="str">
            <v>TAMPAO FF P/CX R2 PADRAO TELEBRAS ASSENT C/ARG CIM/AREIA 1:4.</v>
          </cell>
          <cell r="C254" t="str">
            <v>UN</v>
          </cell>
          <cell r="D254">
            <v>162.72</v>
          </cell>
        </row>
        <row r="255">
          <cell r="B255" t="str">
            <v>FORNEC/ASSENT(COMPLETO)</v>
          </cell>
        </row>
        <row r="256">
          <cell r="A256" t="str">
            <v>26295/010</v>
          </cell>
          <cell r="B256" t="str">
            <v>TAMPAO FF P/CX R3 PADRAO TELEBRAS ASSENT C/ARG CIM/AREIA 1:4</v>
          </cell>
          <cell r="C256" t="str">
            <v>UN</v>
          </cell>
          <cell r="D256">
            <v>264.38</v>
          </cell>
        </row>
        <row r="257">
          <cell r="B257" t="str">
            <v>FORNEC/ASSENT(COMPLETO)</v>
          </cell>
        </row>
        <row r="258">
          <cell r="A258" t="str">
            <v>26295/011</v>
          </cell>
          <cell r="B258" t="str">
            <v>TAMPAO FF LEVE ARTICULADO D=60CM PADRAO CME ASSENT C/ARG CIM/</v>
          </cell>
          <cell r="C258" t="str">
            <v>UN</v>
          </cell>
          <cell r="D258">
            <v>131.05000000000001</v>
          </cell>
        </row>
        <row r="259">
          <cell r="B259" t="str">
            <v>/AREIA 1:4 FORNEC/ASSENT(COMPLETO)</v>
          </cell>
        </row>
        <row r="260">
          <cell r="A260" t="str">
            <v>26295/014</v>
          </cell>
          <cell r="B260" t="str">
            <v>CEDAE TAMPAO FF 800X800MM TIPO PESADO</v>
          </cell>
          <cell r="C260" t="str">
            <v>UN</v>
          </cell>
          <cell r="D260">
            <v>464.38</v>
          </cell>
        </row>
        <row r="261">
          <cell r="A261" t="str">
            <v>26295/015</v>
          </cell>
          <cell r="B261" t="str">
            <v>CEDAE TAMPAO FF TDA-1000</v>
          </cell>
          <cell r="C261" t="str">
            <v>UN</v>
          </cell>
          <cell r="D261">
            <v>1386.04</v>
          </cell>
        </row>
        <row r="262">
          <cell r="A262" t="str">
            <v>26295/016</v>
          </cell>
          <cell r="B262" t="str">
            <v>CEDAE TAMPAO FF TDA-900</v>
          </cell>
          <cell r="C262" t="str">
            <v>UN</v>
          </cell>
          <cell r="D262">
            <v>1166.0999999999999</v>
          </cell>
        </row>
        <row r="263">
          <cell r="A263">
            <v>230</v>
          </cell>
          <cell r="B263" t="str">
            <v>FORNEC E/OU ASSENT DE TUBO PVC DEFOFO COM JUNTA ELASTICA</v>
          </cell>
        </row>
        <row r="264">
          <cell r="A264">
            <v>11521</v>
          </cell>
          <cell r="B264" t="str">
            <v>FORNECIMENTO DE TUBOS PVC-DEFOFO AGUA</v>
          </cell>
        </row>
        <row r="265">
          <cell r="A265" t="str">
            <v>11521/001</v>
          </cell>
          <cell r="B265" t="str">
            <v>TUBO PVC-DEFOFO(EB-1208)D=100MM C/ANEL BORRACHA P/ADUCAO/DIS</v>
          </cell>
          <cell r="C265" t="str">
            <v>M</v>
          </cell>
          <cell r="D265">
            <v>22.91</v>
          </cell>
        </row>
        <row r="266">
          <cell r="B266" t="str">
            <v>TRIBUICAO DE AGUAS FORNEC</v>
          </cell>
        </row>
        <row r="267">
          <cell r="A267" t="str">
            <v>11521/002</v>
          </cell>
          <cell r="B267" t="str">
            <v>TUBO PVC-DEFOFO(EB-1208)D=150MM C/ANEL BORRACHA P/ADUCAO/DIS</v>
          </cell>
          <cell r="C267" t="str">
            <v>M</v>
          </cell>
          <cell r="D267">
            <v>46.31</v>
          </cell>
        </row>
        <row r="268">
          <cell r="B268" t="str">
            <v>TRIBUICAO DE AGUAS FORNEC</v>
          </cell>
        </row>
        <row r="269">
          <cell r="A269" t="str">
            <v>11521/003</v>
          </cell>
          <cell r="B269" t="str">
            <v>TUBO PVC-DEFOFO(EB-1208)D=200MM C/ANEL BORRACHA P/ADUCAO/DIS</v>
          </cell>
          <cell r="C269" t="str">
            <v>M</v>
          </cell>
          <cell r="D269">
            <v>78.58</v>
          </cell>
        </row>
        <row r="270">
          <cell r="B270" t="str">
            <v>TRIBUICAO DE AGUAS FORNEC</v>
          </cell>
        </row>
        <row r="271">
          <cell r="A271" t="str">
            <v>11521/004</v>
          </cell>
          <cell r="B271" t="str">
            <v>TUBO PVC-DEFOFO(EB-1208)D=250MM C/ANEL BORRACHA P/ADUCAO/DIS</v>
          </cell>
          <cell r="C271" t="str">
            <v>M</v>
          </cell>
          <cell r="D271">
            <v>120.99</v>
          </cell>
        </row>
        <row r="272">
          <cell r="B272" t="str">
            <v>TRIBUICAO DE AGUAS FORNEC</v>
          </cell>
        </row>
        <row r="273">
          <cell r="A273" t="str">
            <v>11521/005</v>
          </cell>
          <cell r="B273" t="str">
            <v>TUBO PVC-DEFOFO(EB-1208)D=300MM C/ANEL BORRACHA P/ADUCAO/DIS</v>
          </cell>
          <cell r="C273" t="str">
            <v>M</v>
          </cell>
          <cell r="D273">
            <v>171.35</v>
          </cell>
        </row>
        <row r="274">
          <cell r="B274" t="str">
            <v>TRIBUICAO DE AGUAS FORNEC</v>
          </cell>
        </row>
        <row r="275">
          <cell r="A275">
            <v>23446</v>
          </cell>
          <cell r="B275" t="str">
            <v>MODULO TIPO - REDE DE AGUA &gt; FORN. E ASSENT. DE TUBOS DE PVC DEFOFO:</v>
          </cell>
        </row>
        <row r="276">
          <cell r="B276" t="str">
            <v>COMPREENDE LOCACAO DA OBRA, CADASTRAMENTO DE INTERFERENCIAS, ESCAVACAO</v>
          </cell>
        </row>
        <row r="277">
          <cell r="B277" t="str">
            <v>DE VALA, EXCETO ROCHA, PROFUNDIDADE ATE 1,50 METROS.</v>
          </cell>
        </row>
        <row r="278">
          <cell r="B278" t="str">
            <v>INCLUI - CARGA, TRANSPORTE E DECARGA DO MATE</v>
          </cell>
        </row>
        <row r="279">
          <cell r="A279" t="str">
            <v>23446/001</v>
          </cell>
          <cell r="B279" t="str">
            <v>TUBOS E PECAS, DIAMETRO 200 MM (C/RETOR-ESCAVADEIRA E PA CAR</v>
          </cell>
          <cell r="C279" t="str">
            <v>M</v>
          </cell>
          <cell r="D279">
            <v>92.6</v>
          </cell>
        </row>
        <row r="280">
          <cell r="A280" t="str">
            <v>CÓDIGO</v>
          </cell>
          <cell r="B280" t="str">
            <v>|D E S C R I Ç Ã O                                                   |UN</v>
          </cell>
          <cell r="C280" t="str">
            <v>IDADE</v>
          </cell>
          <cell r="D280" t="str">
            <v>|CUSTO TOTAL</v>
          </cell>
        </row>
        <row r="281">
          <cell r="A281" t="str">
            <v>ÍNCULO.....:</v>
          </cell>
          <cell r="B281" t="str">
            <v>NACIONAL CAIXA</v>
          </cell>
        </row>
        <row r="283">
          <cell r="A283" t="str">
            <v>23446/002</v>
          </cell>
          <cell r="B283" t="str">
            <v>TUBOS E PECAS, DIAMETRO 150 MM</v>
          </cell>
          <cell r="C283" t="str">
            <v>M</v>
          </cell>
          <cell r="D283">
            <v>55.38</v>
          </cell>
        </row>
        <row r="284">
          <cell r="A284" t="str">
            <v>23446/003</v>
          </cell>
          <cell r="B284" t="str">
            <v>TUBOS E PECAS, DIAMETRO 100 MM</v>
          </cell>
          <cell r="C284" t="str">
            <v>M</v>
          </cell>
          <cell r="D284">
            <v>29.51</v>
          </cell>
        </row>
        <row r="285">
          <cell r="A285">
            <v>63381</v>
          </cell>
          <cell r="B285" t="str">
            <v>FORNECIMENTO E ASSENTAMENTO SIMPLES DE TUBOS E PECAS DE PVC DEFOFO</v>
          </cell>
        </row>
        <row r="286">
          <cell r="A286" t="str">
            <v>63381/001</v>
          </cell>
          <cell r="B286" t="str">
            <v>TUBOS E PECAS, JUNTA ELASTICA, DIAMETRO 200 MM</v>
          </cell>
          <cell r="C286" t="str">
            <v>M</v>
          </cell>
          <cell r="D286">
            <v>86.69</v>
          </cell>
        </row>
        <row r="287">
          <cell r="A287" t="str">
            <v>63381/002</v>
          </cell>
          <cell r="B287" t="str">
            <v>TUBOS E PECAS, JUNTA ELASTICA, DIAMETRO 150 MM</v>
          </cell>
          <cell r="C287" t="str">
            <v>M</v>
          </cell>
          <cell r="D287">
            <v>51.25</v>
          </cell>
        </row>
        <row r="288">
          <cell r="A288" t="str">
            <v>63381/003</v>
          </cell>
          <cell r="B288" t="str">
            <v>TUBOS E PECAS, JUNTA ELASTICA, DIAMETRO 100 MM</v>
          </cell>
          <cell r="C288" t="str">
            <v>M</v>
          </cell>
          <cell r="D288">
            <v>25.52</v>
          </cell>
        </row>
        <row r="289">
          <cell r="A289" t="str">
            <v>CANT</v>
          </cell>
          <cell r="B289" t="str">
            <v>CANTEIRO DE OBRAS</v>
          </cell>
        </row>
        <row r="290">
          <cell r="A290">
            <v>1</v>
          </cell>
          <cell r="B290" t="str">
            <v>CONSTRUCAO DO CANTEIRO</v>
          </cell>
        </row>
        <row r="291">
          <cell r="A291">
            <v>11506</v>
          </cell>
          <cell r="B291" t="str">
            <v>CONSTRUCAO DE BARRACAO DE OBRA - MMA</v>
          </cell>
        </row>
        <row r="292">
          <cell r="A292" t="str">
            <v>11506/001</v>
          </cell>
          <cell r="B292" t="str">
            <v>BARRACAO OBRA MADEIRA INCL INSTALACOES HIDRO-SANITARIAS E ELETRICAS</v>
          </cell>
          <cell r="C292" t="str">
            <v>M2</v>
          </cell>
          <cell r="D292">
            <v>110.18</v>
          </cell>
        </row>
        <row r="293">
          <cell r="A293">
            <v>23604</v>
          </cell>
          <cell r="B293" t="str">
            <v>BARRACAO DE OBRA</v>
          </cell>
        </row>
        <row r="294">
          <cell r="A294" t="str">
            <v>23604/001</v>
          </cell>
          <cell r="B294" t="str">
            <v>BARRACAO P/ DEPOSITO EM TABUAS, C/ PISO EM ARGAMASSA DE CIMENTO/AREIA</v>
          </cell>
          <cell r="C294" t="str">
            <v>M2</v>
          </cell>
          <cell r="D294">
            <v>179.46</v>
          </cell>
        </row>
        <row r="295">
          <cell r="B295" t="str">
            <v>TRACO 1:6.</v>
          </cell>
        </row>
        <row r="296">
          <cell r="A296">
            <v>68450</v>
          </cell>
          <cell r="B296" t="str">
            <v>PINTURA C/TINTA MINERAL</v>
          </cell>
        </row>
        <row r="297">
          <cell r="A297" t="str">
            <v>68450/001</v>
          </cell>
          <cell r="B297" t="str">
            <v>PINTURA HIDROCOR 2 DEMAOS</v>
          </cell>
          <cell r="C297" t="str">
            <v>M2</v>
          </cell>
          <cell r="D297">
            <v>3.57</v>
          </cell>
        </row>
        <row r="298">
          <cell r="A298">
            <v>2</v>
          </cell>
          <cell r="B298" t="str">
            <v>PLACA DE OBRA</v>
          </cell>
        </row>
        <row r="299">
          <cell r="A299">
            <v>23605</v>
          </cell>
          <cell r="B299" t="str">
            <v>AQUISICAO E ASSENTAMENTO PLACA DE OBRA</v>
          </cell>
        </row>
        <row r="300">
          <cell r="A300" t="str">
            <v>23605/001</v>
          </cell>
          <cell r="B300" t="str">
            <v>AQUISICAO DE PLACA PRONTA E ASSENTAMENTO</v>
          </cell>
          <cell r="C300" t="str">
            <v>M2</v>
          </cell>
          <cell r="D300">
            <v>141.87</v>
          </cell>
        </row>
        <row r="301">
          <cell r="A301">
            <v>3</v>
          </cell>
          <cell r="B301" t="str">
            <v>ADMINISTRACAO DA OBRA ( NAO SOBREPOR BDI )</v>
          </cell>
        </row>
        <row r="302">
          <cell r="A302">
            <v>11532</v>
          </cell>
          <cell r="B302" t="str">
            <v>MAO DE OBRA MENSAL</v>
          </cell>
        </row>
        <row r="303">
          <cell r="A303" t="str">
            <v>11532/001</v>
          </cell>
          <cell r="B303" t="str">
            <v>VIGIA</v>
          </cell>
          <cell r="C303" t="str">
            <v>MES</v>
          </cell>
          <cell r="D303">
            <v>998.46</v>
          </cell>
        </row>
        <row r="304">
          <cell r="A304">
            <v>68456</v>
          </cell>
          <cell r="B304" t="str">
            <v>ADMINISTRACAO LOCAL DA OBRA</v>
          </cell>
        </row>
        <row r="305">
          <cell r="A305" t="str">
            <v>68456/001</v>
          </cell>
          <cell r="B305" t="str">
            <v>UNIDADE DE REFERÊNCIA DE ADMINISTRAÇÃO LOCAL DA OBRA: EXCL TAPUMES, BA</v>
          </cell>
          <cell r="C305" t="str">
            <v>URAL</v>
          </cell>
          <cell r="D305">
            <v>43.21</v>
          </cell>
        </row>
        <row r="306">
          <cell r="B306" t="str">
            <v>RRACÃO, INSTALAÇÕES PROVISÓRIAS, ANDAIMES E PLACA DE OBRA: ATÉ 5.000 U</v>
          </cell>
        </row>
        <row r="307">
          <cell r="B307" t="str">
            <v>RAL - 7,0% DO CUSTO ORÇADO;  DE 5.000 A 10.000 URAL - 5,5% IDEM + 75 U</v>
          </cell>
        </row>
        <row r="308">
          <cell r="B308" t="str">
            <v>RAL;  DE 10.000 A 50.000 URAL - 4,5% IDEM +1</v>
          </cell>
        </row>
        <row r="309">
          <cell r="A309" t="str">
            <v>COBE</v>
          </cell>
          <cell r="B309" t="str">
            <v>COBERTURA</v>
          </cell>
        </row>
        <row r="310">
          <cell r="A310">
            <v>73</v>
          </cell>
          <cell r="B310" t="str">
            <v>MADEIRAMENTO</v>
          </cell>
        </row>
        <row r="311">
          <cell r="A311" t="str">
            <v>CÓDIGO</v>
          </cell>
          <cell r="B311" t="str">
            <v>|D E S C R I Ç Ã O                                                   |UN</v>
          </cell>
          <cell r="C311" t="str">
            <v>IDADE</v>
          </cell>
          <cell r="D311" t="str">
            <v>|CUSTO TOTAL</v>
          </cell>
        </row>
        <row r="312">
          <cell r="A312" t="str">
            <v>ÍNCULO.....:</v>
          </cell>
          <cell r="B312" t="str">
            <v>NACIONAL CAIXA</v>
          </cell>
        </row>
        <row r="314">
          <cell r="A314">
            <v>55960</v>
          </cell>
          <cell r="B314" t="str">
            <v>IMUNIZACAO MADEIRAMENTO COBERTURA</v>
          </cell>
          <cell r="C314" t="str">
            <v>M2</v>
          </cell>
          <cell r="D314">
            <v>2.42</v>
          </cell>
        </row>
        <row r="315">
          <cell r="A315">
            <v>68563</v>
          </cell>
          <cell r="B315" t="str">
            <v>CHAPA CELULOSE PRENSADA 122X224X1,2CM FORNECIMENTO</v>
          </cell>
        </row>
        <row r="316">
          <cell r="A316" t="str">
            <v>68563/001</v>
          </cell>
          <cell r="B316" t="str">
            <v>TESOURA COMPLETA EM MAÇARANDUBA SERRADA, PARA TELHADOS COM VÃOS DE 4M</v>
          </cell>
          <cell r="C316" t="str">
            <v>UN</v>
          </cell>
          <cell r="D316">
            <v>465.87</v>
          </cell>
        </row>
        <row r="317">
          <cell r="B317" t="e">
            <v>#NAME?</v>
          </cell>
        </row>
        <row r="318">
          <cell r="A318" t="str">
            <v>68563/002</v>
          </cell>
          <cell r="B318" t="str">
            <v>TESOURA COMPLETA EM MAÇARANDUBA APARELHADA, PARA TELHADOS COM VÃOS DE</v>
          </cell>
          <cell r="C318" t="str">
            <v>UN</v>
          </cell>
          <cell r="D318">
            <v>677.93</v>
          </cell>
        </row>
        <row r="319">
          <cell r="B319" t="str">
            <v>4M - FORNECIMENTO E COLOCAÇÃO.</v>
          </cell>
        </row>
        <row r="320">
          <cell r="A320" t="str">
            <v>68563/003</v>
          </cell>
          <cell r="B320" t="str">
            <v>TESOURA COMPLETA EM MAÇARANDUBA SERRADA, PARA TELHADOS COM VÃOS DE  5M</v>
          </cell>
          <cell r="C320" t="str">
            <v>UN</v>
          </cell>
          <cell r="D320">
            <v>566.73</v>
          </cell>
        </row>
        <row r="321">
          <cell r="B321" t="e">
            <v>#NAME?</v>
          </cell>
        </row>
        <row r="322">
          <cell r="A322" t="str">
            <v>68563/004</v>
          </cell>
          <cell r="B322" t="str">
            <v>TESOURA COMPLETA EM MAÇARANDUBA APARELHADA, PARA TELHADOS COM VÃOS DE</v>
          </cell>
          <cell r="C322" t="str">
            <v>UN</v>
          </cell>
          <cell r="D322">
            <v>692.56</v>
          </cell>
        </row>
        <row r="323">
          <cell r="B323" t="str">
            <v>5M - FORNECIMENTO E COLOCAÇÃO.</v>
          </cell>
        </row>
        <row r="324">
          <cell r="A324" t="str">
            <v>68563/005</v>
          </cell>
          <cell r="B324" t="str">
            <v>TESOURA COMPLETA EM MAÇARANDUBA SERRADA, PARA TELHADOS COM VÃOS DE 6M</v>
          </cell>
          <cell r="C324" t="str">
            <v>UN</v>
          </cell>
          <cell r="D324">
            <v>723.14</v>
          </cell>
        </row>
        <row r="325">
          <cell r="B325" t="e">
            <v>#NAME?</v>
          </cell>
        </row>
        <row r="326">
          <cell r="A326" t="str">
            <v>68563/006</v>
          </cell>
          <cell r="B326" t="str">
            <v>TESOURA COMPLETA EM  MAÇARANDUBA APARELHADA, PARA TELHADOS COM VÃOS DE</v>
          </cell>
          <cell r="C326" t="str">
            <v>UN</v>
          </cell>
          <cell r="D326">
            <v>873.09</v>
          </cell>
        </row>
        <row r="327">
          <cell r="B327" t="str">
            <v>6M - FORNECIMENTO E COLOCAÇÃO.</v>
          </cell>
        </row>
        <row r="328">
          <cell r="A328" t="str">
            <v>68563/007</v>
          </cell>
          <cell r="B328" t="str">
            <v>TESOURA COMPLETA EM MAÇARANDUBA SERRADA, PARA TELHADOS COM VÃOS DE 7M</v>
          </cell>
          <cell r="C328" t="str">
            <v>UN</v>
          </cell>
          <cell r="D328">
            <v>846.47</v>
          </cell>
        </row>
        <row r="329">
          <cell r="B329" t="e">
            <v>#NAME?</v>
          </cell>
        </row>
        <row r="330">
          <cell r="A330" t="str">
            <v>68563/008</v>
          </cell>
          <cell r="B330" t="str">
            <v>TESOURA COMPLETA EM MAÇARANDUBA APARELHADA, PARA TELHADOS COM VÃOS DE</v>
          </cell>
          <cell r="C330" t="str">
            <v>UN</v>
          </cell>
          <cell r="D330">
            <v>1024.31</v>
          </cell>
        </row>
        <row r="331">
          <cell r="B331" t="str">
            <v>7M - FORNECIMENTO E COLOCAÇÃO.</v>
          </cell>
        </row>
        <row r="332">
          <cell r="A332" t="str">
            <v>68563/009</v>
          </cell>
          <cell r="B332" t="str">
            <v>TESOURA COMPLETA EM MAÇARANDUBA SERRADA, PARA TELHADOS COM VÃOS DE 8M</v>
          </cell>
          <cell r="C332" t="str">
            <v>UN</v>
          </cell>
          <cell r="D332">
            <v>1097.1199999999999</v>
          </cell>
        </row>
        <row r="333">
          <cell r="B333" t="e">
            <v>#NAME?</v>
          </cell>
        </row>
        <row r="334">
          <cell r="A334" t="str">
            <v>68563/010</v>
          </cell>
          <cell r="B334" t="str">
            <v>TESOURA COMPLETA EM MAÇARANDUBA APARELHADA, PARA TELHADOS COM VÃOS DE</v>
          </cell>
          <cell r="C334" t="str">
            <v>UN</v>
          </cell>
          <cell r="D334">
            <v>1443.73</v>
          </cell>
        </row>
        <row r="335">
          <cell r="B335" t="str">
            <v>8M - FORNECIMENTO E COLOCAÇÃO.</v>
          </cell>
        </row>
        <row r="336">
          <cell r="A336" t="str">
            <v>68563/011</v>
          </cell>
          <cell r="B336" t="str">
            <v>TESOURA COMPLETA EM MAÇARANDUBA SERRADA, PARA TELHADOS COM VÃOS DE 9M</v>
          </cell>
          <cell r="C336" t="str">
            <v>UN</v>
          </cell>
          <cell r="D336">
            <v>1242.6300000000001</v>
          </cell>
        </row>
        <row r="337">
          <cell r="B337" t="e">
            <v>#NAME?</v>
          </cell>
        </row>
        <row r="338">
          <cell r="A338" t="str">
            <v>68563/012</v>
          </cell>
          <cell r="B338" t="str">
            <v>TESOURA COMPLETA EM MAÇARANDUBA APARELHADA, PARA TELHADOS COM VÃOS DE</v>
          </cell>
          <cell r="C338" t="str">
            <v>UN</v>
          </cell>
          <cell r="D338">
            <v>1634.76</v>
          </cell>
        </row>
        <row r="339">
          <cell r="B339" t="str">
            <v>9M - FORNECIMENTO E COLOCAÇÃO.</v>
          </cell>
        </row>
        <row r="340">
          <cell r="A340" t="str">
            <v>68563/013</v>
          </cell>
          <cell r="B340" t="str">
            <v>TESOURA COMPLETA EM MAÇARANDUBA SERRADA, PARA TELHADOS COM VÃOS DE 10M</v>
          </cell>
          <cell r="C340" t="str">
            <v>UN</v>
          </cell>
          <cell r="D340">
            <v>1491.46</v>
          </cell>
        </row>
        <row r="341">
          <cell r="B341" t="e">
            <v>#NAME?</v>
          </cell>
        </row>
        <row r="342">
          <cell r="A342" t="str">
            <v>CÓDIGO</v>
          </cell>
          <cell r="B342" t="str">
            <v>|D E S C R I Ç Ã O                                                   |UN</v>
          </cell>
          <cell r="C342" t="str">
            <v>IDADE</v>
          </cell>
          <cell r="D342" t="str">
            <v>|CUSTO TOTAL</v>
          </cell>
        </row>
        <row r="343">
          <cell r="A343" t="str">
            <v>ÍNCULO.....:</v>
          </cell>
          <cell r="B343" t="str">
            <v>NACIONAL CAIXA</v>
          </cell>
        </row>
        <row r="345">
          <cell r="A345" t="str">
            <v>68563/014</v>
          </cell>
          <cell r="B345" t="str">
            <v>TESOURA COMPLETA EM MAÇARANDUBA APARELHADA, PARA TELHADOS COM VÃOS DE</v>
          </cell>
          <cell r="C345" t="str">
            <v>UN</v>
          </cell>
          <cell r="D345">
            <v>1815.07</v>
          </cell>
        </row>
        <row r="346">
          <cell r="B346" t="str">
            <v>10M - FORNECIMENTO E COLOCAÇÃO.</v>
          </cell>
        </row>
        <row r="347">
          <cell r="A347" t="str">
            <v>68563/015</v>
          </cell>
          <cell r="B347" t="str">
            <v>TESOURA COMPLETA EM MAÇARANDUBA SERRADA, PARA TELHADOS COM VÃOS DE 11M</v>
          </cell>
          <cell r="C347" t="str">
            <v>UN</v>
          </cell>
          <cell r="D347">
            <v>1775.55</v>
          </cell>
        </row>
        <row r="348">
          <cell r="B348" t="e">
            <v>#NAME?</v>
          </cell>
        </row>
        <row r="349">
          <cell r="A349" t="str">
            <v>68563/016</v>
          </cell>
          <cell r="B349" t="str">
            <v>TESOURA COMPLETA EM MAÇARANDUBA APARELHADA, PARA TELHADOS COM VÃOS DE</v>
          </cell>
          <cell r="C349" t="str">
            <v>UN</v>
          </cell>
          <cell r="D349">
            <v>2139.56</v>
          </cell>
        </row>
        <row r="350">
          <cell r="B350" t="str">
            <v>11M - FORNECIMENTO E COLOCAÇÃO.</v>
          </cell>
        </row>
        <row r="351">
          <cell r="A351" t="str">
            <v>68563/017</v>
          </cell>
          <cell r="B351" t="str">
            <v>TESOURA COMPLETA EM MAÇARANDUBA SERRADA, PARA TELHADOS COM  VÃOS DE 12</v>
          </cell>
          <cell r="C351" t="str">
            <v>UN</v>
          </cell>
          <cell r="D351">
            <v>1953.11</v>
          </cell>
        </row>
        <row r="352">
          <cell r="B352" t="str">
            <v>M -FORNECIMENTO E COLOCAÇÃO.</v>
          </cell>
        </row>
        <row r="353">
          <cell r="A353" t="str">
            <v>68563/018</v>
          </cell>
          <cell r="B353" t="str">
            <v>TESOURA COMPLETA EM MAÇARANDUBA APARELHADA, PARA TELHADOS COM VÃOS DE</v>
          </cell>
          <cell r="C353" t="str">
            <v>UN</v>
          </cell>
          <cell r="D353">
            <v>2376.6</v>
          </cell>
        </row>
        <row r="354">
          <cell r="B354" t="str">
            <v>12M - FORNECIMENTO E COLOCAÇÃO.</v>
          </cell>
        </row>
        <row r="355">
          <cell r="A355" t="str">
            <v>68563/019</v>
          </cell>
          <cell r="B355" t="str">
            <v>TESOURA COMPLETA EM MAÇARANDUBA SERRADA, PARA TELHADOS COM VÃOS DE 14M</v>
          </cell>
          <cell r="C355" t="str">
            <v>UN</v>
          </cell>
          <cell r="D355">
            <v>2242.58</v>
          </cell>
        </row>
        <row r="356">
          <cell r="B356" t="e">
            <v>#NAME?</v>
          </cell>
        </row>
        <row r="357">
          <cell r="A357" t="str">
            <v>68563/020</v>
          </cell>
          <cell r="B357" t="str">
            <v>TESOURA COMPLETA EM MAÇARANDUBA APARELHADA, PARA TELHADOS COM VÃOS DE</v>
          </cell>
          <cell r="C357" t="str">
            <v>UN</v>
          </cell>
          <cell r="D357">
            <v>2728.8</v>
          </cell>
        </row>
        <row r="358">
          <cell r="B358" t="str">
            <v>14M - FORNECIMENTO E COLOCAÇÃO.</v>
          </cell>
        </row>
        <row r="359">
          <cell r="A359" t="str">
            <v>68563/022</v>
          </cell>
          <cell r="B359" t="str">
            <v>CHAPA CELULOSE PRENSADA 122X224X1,2CM FORNECIMENTO</v>
          </cell>
          <cell r="C359" t="str">
            <v>UN</v>
          </cell>
          <cell r="D359">
            <v>49.13</v>
          </cell>
        </row>
        <row r="360">
          <cell r="A360">
            <v>68593</v>
          </cell>
          <cell r="B360" t="str">
            <v>ESTRUTURA MADEIRA ANCOR LAJE/PAREDE P/TELHA ESTRUTURAL FIBROCIMENTO</v>
          </cell>
        </row>
        <row r="361">
          <cell r="A361" t="str">
            <v>68593/001</v>
          </cell>
          <cell r="B361" t="str">
            <v>ESTRUTURA MADEIRA APARELHADA C/TESOURA VÃO 15M, P/TELHA ONDULADA FIBRO</v>
          </cell>
          <cell r="C361" t="str">
            <v>M2</v>
          </cell>
          <cell r="D361">
            <v>57.15</v>
          </cell>
        </row>
        <row r="362">
          <cell r="B362" t="str">
            <v>CIMENTO/ALUMINIO OU PLÁSTICA</v>
          </cell>
        </row>
        <row r="363">
          <cell r="A363" t="str">
            <v>68593/002</v>
          </cell>
          <cell r="B363" t="str">
            <v>ESTRUTURA MADEIRA APARELHADA C/PONTALETE, ANCORADA EM LAJE OU PAREDE,</v>
          </cell>
          <cell r="C363" t="str">
            <v>M2</v>
          </cell>
          <cell r="D363">
            <v>32.880000000000003</v>
          </cell>
        </row>
        <row r="364">
          <cell r="B364" t="str">
            <v>P/TELHA ONDULADA FIBROCIMENTO/ALUMÍNIO OU PLÁSTICA.</v>
          </cell>
        </row>
        <row r="365">
          <cell r="A365" t="str">
            <v>68593/003</v>
          </cell>
          <cell r="B365" t="str">
            <v>ESTRUTURA MADEIRA APARELHADA, APOIADA EM PAREDE E/OU LAJE, P/TELHA OND</v>
          </cell>
          <cell r="C365" t="str">
            <v>M2</v>
          </cell>
          <cell r="D365">
            <v>26.95</v>
          </cell>
        </row>
        <row r="366">
          <cell r="B366" t="str">
            <v>ULADA FIBROCIMENTO/ALUMÍNIO OU PLÁSTICA</v>
          </cell>
        </row>
        <row r="367">
          <cell r="A367" t="str">
            <v>68593/004</v>
          </cell>
          <cell r="B367" t="str">
            <v>ESTRUTURA MADEIRA APARELHADA, ANCORADA EM LAJE/PAREDE P/TELHA ESTRUTUR</v>
          </cell>
          <cell r="C367" t="str">
            <v>M2</v>
          </cell>
          <cell r="D367">
            <v>20.75</v>
          </cell>
        </row>
        <row r="368">
          <cell r="B368" t="str">
            <v>AL FIBROCIMENTO</v>
          </cell>
        </row>
        <row r="369">
          <cell r="A369" t="str">
            <v>68593/005</v>
          </cell>
          <cell r="B369" t="str">
            <v>ESTRUTURA MADEIRA C/TESOURA VAO 3 A 7M P/TELHA CERAMICA</v>
          </cell>
          <cell r="C369" t="str">
            <v>M2</v>
          </cell>
          <cell r="D369">
            <v>66.97</v>
          </cell>
        </row>
        <row r="370">
          <cell r="A370" t="str">
            <v>68593/006</v>
          </cell>
          <cell r="B370" t="str">
            <v>ESTRUTURA MADEIRA C/PONTALETE P/ TELHA CERAMICA</v>
          </cell>
          <cell r="C370" t="str">
            <v>M2</v>
          </cell>
          <cell r="D370">
            <v>59.51</v>
          </cell>
        </row>
        <row r="371">
          <cell r="A371" t="str">
            <v>68593/007</v>
          </cell>
          <cell r="B371" t="str">
            <v>ESTRUTURA MADEIRA APOIO PAREDE P/TELHA CERAMICA</v>
          </cell>
          <cell r="C371" t="str">
            <v>M2</v>
          </cell>
          <cell r="D371">
            <v>50.61</v>
          </cell>
        </row>
        <row r="372">
          <cell r="A372">
            <v>74</v>
          </cell>
          <cell r="B372" t="str">
            <v>TELHAMENTO COM TELHA CERAMICA</v>
          </cell>
        </row>
        <row r="373">
          <cell r="A373" t="str">
            <v>CÓDIGO</v>
          </cell>
          <cell r="B373" t="str">
            <v>|D E S C R I Ç Ã O                                                   |UN</v>
          </cell>
          <cell r="C373" t="str">
            <v>IDADE</v>
          </cell>
          <cell r="D373" t="str">
            <v>|CUSTO TOTAL</v>
          </cell>
        </row>
        <row r="374">
          <cell r="A374" t="str">
            <v>ÍNCULO.....:</v>
          </cell>
          <cell r="B374" t="str">
            <v>NACIONAL CAIXA</v>
          </cell>
        </row>
        <row r="376">
          <cell r="A376">
            <v>68566</v>
          </cell>
          <cell r="B376" t="str">
            <v>COBERTURA TELHA CERAMICA</v>
          </cell>
        </row>
        <row r="377">
          <cell r="A377" t="str">
            <v>68566/001</v>
          </cell>
          <cell r="B377" t="str">
            <v>COBERTURA TELHA CERÂMICA COLONIAL, C/ARGAMASSA DE CIMENTO/AREIA/SAIBRO</v>
          </cell>
          <cell r="C377" t="str">
            <v>M2</v>
          </cell>
          <cell r="D377">
            <v>29.7</v>
          </cell>
        </row>
        <row r="378">
          <cell r="B378" t="str">
            <v>TRAÇO 1:2:3, SEM MADEIRAMENTO</v>
          </cell>
        </row>
        <row r="379">
          <cell r="A379" t="str">
            <v>68566/002</v>
          </cell>
          <cell r="B379" t="str">
            <v>COBERTURA TELHA CERÂMICA PLAN, SEM CUMEEIRA E MADEIRAMENTO</v>
          </cell>
          <cell r="C379" t="str">
            <v>M2</v>
          </cell>
          <cell r="D379">
            <v>26.36</v>
          </cell>
        </row>
        <row r="380">
          <cell r="A380" t="str">
            <v>68566/003</v>
          </cell>
          <cell r="B380" t="str">
            <v>COBERTURA TELHA CERÂMICA FRANCESA OU MARSELHESA, SEM CUMEEIRA E MADEIR</v>
          </cell>
          <cell r="C380" t="str">
            <v>M2</v>
          </cell>
          <cell r="D380">
            <v>20.91</v>
          </cell>
        </row>
        <row r="381">
          <cell r="B381" t="str">
            <v>AMENTO</v>
          </cell>
        </row>
        <row r="382">
          <cell r="A382" t="str">
            <v>68566/004</v>
          </cell>
          <cell r="B382" t="str">
            <v>COBERTURA TELHA CERÂMICA CANAL, C/ARGAMASSA CIMENTO/AREIA/SAIBRO TRAÇO</v>
          </cell>
          <cell r="C382" t="str">
            <v>M2</v>
          </cell>
          <cell r="D382">
            <v>29.49</v>
          </cell>
        </row>
        <row r="383">
          <cell r="B383" t="str">
            <v>1:2:3, SEM CUMEEIRA E MADEIRAMENTO</v>
          </cell>
        </row>
        <row r="384">
          <cell r="A384" t="str">
            <v>68566/005</v>
          </cell>
          <cell r="B384" t="str">
            <v>COBERTURA TELHA CERÂMICA PAULISTINHA/PIAUÍ (COLONIAL TRAPEIZODAL), C/A</v>
          </cell>
          <cell r="C384" t="str">
            <v>M2</v>
          </cell>
          <cell r="D384">
            <v>35.380000000000003</v>
          </cell>
        </row>
        <row r="385">
          <cell r="B385" t="str">
            <v>RGAMASSA CIMENTO/AREIA/SAIBRO TRAÇO 1:2:3, SEM CUMEEIRA E MADEIRAMENTO</v>
          </cell>
        </row>
        <row r="386">
          <cell r="A386" t="str">
            <v>68566/006</v>
          </cell>
          <cell r="B386" t="str">
            <v>COBERTURA TELHA CERÂMICA PAULISTA, C/ARGAMASSA CIMENTO/AREIA/SAIBRO TR</v>
          </cell>
          <cell r="C386" t="str">
            <v>M2</v>
          </cell>
          <cell r="D386">
            <v>33.24</v>
          </cell>
        </row>
        <row r="387">
          <cell r="B387" t="str">
            <v>AÇO 1:2:3, SEM CUMEEIRA E MADEIRAMENTO, INCLINAÇÃO 35%</v>
          </cell>
        </row>
        <row r="388">
          <cell r="A388" t="str">
            <v>68566/007</v>
          </cell>
          <cell r="B388" t="str">
            <v>CORDÃO DE ARREMATE EM BEIRAIS (LATERAIS) C/ TELHA COLONIAL EMBOÇADA C/</v>
          </cell>
          <cell r="C388" t="str">
            <v>M</v>
          </cell>
          <cell r="D388">
            <v>7.25</v>
          </cell>
        </row>
        <row r="389">
          <cell r="B389" t="str">
            <v>ARGAMASSA CIMENTO/CAL HIDRATADA/AREIA TRAÇO 1:2:8</v>
          </cell>
        </row>
        <row r="390">
          <cell r="A390" t="str">
            <v>68566/008</v>
          </cell>
          <cell r="B390" t="str">
            <v>EMBOÇAMENTO DA ÚLTIMA FIADA DE TELHA PLAN/COLONIAL/PAULISTA C/ARGAMASS</v>
          </cell>
          <cell r="C390" t="str">
            <v>M</v>
          </cell>
          <cell r="D390">
            <v>4.04</v>
          </cell>
        </row>
        <row r="391">
          <cell r="B391" t="str">
            <v>A CIMENTO/CAL HIDRATADA/AREIA, 1:2:8</v>
          </cell>
        </row>
        <row r="392">
          <cell r="A392" t="str">
            <v>68566/009</v>
          </cell>
          <cell r="B392" t="str">
            <v>COBERTURA TELHA CERAMICA FRANCESA INCL. MADEIRAMENTO (APOIO EM PAREDES</v>
          </cell>
          <cell r="C392" t="str">
            <v>M2</v>
          </cell>
          <cell r="D392">
            <v>67.239999999999995</v>
          </cell>
        </row>
        <row r="393">
          <cell r="B393" t="str">
            <v>S/TESOURA). CUMEEIRA E CORDAO DE ARREMATE DOS BEIRAS (LATERAL) EMBOCA-</v>
          </cell>
        </row>
        <row r="394">
          <cell r="B394" t="str">
            <v>DO C/ ARG. CIM/CAL/AREIA 1:2:8</v>
          </cell>
        </row>
        <row r="395">
          <cell r="A395" t="str">
            <v>68566/010</v>
          </cell>
          <cell r="B395" t="str">
            <v>COBERTURA C/TELHA FRANCESA INCL.MADEIRAMENTO (VAOS ATE 4,0M C/TESOURA)</v>
          </cell>
          <cell r="C395" t="str">
            <v>M2</v>
          </cell>
          <cell r="D395">
            <v>73.91</v>
          </cell>
        </row>
        <row r="396">
          <cell r="B396" t="str">
            <v>CUMEEIRA E CORDAO DE ARREMATE DOS BEIRAIS(LATERAL) EMBOCADO C/ ARGAM.</v>
          </cell>
        </row>
        <row r="397">
          <cell r="B397" t="str">
            <v>DE CIM/CAL/AREIA 1:2:8</v>
          </cell>
        </row>
        <row r="398">
          <cell r="A398" t="str">
            <v>68566/011</v>
          </cell>
          <cell r="B398" t="str">
            <v>COBERTURA TELHA CERAMICA TIPO PLAN INCL. MADEIRAMENTO(APOIO EM PAREDES</v>
          </cell>
          <cell r="C398" t="str">
            <v>M2</v>
          </cell>
          <cell r="D398">
            <v>71.34</v>
          </cell>
        </row>
        <row r="399">
          <cell r="B399" t="str">
            <v>SEM TESOURA). CUMEEIRA, CORDAO DE ARREMATE DOS BEIRAIS (LATERAL) E</v>
          </cell>
        </row>
        <row r="400">
          <cell r="B400" t="str">
            <v>ULTIMA FIADA EMBOCADA C/ARG. CIM/CAL/AREIA 1:2:8</v>
          </cell>
        </row>
        <row r="401">
          <cell r="A401" t="str">
            <v>68566/012</v>
          </cell>
          <cell r="B401" t="str">
            <v>COBERTURA C/TELHA CERAMICA COLONIAL, INCL. MADEIRAMENTO (C/TESOURA</v>
          </cell>
          <cell r="C401" t="str">
            <v>M2</v>
          </cell>
          <cell r="D401">
            <v>73.48</v>
          </cell>
        </row>
        <row r="402">
          <cell r="B402" t="str">
            <v>VAOS ATE 4,0M), CUMEEIRA, CORDAO DE ARREMATE DOS BEIRAIS (LATERAL)</v>
          </cell>
        </row>
        <row r="403">
          <cell r="B403" t="str">
            <v>E ULTIMA FIADA EMBOCADA C/ARG. CIM/AREIA 1:2:8</v>
          </cell>
        </row>
        <row r="404">
          <cell r="A404" t="str">
            <v>CÓDIGO</v>
          </cell>
          <cell r="B404" t="str">
            <v>|D E S C R I Ç Ã O                                                   |UN</v>
          </cell>
          <cell r="C404" t="str">
            <v>IDADE</v>
          </cell>
          <cell r="D404" t="str">
            <v>|CUSTO TOTAL</v>
          </cell>
        </row>
        <row r="405">
          <cell r="A405" t="str">
            <v>ÍNCULO.....:</v>
          </cell>
          <cell r="B405" t="str">
            <v>NACIONAL CAIXA</v>
          </cell>
        </row>
        <row r="407">
          <cell r="A407" t="str">
            <v>68566/013</v>
          </cell>
          <cell r="B407" t="str">
            <v>COBERTURA C/TELHA CERAMICA COLONIAL, INCL.MADEIRAMENTO (APOIO EM PARE-</v>
          </cell>
          <cell r="C407" t="str">
            <v>M2</v>
          </cell>
          <cell r="D407">
            <v>65.430000000000007</v>
          </cell>
        </row>
        <row r="408">
          <cell r="B408" t="str">
            <v>DES, SEM TESOURA). CUMEEIRA, CORDAO DE ARREMATE DOS BEIRAIS  (LATERAL)</v>
          </cell>
        </row>
        <row r="409">
          <cell r="B409" t="str">
            <v>E ULTIMA FIADA EMBOCADA C/ ARG. CIM/CAL/AREIA 1:2:8</v>
          </cell>
        </row>
        <row r="410">
          <cell r="A410">
            <v>75</v>
          </cell>
          <cell r="B410" t="str">
            <v>TELHAMENTO COM TELHA DE FIBROCIMENTO</v>
          </cell>
        </row>
        <row r="411">
          <cell r="A411">
            <v>23758</v>
          </cell>
          <cell r="B411" t="str">
            <v>COBERTURA TELHA FIBROCIMENTO</v>
          </cell>
        </row>
        <row r="412">
          <cell r="A412" t="str">
            <v>23758/001</v>
          </cell>
          <cell r="B412" t="str">
            <v>COBERTURA TELHA FIBROCIMENTO ONDULADA 6MM, INCLUSIVE MADEIRAMENTO (APO</v>
          </cell>
          <cell r="C412" t="str">
            <v>M2</v>
          </cell>
          <cell r="D412">
            <v>50.29</v>
          </cell>
        </row>
        <row r="413">
          <cell r="B413" t="str">
            <v>IADA EM PAREDES S/TESOURAS) CUMEEIRA ARTICULADA</v>
          </cell>
        </row>
        <row r="414">
          <cell r="A414" t="str">
            <v>23758/002</v>
          </cell>
          <cell r="B414" t="str">
            <v>COBERTURA C/ TELHA DE FIBROCIMENTO ONDULADA 6MM, INCL. MADEIRAMENTO</v>
          </cell>
          <cell r="C414" t="str">
            <v>M2</v>
          </cell>
          <cell r="D414">
            <v>62.29</v>
          </cell>
        </row>
        <row r="415">
          <cell r="B415" t="str">
            <v>(VAOS ATE 10,0M - C/TESOURAS) E CUMEEIRA UNIVERSAL</v>
          </cell>
        </row>
        <row r="416">
          <cell r="A416" t="str">
            <v>23758/003</v>
          </cell>
          <cell r="B416" t="str">
            <v>COBERTURA EM TELHA DE FIBROCIMENTO ONDULADA 6MM, INCL. MADEIRAMENTO</v>
          </cell>
          <cell r="C416" t="str">
            <v>M2</v>
          </cell>
          <cell r="D416">
            <v>50.29</v>
          </cell>
        </row>
        <row r="417">
          <cell r="B417" t="str">
            <v>(APOIADO EM PAREDES, SEM TESOURA) E CUMEEIRA UNIVERSAL</v>
          </cell>
        </row>
        <row r="418">
          <cell r="A418">
            <v>23771</v>
          </cell>
          <cell r="B418" t="str">
            <v>COBERTURA FIBROCIMENTO BLOCO 2Q</v>
          </cell>
        </row>
        <row r="419">
          <cell r="A419" t="str">
            <v>23771/001</v>
          </cell>
          <cell r="B419" t="str">
            <v>COBERTURA FIBROCIMENTO CANALETE PR5-2Q-T INCL MADEIRAMENTO</v>
          </cell>
          <cell r="C419" t="str">
            <v>M2</v>
          </cell>
          <cell r="D419">
            <v>66.3</v>
          </cell>
        </row>
        <row r="420">
          <cell r="A420">
            <v>68520</v>
          </cell>
          <cell r="B420" t="str">
            <v>TELHAMENTO C/ TELHA DE FIBROCIMENTO</v>
          </cell>
        </row>
        <row r="421">
          <cell r="A421" t="str">
            <v>68520/001</v>
          </cell>
          <cell r="B421" t="str">
            <v>TELHAMENTO C/ TELHA DE FIBROCIMENTO ONDULADA 6MM - 2,44 X 1,10M. FORNE</v>
          </cell>
          <cell r="C421" t="str">
            <v>M2</v>
          </cell>
          <cell r="D421">
            <v>20.059999999999999</v>
          </cell>
        </row>
        <row r="422">
          <cell r="B422" t="str">
            <v>CIMENTO E COLOCAÇÃO.</v>
          </cell>
        </row>
        <row r="423">
          <cell r="A423">
            <v>76</v>
          </cell>
          <cell r="B423" t="str">
            <v>TELHAMENTO COM TELHA METALICA</v>
          </cell>
        </row>
        <row r="424">
          <cell r="A424">
            <v>24757</v>
          </cell>
          <cell r="B424" t="str">
            <v>COBERTURA COM TELHA CHAPA ACO ZINCADA 0,5MM</v>
          </cell>
        </row>
        <row r="425">
          <cell r="A425" t="str">
            <v>24757/001</v>
          </cell>
          <cell r="B425" t="str">
            <v>COBERTURA COM TELHA CHAPA AÇO ZINCADO, ONDULADA, ESP = 0,5MM</v>
          </cell>
          <cell r="C425" t="str">
            <v>M2</v>
          </cell>
          <cell r="D425">
            <v>28.96</v>
          </cell>
        </row>
        <row r="426">
          <cell r="A426">
            <v>77</v>
          </cell>
          <cell r="B426" t="str">
            <v>MADEIRAMENTO/TELHAMENTO C/ TELHAS CERAMICAS</v>
          </cell>
        </row>
        <row r="427">
          <cell r="A427">
            <v>23726</v>
          </cell>
          <cell r="B427" t="str">
            <v>COBERTURA TELHA CERAMICA</v>
          </cell>
        </row>
        <row r="428">
          <cell r="A428" t="str">
            <v>23726/001</v>
          </cell>
          <cell r="B428" t="str">
            <v>COBERTURA C/TELHA CERAMICA FRANCESA, INCLUSIVE MADEIRAMENTO (APOIO EM</v>
          </cell>
          <cell r="C428" t="str">
            <v>M2</v>
          </cell>
          <cell r="D428">
            <v>67.239999999999995</v>
          </cell>
        </row>
        <row r="429">
          <cell r="B429" t="str">
            <v>PAREDES, SEM TESOURA), CUMEEIRA E CORDAO DE ARREMATE DOS BEIRAIS (LATE</v>
          </cell>
        </row>
        <row r="430">
          <cell r="B430" t="str">
            <v>RAL) EMBOCADOS C/ARGAMASSA CIM/CAL/AREIA 1:2:8</v>
          </cell>
        </row>
        <row r="431">
          <cell r="A431" t="str">
            <v>23726/002</v>
          </cell>
          <cell r="B431" t="str">
            <v>COBERTURA C/TELHA CERAMICA PLAN, INCLUSIVE MADEIRAMENTO (APOIO EM PARE</v>
          </cell>
          <cell r="C431" t="str">
            <v>M2</v>
          </cell>
          <cell r="D431">
            <v>71.34</v>
          </cell>
        </row>
        <row r="432">
          <cell r="B432" t="str">
            <v>DES, SEM TESOURA), CUMEEIRA, CORDAO DE ARREMATE DOS BEIRAIS (LATERAL)</v>
          </cell>
        </row>
        <row r="433">
          <cell r="B433" t="str">
            <v>E ULTIMA FIDA ARGAMASSADA COM CIMENTO/CAL/AREIA 1:2:8</v>
          </cell>
        </row>
        <row r="434">
          <cell r="A434" t="str">
            <v>23726/003</v>
          </cell>
          <cell r="B434" t="str">
            <v>COBERTURA C/TELHA CERAMICA ROMANA, INCLUSIVE MADEIRAMENTO E CUMEEIRA</v>
          </cell>
          <cell r="C434" t="str">
            <v>M2</v>
          </cell>
          <cell r="D434">
            <v>68.84</v>
          </cell>
        </row>
        <row r="435">
          <cell r="A435" t="str">
            <v>CÓDIGO</v>
          </cell>
          <cell r="B435" t="str">
            <v>|D E S C R I Ç Ã O                                                   |UN</v>
          </cell>
          <cell r="C435" t="str">
            <v>IDADE</v>
          </cell>
          <cell r="D435" t="str">
            <v>|CUSTO TOTAL</v>
          </cell>
        </row>
        <row r="436">
          <cell r="A436" t="str">
            <v>ÍNCULO.....:</v>
          </cell>
          <cell r="B436" t="str">
            <v>NACIONAL CAIXA</v>
          </cell>
        </row>
        <row r="438">
          <cell r="B438" t="str">
            <v>EMPREGANDO ARGAMASSA DE CIM/CAL/AREIA 1:2:9</v>
          </cell>
        </row>
        <row r="439">
          <cell r="A439" t="str">
            <v>23726/004</v>
          </cell>
          <cell r="B439" t="str">
            <v>COBERTURA C/TELHA CERAMICA COLONIAL, INCL MADEIRAMENTO(APOIO EM PARE-</v>
          </cell>
          <cell r="C439" t="str">
            <v>M2</v>
          </cell>
          <cell r="D439">
            <v>65.430000000000007</v>
          </cell>
        </row>
        <row r="440">
          <cell r="B440" t="str">
            <v>DES, SEM TESOURA), CUMEEIRA, CORDAO DE ARREMATE DOS BEIRAIS (LATERAL)</v>
          </cell>
        </row>
        <row r="441">
          <cell r="B441" t="str">
            <v>E ULTIMA FIADA EMBOCADA COM ARG CIMENTO/CAL/AREIA 1:2:8</v>
          </cell>
        </row>
        <row r="442">
          <cell r="A442">
            <v>24317</v>
          </cell>
          <cell r="B442" t="str">
            <v>CONSERVACAO COBERTURAS PREDIAIS - PAR</v>
          </cell>
        </row>
        <row r="443">
          <cell r="A443" t="str">
            <v>24317/001</v>
          </cell>
          <cell r="B443" t="str">
            <v>CONSERVACAO COBERTURA PREDIAL/PAR, DE TELHAS FRANCESAS</v>
          </cell>
          <cell r="C443" t="str">
            <v>M2</v>
          </cell>
          <cell r="D443">
            <v>20.170000000000002</v>
          </cell>
        </row>
        <row r="444">
          <cell r="A444" t="str">
            <v>24317/002</v>
          </cell>
          <cell r="B444" t="str">
            <v>CONSERVACAO COBERTURA PREDIAL/PAR, DE TELHAS COLONIAIS</v>
          </cell>
          <cell r="C444" t="str">
            <v>M2</v>
          </cell>
          <cell r="D444">
            <v>21.4</v>
          </cell>
        </row>
        <row r="445">
          <cell r="A445" t="str">
            <v>24317/003</v>
          </cell>
          <cell r="B445" t="str">
            <v>CONSERVACAO COBERTURA PREDIAL/PAR, DE TELHAS ROMANAS</v>
          </cell>
          <cell r="C445" t="str">
            <v>M2</v>
          </cell>
          <cell r="D445">
            <v>19.55</v>
          </cell>
        </row>
        <row r="446">
          <cell r="A446">
            <v>78</v>
          </cell>
          <cell r="B446" t="str">
            <v>MADEIRAMENTO/TELHAMENTO C/ TELHAS FIBROCIMENTO</v>
          </cell>
        </row>
        <row r="447">
          <cell r="A447">
            <v>24132</v>
          </cell>
          <cell r="B447" t="str">
            <v>COBERTURA EM TELHA DE FIBROCIMENTO</v>
          </cell>
        </row>
        <row r="448">
          <cell r="A448" t="str">
            <v>24132/001</v>
          </cell>
          <cell r="B448" t="str">
            <v>COBERTURA EM TELHA DE FIBROCIMENTO ONDULADA 6 MM, INCL. MADEIRAMENTO</v>
          </cell>
          <cell r="C448" t="str">
            <v>M2</v>
          </cell>
          <cell r="D448">
            <v>50.29</v>
          </cell>
        </row>
        <row r="449">
          <cell r="A449">
            <v>24318</v>
          </cell>
          <cell r="B449" t="str">
            <v>CONSERVACAO COBERTURAS PREDIAIS - PAR</v>
          </cell>
        </row>
        <row r="450">
          <cell r="A450" t="str">
            <v>24318/001</v>
          </cell>
          <cell r="B450" t="str">
            <v>CONSERVACAO COBERTURA PREDIAL/PAR, COM CHAPAS FIBROCIMENTO</v>
          </cell>
          <cell r="C450" t="str">
            <v>M2</v>
          </cell>
          <cell r="D450">
            <v>15.08</v>
          </cell>
        </row>
        <row r="451">
          <cell r="A451">
            <v>79</v>
          </cell>
          <cell r="B451" t="str">
            <v>CUMEEIRA CERAMICA</v>
          </cell>
        </row>
        <row r="452">
          <cell r="A452">
            <v>6058</v>
          </cell>
          <cell r="B452" t="str">
            <v>CUMEEIRA COM TELHA CERÂMICA EMBOÇADA COM ARGAMASSA DE CIMENTO/CAL HIDR</v>
          </cell>
          <cell r="C452" t="str">
            <v>M</v>
          </cell>
          <cell r="D452">
            <v>9.0299999999999994</v>
          </cell>
        </row>
        <row r="453">
          <cell r="B453" t="str">
            <v>ATADA/AREIA - 1:2:8</v>
          </cell>
        </row>
        <row r="454">
          <cell r="A454">
            <v>68594</v>
          </cell>
          <cell r="B454" t="str">
            <v>ARREMATE TELHA CERAMICA EMBOCADA C/ARGAMASSA CIMENTO/AREIA/SAIBRO 1:2:</v>
          </cell>
        </row>
        <row r="455">
          <cell r="B455">
            <v>3</v>
          </cell>
        </row>
        <row r="456">
          <cell r="A456" t="str">
            <v>68594/001</v>
          </cell>
          <cell r="B456" t="str">
            <v>CUMEEIRA TELHA CERÂMICA EMBOÇADA COM ARGAMASSA DE CIMENTO/AREIA/SAIBRO</v>
          </cell>
          <cell r="C456" t="str">
            <v>M</v>
          </cell>
          <cell r="D456">
            <v>9.2799999999999994</v>
          </cell>
        </row>
        <row r="457">
          <cell r="B457" t="str">
            <v>- 1:2:3</v>
          </cell>
        </row>
        <row r="458">
          <cell r="A458" t="str">
            <v>68594/002</v>
          </cell>
          <cell r="B458" t="str">
            <v>ARREMATE COM TELHA CERÂMICA EMBOCADA C/ ARGAMASSA CIMENTO/AREIA/SAIBRO</v>
          </cell>
          <cell r="C458" t="str">
            <v>M</v>
          </cell>
          <cell r="D458">
            <v>7.48</v>
          </cell>
        </row>
        <row r="459">
          <cell r="B459" t="str">
            <v>TRAÇO 1:2:3</v>
          </cell>
        </row>
        <row r="460">
          <cell r="A460">
            <v>80</v>
          </cell>
          <cell r="B460" t="str">
            <v>CUMEEIRA DE FIBROCIMENTO</v>
          </cell>
        </row>
        <row r="461">
          <cell r="A461">
            <v>68687</v>
          </cell>
          <cell r="B461" t="str">
            <v>CUMEEIRA FIBROCIMENTO</v>
          </cell>
        </row>
        <row r="462">
          <cell r="A462" t="str">
            <v>68687/001</v>
          </cell>
          <cell r="B462" t="str">
            <v>CUMEEIRA FIBROCIMENTO UNIVERSAL PARA TELHA ONDULADA (6MM - 110X21CM),</v>
          </cell>
          <cell r="C462" t="str">
            <v>M</v>
          </cell>
          <cell r="D462">
            <v>55.46</v>
          </cell>
        </row>
        <row r="463">
          <cell r="B463" t="str">
            <v>COM JUNTA PLÁSTICA DE VEDAÇÃO, INCLUINDO FORNECIMENTO, COLOCAÇÃO E PAR</v>
          </cell>
        </row>
        <row r="464">
          <cell r="B464" t="str">
            <v>AFUSOS DE FIXAÇÃO</v>
          </cell>
        </row>
        <row r="465">
          <cell r="A465" t="str">
            <v>68687/002</v>
          </cell>
          <cell r="B465" t="str">
            <v>CUMEEIRA FIBROCIMENTO TIPO SHED PARA TELHA ONDULADA, COM JUNTA PLÁSTIC</v>
          </cell>
          <cell r="C465" t="str">
            <v>M</v>
          </cell>
          <cell r="D465">
            <v>47.13</v>
          </cell>
        </row>
        <row r="466">
          <cell r="A466" t="str">
            <v>CÓDIGO</v>
          </cell>
          <cell r="B466" t="str">
            <v>|D E S C R I Ç Ã O                                                   |UN</v>
          </cell>
          <cell r="C466" t="str">
            <v>IDADE</v>
          </cell>
          <cell r="D466" t="str">
            <v>|CUSTO TOTAL</v>
          </cell>
        </row>
        <row r="467">
          <cell r="A467" t="str">
            <v>ÍNCULO.....:</v>
          </cell>
          <cell r="B467" t="str">
            <v>NACIONAL CAIXA</v>
          </cell>
        </row>
        <row r="469">
          <cell r="B469" t="str">
            <v>A DE VEDAÇÃO</v>
          </cell>
        </row>
        <row r="470">
          <cell r="A470">
            <v>81</v>
          </cell>
          <cell r="B470" t="str">
            <v>CALHA DE CONCRETO</v>
          </cell>
        </row>
        <row r="471">
          <cell r="A471">
            <v>68506</v>
          </cell>
          <cell r="B471" t="str">
            <v>CALHA 0,4X0,2M C/FUNDO CONCR ARM ESP=5CM 1:2,5:4, PAREDE EM ALV 1/2 VE</v>
          </cell>
        </row>
        <row r="472">
          <cell r="B472" t="str">
            <v>Z C/ARG 1:9, REVEST C/CHAPISCO 1:4 E MASSA ESP=2CM</v>
          </cell>
        </row>
        <row r="473">
          <cell r="A473" t="str">
            <v>68506/001</v>
          </cell>
          <cell r="B473" t="str">
            <v>CALHA 0,4X0,2M (BASE X ALTURA) C/FUNDO CONCR ARM ESP=5CM 1:2,5:4, PARE</v>
          </cell>
          <cell r="C473" t="str">
            <v>M</v>
          </cell>
          <cell r="D473">
            <v>50.9</v>
          </cell>
        </row>
        <row r="474">
          <cell r="B474" t="str">
            <v>DE EM ALV TIJOLO FURADO 1/2 VEZ C/ARG 1:9, CHAPISCO 1:4 E REVESTIMENTO</v>
          </cell>
        </row>
        <row r="475">
          <cell r="B475" t="str">
            <v>CIMENTADO DESEMPOLADO 1:4 ESP=2CM</v>
          </cell>
        </row>
        <row r="476">
          <cell r="A476">
            <v>83</v>
          </cell>
          <cell r="B476" t="str">
            <v>CALHA DE PVC, PECAS E ACESSORIOS</v>
          </cell>
        </row>
        <row r="477">
          <cell r="A477">
            <v>68327</v>
          </cell>
          <cell r="B477" t="str">
            <v>BUZINOTE (TUBO PVC 50MM) PARA SAÍDA DE ÁGUA DE PISO DE QUADRA ESPORTIV</v>
          </cell>
          <cell r="C477" t="str">
            <v>M</v>
          </cell>
          <cell r="D477">
            <v>4.8499999999999996</v>
          </cell>
        </row>
        <row r="478">
          <cell r="B478" t="str">
            <v>A</v>
          </cell>
        </row>
        <row r="479">
          <cell r="A479">
            <v>84</v>
          </cell>
          <cell r="B479" t="str">
            <v>CALHA METALICA</v>
          </cell>
        </row>
        <row r="480">
          <cell r="A480">
            <v>24141</v>
          </cell>
          <cell r="B480" t="str">
            <v>CALHA EM CHAPA GALVANIZADA</v>
          </cell>
        </row>
        <row r="481">
          <cell r="A481" t="str">
            <v>24141/001</v>
          </cell>
          <cell r="B481" t="str">
            <v>CALHA EM CHAPA GALVANIZADA Nº 24 (ESPESSURA=0,65MM), DESENVOLVIMENTO=3</v>
          </cell>
          <cell r="C481" t="str">
            <v>M</v>
          </cell>
          <cell r="D481">
            <v>25.22</v>
          </cell>
        </row>
        <row r="482">
          <cell r="B482" t="str">
            <v>3CM</v>
          </cell>
        </row>
        <row r="483">
          <cell r="A483">
            <v>24319</v>
          </cell>
          <cell r="B483" t="str">
            <v>CONSERVACAO DE CALHAS - PAR</v>
          </cell>
        </row>
        <row r="484">
          <cell r="A484" t="str">
            <v>24319/001</v>
          </cell>
          <cell r="B484" t="str">
            <v>CONSERVACAO DE COBERTURA PREDIAL/PAR - CALHAS METALICAS</v>
          </cell>
          <cell r="C484" t="str">
            <v>M</v>
          </cell>
          <cell r="D484">
            <v>7.75</v>
          </cell>
        </row>
        <row r="485">
          <cell r="A485">
            <v>86</v>
          </cell>
          <cell r="B485" t="str">
            <v>RUFO METALICO</v>
          </cell>
        </row>
        <row r="486">
          <cell r="A486">
            <v>24133</v>
          </cell>
          <cell r="B486" t="str">
            <v>RUFO EM CHAPA GALVANIZADA</v>
          </cell>
        </row>
        <row r="487">
          <cell r="A487" t="str">
            <v>24133/001</v>
          </cell>
          <cell r="B487" t="str">
            <v>RUFO EM CHAPA GALVANIZADA NUM 24 L=25 CM</v>
          </cell>
          <cell r="C487" t="str">
            <v>M</v>
          </cell>
          <cell r="D487">
            <v>24.81</v>
          </cell>
        </row>
        <row r="488">
          <cell r="A488">
            <v>88</v>
          </cell>
          <cell r="B488" t="str">
            <v>RUFO EM CONCRETO</v>
          </cell>
        </row>
        <row r="489">
          <cell r="A489">
            <v>68058</v>
          </cell>
          <cell r="B489" t="str">
            <v>ALGEROZ (RUFO) EM CONCRETO ARMADO, LARGURA 40 CM E ESPESSURA 7 CM</v>
          </cell>
          <cell r="C489" t="str">
            <v>M</v>
          </cell>
          <cell r="D489">
            <v>39.14</v>
          </cell>
        </row>
        <row r="490">
          <cell r="A490">
            <v>68505</v>
          </cell>
          <cell r="B490" t="str">
            <v>ALGEROZ EM CONCRETO ARMADO (RUFO DE CONCRETO)</v>
          </cell>
        </row>
        <row r="491">
          <cell r="A491" t="str">
            <v>68505/001</v>
          </cell>
          <cell r="B491" t="str">
            <v>ALGEROZ (RUFO) EM CONCRETO ARMADO, LARGURA = 40 CM E ESPESSURA = 3 CM</v>
          </cell>
          <cell r="C491" t="str">
            <v>M</v>
          </cell>
          <cell r="D491">
            <v>17.36</v>
          </cell>
        </row>
        <row r="492">
          <cell r="A492">
            <v>252</v>
          </cell>
          <cell r="B492" t="str">
            <v>TELHAMENTO COM TELHA DE FIBRA DE VIDRO</v>
          </cell>
        </row>
        <row r="493">
          <cell r="A493">
            <v>41619</v>
          </cell>
          <cell r="B493" t="str">
            <v>COBERTURA COM TELHA DE FIBRA DE VIDRO, ONDULADA, COLORIDA, 2,44 X 0,50</v>
          </cell>
          <cell r="C493" t="str">
            <v>M2</v>
          </cell>
          <cell r="D493">
            <v>30.84</v>
          </cell>
        </row>
        <row r="494">
          <cell r="B494" t="str">
            <v>M E = 0,6 MM</v>
          </cell>
        </row>
        <row r="495">
          <cell r="A495">
            <v>291</v>
          </cell>
          <cell r="B495" t="str">
            <v>ESTRUTURA METALICA</v>
          </cell>
        </row>
        <row r="496">
          <cell r="A496">
            <v>25624</v>
          </cell>
          <cell r="B496" t="str">
            <v>ESTRUTURAS METALICAS DIVERSAS</v>
          </cell>
        </row>
        <row r="497">
          <cell r="A497" t="str">
            <v>CÓDIGO</v>
          </cell>
          <cell r="B497" t="str">
            <v>|D E S C R I Ç Ã O                                                   |UN</v>
          </cell>
          <cell r="C497" t="str">
            <v>IDADE</v>
          </cell>
          <cell r="D497" t="str">
            <v>|CUSTO TOTAL</v>
          </cell>
        </row>
        <row r="498">
          <cell r="A498" t="str">
            <v>ÍNCULO.....:</v>
          </cell>
          <cell r="B498" t="str">
            <v>NACIONAL CAIXA</v>
          </cell>
        </row>
        <row r="500">
          <cell r="A500" t="str">
            <v>25624/001</v>
          </cell>
          <cell r="B500" t="str">
            <v>ESTRUTURA METÁLICA C/ PERFIS ”I” 8 A 12” EM AÇO LAMINADO (VIGA ISOLADA</v>
          </cell>
          <cell r="C500" t="str">
            <v>KG</v>
          </cell>
          <cell r="D500">
            <v>6.87</v>
          </cell>
        </row>
        <row r="501">
          <cell r="B501" t="str">
            <v>, ESCORA, PÓRTICO, ETC). FORNECIMENTO E MONTAGEM, INCLUSIVE PERDAS (5%</v>
          </cell>
        </row>
        <row r="502">
          <cell r="B502" t="str">
            <v>).</v>
          </cell>
        </row>
        <row r="503">
          <cell r="A503" t="str">
            <v>25624/002</v>
          </cell>
          <cell r="B503" t="str">
            <v>ESTRUTURA METÁLICA C/ PERFIS ”I” ATÉ 8” EM AÇO LAMINADO (VIGA ISOLADA,</v>
          </cell>
          <cell r="C503" t="str">
            <v>KG</v>
          </cell>
          <cell r="D503">
            <v>4.91</v>
          </cell>
        </row>
        <row r="504">
          <cell r="B504" t="str">
            <v>ESCORA, PÓRTICO, ETC). FORNECIMENTO E MONTAGEM, INCLSIVE PERDAS (5%).</v>
          </cell>
        </row>
        <row r="505">
          <cell r="A505" t="str">
            <v>25624/003</v>
          </cell>
          <cell r="B505" t="str">
            <v>ESTRUTURA METÁLICA P/ GALPÕES, VÃO DE 12,00M, EM PÓRTICOS EM TRELIÇA D</v>
          </cell>
          <cell r="C505" t="str">
            <v>KG</v>
          </cell>
          <cell r="D505">
            <v>7.95</v>
          </cell>
        </row>
        <row r="506">
          <cell r="B506" t="str">
            <v>E  AÇO,  FORNECIMENTO, MONTAGEM E PINTURA COM FUNDO  ANTICORROSIVO.</v>
          </cell>
        </row>
        <row r="507">
          <cell r="A507" t="str">
            <v>DROP</v>
          </cell>
          <cell r="B507" t="str">
            <v>DRENAGEM/OBRAS DE CONTENCAO/POCOS DE VISITA E CAIXAS</v>
          </cell>
        </row>
        <row r="508">
          <cell r="A508">
            <v>28</v>
          </cell>
          <cell r="B508" t="str">
            <v>DRENOS</v>
          </cell>
        </row>
        <row r="509">
          <cell r="A509">
            <v>11510</v>
          </cell>
          <cell r="B509" t="str">
            <v>EXECUCAO DA ENVOLTORIA DOS DRENOS DE GASES - MMA</v>
          </cell>
        </row>
        <row r="510">
          <cell r="A510" t="str">
            <v>11510/001</v>
          </cell>
          <cell r="B510" t="str">
            <v>EXECUÇÃO DA ENVOLTÓRIA DOS DRENOS DE GASES - MMA, EM TUBOS DE CONCRETO</v>
          </cell>
          <cell r="C510" t="str">
            <v>M</v>
          </cell>
          <cell r="D510">
            <v>92.66</v>
          </cell>
        </row>
        <row r="511">
          <cell r="B511" t="str">
            <v>, DI=60 CM, PREENCHIDOS COM RACHÃO.</v>
          </cell>
        </row>
        <row r="512">
          <cell r="A512">
            <v>24237</v>
          </cell>
          <cell r="B512" t="str">
            <v>FORNECIMENTO/ASSENTAMENTO DE MANTA GEOTEXTIL BIDIM OP-60 EM DRENOS</v>
          </cell>
        </row>
        <row r="513">
          <cell r="A513" t="str">
            <v>24237/001</v>
          </cell>
          <cell r="B513" t="str">
            <v>FORNECIMENTO/ASSENTAMENTO DE MANTA GEOTEXTIL RT-31 (ANT OP-60) BIDIM</v>
          </cell>
          <cell r="C513" t="str">
            <v>M2</v>
          </cell>
          <cell r="D513">
            <v>19.39</v>
          </cell>
        </row>
        <row r="514">
          <cell r="A514">
            <v>26277</v>
          </cell>
          <cell r="B514" t="str">
            <v>DRENOS DE CHORUME EM TUBOS DRENANTES - MMA</v>
          </cell>
        </row>
        <row r="515">
          <cell r="A515" t="str">
            <v>26277/001</v>
          </cell>
          <cell r="B515" t="str">
            <v>EM TUBOS DE PVC, D = 100 MM, ENVOLTOS EM BRITA E GEOTEXTIL</v>
          </cell>
          <cell r="C515" t="str">
            <v>M</v>
          </cell>
          <cell r="D515">
            <v>44.68</v>
          </cell>
        </row>
        <row r="516">
          <cell r="A516" t="str">
            <v>26277/002</v>
          </cell>
          <cell r="B516" t="str">
            <v>EM TUBOS DE PVC, D = 150 MM, ENVOLTOS EM BRITA E GEOTEXTIL</v>
          </cell>
          <cell r="C516" t="str">
            <v>M</v>
          </cell>
          <cell r="D516">
            <v>67.099999999999994</v>
          </cell>
        </row>
        <row r="517">
          <cell r="A517" t="str">
            <v>26277/003</v>
          </cell>
          <cell r="B517" t="str">
            <v>EM TUBOS DRENANTES DE CONCRETO, D = 200 MM, ENVOLTOS EM BRITA E GEOTEX</v>
          </cell>
          <cell r="C517" t="str">
            <v>M</v>
          </cell>
          <cell r="D517">
            <v>40.65</v>
          </cell>
        </row>
        <row r="518">
          <cell r="B518" t="str">
            <v>TIL</v>
          </cell>
        </row>
        <row r="519">
          <cell r="A519">
            <v>26278</v>
          </cell>
          <cell r="B519" t="str">
            <v>COLOCACAO DE MANTA                   - MMA</v>
          </cell>
        </row>
        <row r="520">
          <cell r="A520" t="str">
            <v>26278/001</v>
          </cell>
          <cell r="B520" t="str">
            <v>COLOCACAO DE MANTA POLYESTER - GEOTEXTIL OP 20</v>
          </cell>
          <cell r="C520" t="str">
            <v>M2</v>
          </cell>
          <cell r="D520">
            <v>9.65</v>
          </cell>
        </row>
        <row r="521">
          <cell r="A521" t="str">
            <v>26278/002</v>
          </cell>
          <cell r="B521" t="str">
            <v>COLOCACAO MANTA IMPERMEABILIZANTE</v>
          </cell>
          <cell r="C521" t="str">
            <v>M2</v>
          </cell>
          <cell r="D521">
            <v>26.69</v>
          </cell>
        </row>
        <row r="522">
          <cell r="A522">
            <v>55911</v>
          </cell>
          <cell r="B522" t="str">
            <v>DRENO PARA FUNDACAO DE RESERVATORIOS APOIADOS</v>
          </cell>
          <cell r="C522" t="str">
            <v>UN</v>
          </cell>
          <cell r="D522">
            <v>1097.79</v>
          </cell>
        </row>
        <row r="523">
          <cell r="A523">
            <v>71419</v>
          </cell>
          <cell r="B523" t="str">
            <v>CAMADA DRENANTE COM BRITA</v>
          </cell>
        </row>
        <row r="524">
          <cell r="A524" t="str">
            <v>71419/001</v>
          </cell>
          <cell r="B524" t="str">
            <v>CAMADA DRENANTE COM BRITA NUM 3</v>
          </cell>
          <cell r="C524" t="str">
            <v>M3</v>
          </cell>
          <cell r="D524">
            <v>80.95</v>
          </cell>
        </row>
        <row r="525">
          <cell r="A525" t="str">
            <v>71419/002</v>
          </cell>
          <cell r="B525" t="str">
            <v>CAMADA DE BRITA Nº 4 - LEITO FILTRANTE</v>
          </cell>
          <cell r="C525" t="str">
            <v>M3</v>
          </cell>
          <cell r="D525">
            <v>87.34</v>
          </cell>
        </row>
        <row r="526">
          <cell r="A526">
            <v>71420</v>
          </cell>
          <cell r="B526" t="str">
            <v>DRENO PROFUNDO COM TUBO PEAD</v>
          </cell>
        </row>
        <row r="527">
          <cell r="A527" t="str">
            <v>71420/001</v>
          </cell>
          <cell r="B527" t="str">
            <v>DRENO PROFUNDO EM TUBO PEAD PERFURADO DN=4"</v>
          </cell>
          <cell r="C527" t="str">
            <v>M</v>
          </cell>
          <cell r="D527">
            <v>30.54</v>
          </cell>
        </row>
        <row r="528">
          <cell r="A528" t="str">
            <v>CÓDIGO</v>
          </cell>
          <cell r="B528" t="str">
            <v>|D E S C R I Ç Ã O                                                   |UN</v>
          </cell>
          <cell r="C528" t="str">
            <v>IDADE</v>
          </cell>
          <cell r="D528" t="str">
            <v>|CUSTO TOTAL</v>
          </cell>
        </row>
        <row r="529">
          <cell r="A529" t="str">
            <v>ÍNCULO.....:</v>
          </cell>
          <cell r="B529" t="str">
            <v>NACIONAL CAIXA</v>
          </cell>
        </row>
        <row r="531">
          <cell r="A531">
            <v>29</v>
          </cell>
          <cell r="B531" t="str">
            <v>ENROCAMENTOS</v>
          </cell>
        </row>
        <row r="532">
          <cell r="A532">
            <v>11512</v>
          </cell>
          <cell r="B532" t="str">
            <v>CONSTRUCAO DE ESCADAS DE DISSIPACAO DE AGUAS PLUVIAIS - MMA</v>
          </cell>
        </row>
        <row r="533">
          <cell r="A533" t="str">
            <v>11512/001</v>
          </cell>
          <cell r="B533" t="str">
            <v>EM CONCRETO SIMPLES E ALVENARIA DE BLOCOS DE CONCRETO - MMA</v>
          </cell>
          <cell r="C533" t="str">
            <v>M</v>
          </cell>
          <cell r="D533">
            <v>58.69</v>
          </cell>
        </row>
        <row r="534">
          <cell r="A534">
            <v>35</v>
          </cell>
          <cell r="B534" t="str">
            <v>CALHAS DE DRENAGEM/ALAS DE GALERIAS (ESTRUT. DE LANCAMENTO)</v>
          </cell>
        </row>
        <row r="535">
          <cell r="A535">
            <v>9538</v>
          </cell>
          <cell r="B535" t="str">
            <v>FABRICACAO DE CANALETAS PREMOLDADAS P/DRENAGEM DE AGUAS</v>
          </cell>
          <cell r="C535" t="str">
            <v>UN</v>
          </cell>
          <cell r="D535">
            <v>282.98</v>
          </cell>
        </row>
        <row r="536">
          <cell r="B536" t="str">
            <v>PLUVIAIS, 85X60X15 CM, E=4 CM (SECCAO TRANSVERSAL TRIANGULAR)</v>
          </cell>
        </row>
        <row r="537">
          <cell r="B537" t="str">
            <v>MM</v>
          </cell>
        </row>
        <row r="538">
          <cell r="A538">
            <v>10403</v>
          </cell>
          <cell r="B538" t="str">
            <v>CALHA PRE-MOLDADA DE CONCRETO SIMPLES DN 200</v>
          </cell>
        </row>
        <row r="539">
          <cell r="A539" t="str">
            <v>10403/001</v>
          </cell>
          <cell r="B539" t="str">
            <v>CALHA PRE-MOLDADA DE CONCRETO SIMPLES DN 200 (QUADRA DESC)</v>
          </cell>
          <cell r="C539" t="str">
            <v>M</v>
          </cell>
          <cell r="D539">
            <v>13.1</v>
          </cell>
        </row>
        <row r="540">
          <cell r="A540">
            <v>23401</v>
          </cell>
          <cell r="B540" t="str">
            <v>CONCRETO PARA BERCO DE GALERIAS E REDES TUBULARES</v>
          </cell>
        </row>
        <row r="541">
          <cell r="A541" t="str">
            <v>23401/001</v>
          </cell>
          <cell r="B541" t="str">
            <v>FORNECIMENTO E LANCAMENTO DE CONCRETO PARA BERCO DE REDE TUBULAR</v>
          </cell>
          <cell r="C541" t="str">
            <v>M3</v>
          </cell>
          <cell r="D541">
            <v>241.61</v>
          </cell>
        </row>
        <row r="542">
          <cell r="A542">
            <v>25085</v>
          </cell>
          <cell r="B542" t="str">
            <v>VALETA DE PROTECAO PARA CORTE E ATERRO</v>
          </cell>
        </row>
        <row r="543">
          <cell r="A543" t="str">
            <v>25085/001</v>
          </cell>
          <cell r="B543" t="str">
            <v>VALETA DE PROTECAO PARA CORTE E ATERRO (ESCAVACAO MECANICA)</v>
          </cell>
          <cell r="C543" t="str">
            <v>M3</v>
          </cell>
          <cell r="D543">
            <v>1.27</v>
          </cell>
        </row>
        <row r="544">
          <cell r="A544">
            <v>25086</v>
          </cell>
          <cell r="B544" t="str">
            <v>VALETA E SAIDAS LATERAIS D AGU</v>
          </cell>
        </row>
        <row r="545">
          <cell r="A545" t="str">
            <v>25086/001</v>
          </cell>
          <cell r="B545" t="str">
            <v>VALETA E SAIDAS LATERAIS D AGUA (EXECUTADA C/MOTONIVELADORA</v>
          </cell>
          <cell r="C545" t="str">
            <v>M</v>
          </cell>
          <cell r="D545">
            <v>0.63</v>
          </cell>
        </row>
        <row r="546">
          <cell r="A546">
            <v>26279</v>
          </cell>
          <cell r="B546" t="str">
            <v>CONSTRUCAO DE CANALETAS P/DRENAGEM DE AGUAS PLUVIAIS - MMA</v>
          </cell>
        </row>
        <row r="547">
          <cell r="A547" t="str">
            <v>26279/001</v>
          </cell>
          <cell r="B547" t="str">
            <v>SECCAO TRIANGULAR , 90 X 30 CM, E = 6 CM</v>
          </cell>
          <cell r="C547" t="str">
            <v>M</v>
          </cell>
          <cell r="D547">
            <v>22.99</v>
          </cell>
        </row>
        <row r="548">
          <cell r="A548" t="str">
            <v>26279/002</v>
          </cell>
          <cell r="B548" t="str">
            <v>SECCAO TRIANGULAR , 110 X 40 CM , E = 6 CM</v>
          </cell>
          <cell r="C548" t="str">
            <v>M</v>
          </cell>
          <cell r="D548">
            <v>28.69</v>
          </cell>
        </row>
        <row r="549">
          <cell r="A549" t="str">
            <v>26279/003</v>
          </cell>
          <cell r="B549" t="str">
            <v>SECCAO TRIANGULAR , 120 X 30 CM, E = 6 CM</v>
          </cell>
          <cell r="C549" t="str">
            <v>M</v>
          </cell>
          <cell r="D549">
            <v>28.56</v>
          </cell>
        </row>
        <row r="550">
          <cell r="A550" t="str">
            <v>26279/004</v>
          </cell>
          <cell r="B550" t="str">
            <v>SECCAO TRIANGULAR , 165 X 40 CM, E = 6 CM</v>
          </cell>
          <cell r="C550" t="str">
            <v>M</v>
          </cell>
          <cell r="D550">
            <v>131.05000000000001</v>
          </cell>
        </row>
        <row r="551">
          <cell r="A551" t="str">
            <v>26279/005</v>
          </cell>
          <cell r="B551" t="str">
            <v>SECCAO TRAPEZOIDAL , 200/100 X 50 CM, E = 6 CM</v>
          </cell>
          <cell r="C551" t="str">
            <v>M</v>
          </cell>
          <cell r="D551">
            <v>239.7</v>
          </cell>
        </row>
        <row r="552">
          <cell r="A552">
            <v>36</v>
          </cell>
          <cell r="B552" t="str">
            <v>POCOS DE VISITA/BOCAS DE LOBO/CX. DE PASSAGEM/CX. DIVERSAS</v>
          </cell>
        </row>
        <row r="553">
          <cell r="A553">
            <v>9547</v>
          </cell>
          <cell r="B553" t="str">
            <v>ABERTURA E INSTALACAO DE CISTERNA ATE 15 M - MMA</v>
          </cell>
          <cell r="C553" t="str">
            <v>M</v>
          </cell>
          <cell r="D553">
            <v>199.92</v>
          </cell>
        </row>
        <row r="554">
          <cell r="A554">
            <v>11513</v>
          </cell>
          <cell r="B554" t="str">
            <v>CONSTRUCAO DE CAIXA DE PASSAGEM - MMA</v>
          </cell>
        </row>
        <row r="555">
          <cell r="A555" t="str">
            <v>11513/001</v>
          </cell>
          <cell r="B555" t="str">
            <v>DIAMETRO = 75 CM, ALTURA MEDIA = 70 CM</v>
          </cell>
          <cell r="C555" t="str">
            <v>UN</v>
          </cell>
          <cell r="D555">
            <v>154.16999999999999</v>
          </cell>
        </row>
        <row r="556">
          <cell r="A556">
            <v>11514</v>
          </cell>
          <cell r="B556" t="str">
            <v>CONSTRUCAO DE POCO DE VISITA - MMA</v>
          </cell>
        </row>
        <row r="557">
          <cell r="A557" t="str">
            <v>11514/001</v>
          </cell>
          <cell r="B557" t="str">
            <v>EM ALVENARIA DE TIJOLOS, D = 60 CM, ALTURA MEDIA = 150 CM</v>
          </cell>
          <cell r="C557" t="str">
            <v>UN</v>
          </cell>
          <cell r="D557">
            <v>293.68</v>
          </cell>
        </row>
        <row r="558">
          <cell r="A558">
            <v>23402</v>
          </cell>
          <cell r="B558" t="str">
            <v>POCO DE VISITA - DRENAGEM PLUVIAL - EM CONCRETO ESTRUTURAL</v>
          </cell>
        </row>
        <row r="559">
          <cell r="A559" t="str">
            <v>CÓDIGO</v>
          </cell>
          <cell r="B559" t="str">
            <v>|D E S C R I Ç Ã O                                                   |UN</v>
          </cell>
          <cell r="C559" t="str">
            <v>IDADE</v>
          </cell>
          <cell r="D559" t="str">
            <v>|CUSTO TOTAL</v>
          </cell>
        </row>
        <row r="560">
          <cell r="A560" t="str">
            <v>ÍNCULO.....:</v>
          </cell>
          <cell r="B560" t="str">
            <v>NACIONAL CAIXA</v>
          </cell>
        </row>
        <row r="562">
          <cell r="A562" t="str">
            <v>23402/001</v>
          </cell>
          <cell r="B562" t="str">
            <v>PV EM CONCRETO ESTRUTURAL - DRENAGEM PLUVIAL, TIPO"A", PARA REDE</v>
          </cell>
          <cell r="C562" t="str">
            <v>UN</v>
          </cell>
          <cell r="D562">
            <v>1012.33</v>
          </cell>
        </row>
        <row r="563">
          <cell r="B563" t="str">
            <v>DE 600 MM</v>
          </cell>
        </row>
        <row r="564">
          <cell r="A564">
            <v>23403</v>
          </cell>
          <cell r="B564" t="str">
            <v>CAIXA RALO TIPO BOCA DE LOBO</v>
          </cell>
        </row>
        <row r="565">
          <cell r="A565" t="str">
            <v>23403/001</v>
          </cell>
          <cell r="B565" t="str">
            <v>CAIXA RALO TIPO BOCA DE LOBO SIMPLES</v>
          </cell>
          <cell r="C565" t="str">
            <v>UN</v>
          </cell>
          <cell r="D565">
            <v>429.91</v>
          </cell>
        </row>
        <row r="566">
          <cell r="A566">
            <v>23449</v>
          </cell>
          <cell r="B566" t="str">
            <v>MODULO TIPO &gt; PV EM ALVENARIA P/ REDE COLETORA</v>
          </cell>
        </row>
        <row r="567">
          <cell r="B567" t="str">
            <v>COMPREENDE: - ESCAVACAO EM QQ TERRENO, EXCETO ROCHA, TRANSPORTE,CARGA,</v>
          </cell>
        </row>
        <row r="568">
          <cell r="B568" t="str">
            <v>DESCARGA E ESPALHAMENTO DO MATERIAL EXCEDENTE  EM  BOTA-</v>
          </cell>
        </row>
        <row r="569">
          <cell r="B569" t="str">
            <v>FORA.</v>
          </cell>
        </row>
        <row r="570">
          <cell r="A570" t="str">
            <v>23449/001</v>
          </cell>
          <cell r="B570" t="str">
            <v>DIAMETRO 1,20 M - PROFUNDIDADE ATE 2,00 METROS</v>
          </cell>
          <cell r="C570" t="str">
            <v>UN</v>
          </cell>
          <cell r="D570">
            <v>2876.9</v>
          </cell>
        </row>
        <row r="571">
          <cell r="A571" t="str">
            <v>23449/002</v>
          </cell>
          <cell r="B571" t="str">
            <v>DIAMETRO 1,20 M - PROFUNDIDADE ATE 4,00 METROS</v>
          </cell>
          <cell r="C571" t="str">
            <v>UN</v>
          </cell>
          <cell r="D571">
            <v>4097.25</v>
          </cell>
        </row>
        <row r="572">
          <cell r="A572">
            <v>23478</v>
          </cell>
          <cell r="B572" t="str">
            <v>MODULO TIPO &gt; POCO DE INSPECAO EM ALVENARIA</v>
          </cell>
        </row>
        <row r="573">
          <cell r="B573" t="str">
            <v>COMPREENDE: - ESCAVACAO EM QQ TERRENO, EXCETO ROCHA, TRANSPORTE,CARGA,</v>
          </cell>
        </row>
        <row r="574">
          <cell r="B574" t="str">
            <v>DESCARGA E ESPALHAMENTO DO MATERIAL EXCEDENTE EM  BOTA -</v>
          </cell>
        </row>
        <row r="575">
          <cell r="B575" t="str">
            <v>FORA.</v>
          </cell>
        </row>
        <row r="576">
          <cell r="A576" t="str">
            <v>23478/001</v>
          </cell>
          <cell r="B576" t="str">
            <v>DIAMETRO 0,60 M - PROFUNDIDADE 1,60 METROS</v>
          </cell>
          <cell r="C576" t="str">
            <v>UN</v>
          </cell>
          <cell r="D576">
            <v>1550.31</v>
          </cell>
        </row>
        <row r="577">
          <cell r="A577">
            <v>23614</v>
          </cell>
          <cell r="B577" t="str">
            <v>POCO DE VISITA - DRENAGEM PLUVIAL - EM ALVENARIA</v>
          </cell>
        </row>
        <row r="578">
          <cell r="A578" t="str">
            <v>23614/001</v>
          </cell>
          <cell r="B578" t="str">
            <v>POCO DE VISITA, H = 2M, TUBO ATE 1,0 METRO</v>
          </cell>
          <cell r="C578" t="str">
            <v>UN</v>
          </cell>
          <cell r="D578">
            <v>1877.14</v>
          </cell>
        </row>
        <row r="579">
          <cell r="A579" t="str">
            <v>23614/002</v>
          </cell>
          <cell r="B579" t="str">
            <v>PV TIPO "C/ GAVETA", DIMENSOES INTERNAS 1,0 X 1,0 X 1,5 M, C/SOBRETAM-</v>
          </cell>
          <cell r="C579" t="str">
            <v>UN</v>
          </cell>
          <cell r="D579">
            <v>1340.84</v>
          </cell>
        </row>
        <row r="580">
          <cell r="B580" t="str">
            <v>PA DE CONCRETO (REF. DR-02 - OBRAS RECIFE).</v>
          </cell>
        </row>
        <row r="581">
          <cell r="A581">
            <v>23615</v>
          </cell>
          <cell r="B581" t="str">
            <v>CAIXAS COLETORAS</v>
          </cell>
        </row>
        <row r="582">
          <cell r="A582" t="str">
            <v>23615/001</v>
          </cell>
          <cell r="B582" t="str">
            <v>CAIXA COLETORA, 1,20 X 1,20 X 1,50 M</v>
          </cell>
          <cell r="C582" t="str">
            <v>UN</v>
          </cell>
          <cell r="D582">
            <v>676.9</v>
          </cell>
        </row>
        <row r="583">
          <cell r="A583" t="str">
            <v>23615/002</v>
          </cell>
          <cell r="B583" t="str">
            <v>CAIXA COLETORA, 0,25 X 0,85 X 1,0 M (REF.DR-01/OBRAS RE)</v>
          </cell>
          <cell r="C583" t="str">
            <v>UN</v>
          </cell>
          <cell r="D583">
            <v>329.67</v>
          </cell>
        </row>
        <row r="584">
          <cell r="A584">
            <v>24242</v>
          </cell>
          <cell r="B584" t="str">
            <v>POCO TUBULAR D=1,5M X H=2,5M, REVESTIDO C/TUBOS CONCRETO</v>
          </cell>
        </row>
        <row r="585">
          <cell r="A585" t="str">
            <v>24242/001</v>
          </cell>
          <cell r="B585" t="str">
            <v>POCO TUBULAR D=1,5M X H=2,5M, REVESTIDO C/ANEIS DE CONCRETO D=1,5M</v>
          </cell>
          <cell r="C585" t="str">
            <v>UN</v>
          </cell>
          <cell r="D585">
            <v>989.88</v>
          </cell>
        </row>
        <row r="586">
          <cell r="B586" t="str">
            <v>FUNDO CONCRETO MAGRO E=10CM E TAMPA CONC ARM PRE-MOLDADA E=15CM</v>
          </cell>
        </row>
        <row r="587">
          <cell r="A587">
            <v>24259</v>
          </cell>
          <cell r="B587" t="str">
            <v>POCO SECO</v>
          </cell>
        </row>
        <row r="588">
          <cell r="A588" t="str">
            <v>24259/001</v>
          </cell>
          <cell r="B588" t="str">
            <v>POCO SECO, COM PROF.=1,50M, PARA RESERVATORIO APOIADO</v>
          </cell>
          <cell r="C588" t="str">
            <v>UN</v>
          </cell>
          <cell r="D588">
            <v>694.73</v>
          </cell>
        </row>
        <row r="589">
          <cell r="A589">
            <v>24270</v>
          </cell>
          <cell r="B589" t="str">
            <v>CAIXA DE ALVENARIA P/ PROTECAO DE REGISTRO</v>
          </cell>
        </row>
        <row r="590">
          <cell r="A590" t="str">
            <v>CÓDIGO</v>
          </cell>
          <cell r="B590" t="str">
            <v>|D E S C R I Ç Ã O                                                   |UN</v>
          </cell>
          <cell r="C590" t="str">
            <v>IDADE</v>
          </cell>
          <cell r="D590" t="str">
            <v>|CUSTO TOTAL</v>
          </cell>
        </row>
        <row r="591">
          <cell r="A591" t="str">
            <v>ÍNCULO.....:</v>
          </cell>
          <cell r="B591" t="str">
            <v>NACIONAL CAIXA</v>
          </cell>
        </row>
        <row r="593">
          <cell r="A593" t="str">
            <v>24270/001</v>
          </cell>
          <cell r="B593" t="str">
            <v>DIAMETRO REGISTRO &lt; 150 MM, ALTURA = 1,00 METRO</v>
          </cell>
          <cell r="C593" t="str">
            <v>UN</v>
          </cell>
          <cell r="D593">
            <v>52.19</v>
          </cell>
        </row>
        <row r="594">
          <cell r="A594">
            <v>26296</v>
          </cell>
          <cell r="B594" t="str">
            <v>POCO VISITA ANEL CONCRETO P/COLETOR ESGOTO SANITARIO</v>
          </cell>
        </row>
        <row r="595">
          <cell r="A595" t="str">
            <v>26296/001</v>
          </cell>
          <cell r="B595" t="str">
            <v>POCO VISITA ESG SANIT ANEIS CONCR PROF=80CM INCL DEGRAU EXCL</v>
          </cell>
          <cell r="C595" t="str">
            <v>UN</v>
          </cell>
          <cell r="D595">
            <v>151.4</v>
          </cell>
        </row>
        <row r="596">
          <cell r="B596" t="str">
            <v>TAMPAO FF(ESPECIFICACAO CEDAE)</v>
          </cell>
        </row>
        <row r="597">
          <cell r="A597" t="str">
            <v>26296/002</v>
          </cell>
          <cell r="B597" t="str">
            <v>POCO VISITA ESG SANIT ANEIS CONCR PROF=1M INCL DEGRAUS EXCL</v>
          </cell>
          <cell r="C597" t="str">
            <v>UN</v>
          </cell>
          <cell r="D597">
            <v>185.31</v>
          </cell>
        </row>
        <row r="598">
          <cell r="B598" t="str">
            <v>TAMPAO FF(ESPECIFICACAO CEDAE)</v>
          </cell>
        </row>
        <row r="599">
          <cell r="A599" t="str">
            <v>26296/011</v>
          </cell>
          <cell r="B599" t="str">
            <v>POCO VISITA ESG SANIT ANEIS CONCR PROF=60CM INCL DEGRAU EXCL</v>
          </cell>
          <cell r="C599" t="str">
            <v>UN</v>
          </cell>
          <cell r="D599">
            <v>135.09</v>
          </cell>
        </row>
        <row r="600">
          <cell r="B600" t="str">
            <v>TAMPAO FF(ESPECIF CEDAE)</v>
          </cell>
        </row>
        <row r="601">
          <cell r="A601" t="str">
            <v>26296/012</v>
          </cell>
          <cell r="B601" t="str">
            <v>POCO VISITA ESG SANIT ANEL CONCR PROF=1,05M INCL DEGRAU EXCL</v>
          </cell>
          <cell r="C601" t="str">
            <v>UN</v>
          </cell>
          <cell r="D601">
            <v>578.62</v>
          </cell>
        </row>
        <row r="602">
          <cell r="B602" t="str">
            <v>TAMPAO FF(ESPECIFICACAO CEDAE)</v>
          </cell>
        </row>
        <row r="603">
          <cell r="A603" t="str">
            <v>26296/013</v>
          </cell>
          <cell r="B603" t="str">
            <v>POCO VISITA ESG SANIT ANEL CONCR PROF=1,20M INCL DEGRAU EXCL</v>
          </cell>
          <cell r="C603" t="str">
            <v>UN</v>
          </cell>
          <cell r="D603">
            <v>628.23</v>
          </cell>
        </row>
        <row r="604">
          <cell r="B604" t="str">
            <v>TAMPAO FF(ESPECIFICACAO CEDAE)</v>
          </cell>
        </row>
        <row r="605">
          <cell r="A605" t="str">
            <v>26296/014</v>
          </cell>
          <cell r="B605" t="str">
            <v>POCO VISITA ESG SANIT ANEL CONCR PROF=1,40M INCL DEGRAU EXCL</v>
          </cell>
          <cell r="C605" t="str">
            <v>UN</v>
          </cell>
          <cell r="D605">
            <v>704.72</v>
          </cell>
        </row>
        <row r="606">
          <cell r="B606" t="str">
            <v>TAMPAO FF(ESPECIFICACAO CEDAE)</v>
          </cell>
        </row>
        <row r="607">
          <cell r="A607" t="str">
            <v>26296/015</v>
          </cell>
          <cell r="B607" t="str">
            <v>POCO VISITA ESG SANIT ANEL CONCR PROF=1.50M INCL DEGRAU EXCL</v>
          </cell>
          <cell r="C607" t="str">
            <v>UN</v>
          </cell>
          <cell r="D607">
            <v>744.72</v>
          </cell>
        </row>
        <row r="608">
          <cell r="B608" t="str">
            <v>TAMPAO FF(ESPECIFICACAO CEDAE)</v>
          </cell>
        </row>
        <row r="609">
          <cell r="A609" t="str">
            <v>26296/016</v>
          </cell>
          <cell r="B609" t="str">
            <v>POCO VISITA ESG SANIT ANEL CONCR PROF=1.60M INCL DEGRAU EXCL</v>
          </cell>
          <cell r="C609" t="str">
            <v>UN</v>
          </cell>
          <cell r="D609">
            <v>748.49</v>
          </cell>
        </row>
        <row r="610">
          <cell r="B610" t="str">
            <v>TAMPAO FF(ESPECIFICACAO CEDAE)</v>
          </cell>
        </row>
        <row r="611">
          <cell r="A611" t="str">
            <v>26296/017</v>
          </cell>
          <cell r="B611" t="str">
            <v>POCO VISITA ESG SANIT ANEL CONCR PROF=1.70M INCL DEGRAU EXCL</v>
          </cell>
          <cell r="C611" t="str">
            <v>UN</v>
          </cell>
          <cell r="D611">
            <v>798.95</v>
          </cell>
        </row>
        <row r="612">
          <cell r="B612" t="str">
            <v>TAMPAO FF(ESPECIFICACAO CEDAE)</v>
          </cell>
        </row>
        <row r="613">
          <cell r="A613" t="str">
            <v>26296/018</v>
          </cell>
          <cell r="B613" t="str">
            <v>POCO VISITA ESG SANIT ANEL CONCR PROF=2.00M INCL DEGRAU EXCL</v>
          </cell>
          <cell r="C613" t="str">
            <v>UN</v>
          </cell>
          <cell r="D613">
            <v>845.44</v>
          </cell>
        </row>
        <row r="614">
          <cell r="B614" t="str">
            <v>TAMPAO FF(ESPECIFICACAO CEDAE)</v>
          </cell>
        </row>
        <row r="615">
          <cell r="A615" t="str">
            <v>26296/019</v>
          </cell>
          <cell r="B615" t="str">
            <v>POCO VISITA ESG SANIT ANEL CONCR PROF=2.30M INCL DEGRAU EXCL</v>
          </cell>
          <cell r="C615" t="str">
            <v>UN</v>
          </cell>
          <cell r="D615">
            <v>905.34</v>
          </cell>
        </row>
        <row r="616">
          <cell r="B616" t="str">
            <v>TAMPAO FF(ESPECIFICACAO CEDAE)</v>
          </cell>
        </row>
        <row r="617">
          <cell r="A617" t="str">
            <v>26296/020</v>
          </cell>
          <cell r="B617" t="str">
            <v>POCO VISITA ESG SANIT ANEL CONCR PROF=2.60M INCL DEGRAU EXCL</v>
          </cell>
          <cell r="C617" t="str">
            <v>UN</v>
          </cell>
          <cell r="D617">
            <v>998.65</v>
          </cell>
        </row>
        <row r="618">
          <cell r="B618" t="str">
            <v>TAMPAO FF(ESPECIFICACAO CEDAE)</v>
          </cell>
        </row>
        <row r="619">
          <cell r="A619" t="str">
            <v>26296/021</v>
          </cell>
          <cell r="B619" t="str">
            <v>POCO VISITA ESG SANIT ANEL CONCR PROF=2.90M INCL DEGRAU EXCL</v>
          </cell>
          <cell r="C619" t="str">
            <v>UN</v>
          </cell>
          <cell r="D619">
            <v>1088.26</v>
          </cell>
        </row>
        <row r="620">
          <cell r="B620" t="str">
            <v>TAMPAO FF(ESPECIFICACAO CEDAE)</v>
          </cell>
        </row>
        <row r="621">
          <cell r="A621" t="str">
            <v>CÓDIGO</v>
          </cell>
          <cell r="B621" t="str">
            <v>|D E S C R I Ç Ã O                                                   |UN</v>
          </cell>
          <cell r="C621" t="str">
            <v>IDADE</v>
          </cell>
          <cell r="D621" t="str">
            <v>|CUSTO TOTAL</v>
          </cell>
        </row>
        <row r="622">
          <cell r="A622" t="str">
            <v>ÍNCULO.....:</v>
          </cell>
          <cell r="B622" t="str">
            <v>NACIONAL CAIXA</v>
          </cell>
        </row>
        <row r="624">
          <cell r="A624" t="str">
            <v>26296/022</v>
          </cell>
          <cell r="B624" t="str">
            <v>POCO VISITA ESG SANIT ANEL CONCR PROF=3.20M INCL DEGRAU EXCL</v>
          </cell>
          <cell r="C624" t="str">
            <v>UN</v>
          </cell>
          <cell r="D624">
            <v>1141.7</v>
          </cell>
        </row>
        <row r="625">
          <cell r="B625" t="str">
            <v>TAMPAO FF(ESPECIFICACAO CEDAE)</v>
          </cell>
        </row>
        <row r="626">
          <cell r="A626" t="str">
            <v>26296/023</v>
          </cell>
          <cell r="B626" t="str">
            <v>POCO VISITA ESG SANIT ANEL CONCR PROF=3.50M INCL DEGRAU EXCL</v>
          </cell>
          <cell r="C626" t="str">
            <v>UN</v>
          </cell>
          <cell r="D626">
            <v>1238.33</v>
          </cell>
        </row>
        <row r="627">
          <cell r="B627" t="str">
            <v>TAMPAO FF(ESPECIFICACAO CEDAE)</v>
          </cell>
        </row>
        <row r="628">
          <cell r="A628" t="str">
            <v>26296/024</v>
          </cell>
          <cell r="B628" t="str">
            <v>POCO VISITA ESG SANIT ANEL CONCR PROF=3.80M INCL DEGRAU EXCL</v>
          </cell>
          <cell r="C628" t="str">
            <v>UN</v>
          </cell>
          <cell r="D628">
            <v>1321.01</v>
          </cell>
        </row>
        <row r="629">
          <cell r="B629" t="str">
            <v>TAMPAO FF(ESPECIFICACAO CEDAE)</v>
          </cell>
        </row>
        <row r="630">
          <cell r="A630" t="str">
            <v>26296/025</v>
          </cell>
          <cell r="B630" t="str">
            <v>POCO VISITA ESG SANIT ANEL CONCR PROF=4.10M INCL DEGRAU EXCL</v>
          </cell>
          <cell r="C630" t="str">
            <v>UN</v>
          </cell>
          <cell r="D630">
            <v>1418.17</v>
          </cell>
        </row>
        <row r="631">
          <cell r="B631" t="str">
            <v>TAMPAO FF(ESPECIFICACAO CEDAE)</v>
          </cell>
        </row>
        <row r="632">
          <cell r="A632" t="str">
            <v>26296/026</v>
          </cell>
          <cell r="B632" t="str">
            <v>POCO VISITA ESG SANIT ANEL CONCR PROF=4.40M INCL DEGRAU EXCL</v>
          </cell>
          <cell r="C632" t="str">
            <v>UN</v>
          </cell>
          <cell r="D632">
            <v>1484.55</v>
          </cell>
        </row>
        <row r="633">
          <cell r="B633" t="str">
            <v>TAMPAO FF(ESPECIFICACAO CEDAE)</v>
          </cell>
        </row>
        <row r="634">
          <cell r="A634" t="str">
            <v>26296/027</v>
          </cell>
          <cell r="B634" t="str">
            <v>POCO VISITA ESG SANIT ANEL CONCR PROF=4.70M INCL DEGRAU EXCL</v>
          </cell>
          <cell r="C634" t="str">
            <v>UN</v>
          </cell>
          <cell r="D634">
            <v>1574.33</v>
          </cell>
        </row>
        <row r="635">
          <cell r="B635" t="str">
            <v>TAMPAO FF(ESPECIFICACAO CEDAE)</v>
          </cell>
        </row>
        <row r="636">
          <cell r="A636" t="str">
            <v>26296/028</v>
          </cell>
          <cell r="B636" t="str">
            <v>POCO VISITA ESG SANIT ANEL CONCR PROF=5.00M INCL DEGRAU EXCL</v>
          </cell>
          <cell r="C636" t="str">
            <v>UN</v>
          </cell>
          <cell r="D636">
            <v>1663.82</v>
          </cell>
        </row>
        <row r="637">
          <cell r="B637" t="str">
            <v>TAMPAO FF(ESPECIFICACAO CEDAE)</v>
          </cell>
        </row>
        <row r="638">
          <cell r="A638" t="str">
            <v>26296/029</v>
          </cell>
          <cell r="B638" t="str">
            <v>POCO VISITA ESG SANIT ANEL CONCR PROF=5.30M INCL DEGRAU EXCL</v>
          </cell>
          <cell r="C638" t="str">
            <v>UN</v>
          </cell>
          <cell r="D638">
            <v>1759.41</v>
          </cell>
        </row>
        <row r="639">
          <cell r="B639" t="str">
            <v>TAMPAO FF(ESPECIFICACAO CEDAE)</v>
          </cell>
        </row>
        <row r="640">
          <cell r="A640" t="str">
            <v>26296/030</v>
          </cell>
          <cell r="B640" t="str">
            <v>POCO VISITA ESG SANIT ANEL CONCR PROF=5.60M INCL DEGRAU EXCL</v>
          </cell>
          <cell r="C640" t="str">
            <v>UN</v>
          </cell>
          <cell r="D640">
            <v>1848.9</v>
          </cell>
        </row>
        <row r="641">
          <cell r="B641" t="str">
            <v>TAMPAO FF(ESPECIFICACAO CEDAE)</v>
          </cell>
        </row>
        <row r="642">
          <cell r="A642" t="str">
            <v>26296/031</v>
          </cell>
          <cell r="B642" t="str">
            <v>POCO VISITA ESG SANIT ANEL CONCR PROF=5.90M INCL DEGRAU EXCL</v>
          </cell>
          <cell r="C642" t="str">
            <v>UN</v>
          </cell>
          <cell r="D642">
            <v>1938.4</v>
          </cell>
        </row>
        <row r="643">
          <cell r="B643" t="str">
            <v>TAMPAO FF(ESPECIFICACAO CEDAE)</v>
          </cell>
        </row>
        <row r="644">
          <cell r="A644" t="str">
            <v>26296/032</v>
          </cell>
          <cell r="B644" t="str">
            <v>POCO VISITA ESG SANIT ANEL CONCR PROF=6.20M INCL DEGRAU EXCL</v>
          </cell>
          <cell r="C644" t="str">
            <v>UN</v>
          </cell>
          <cell r="D644">
            <v>2028.4</v>
          </cell>
        </row>
        <row r="645">
          <cell r="B645" t="str">
            <v>TAMPAO FF(ESPECIFICACAO CEDAE)</v>
          </cell>
        </row>
        <row r="646">
          <cell r="A646" t="str">
            <v>26296/033</v>
          </cell>
          <cell r="B646" t="str">
            <v>POCO VISITA ESG SANIT ANEL CONCR PROF=6.50M INCL DEGRAU EXCL</v>
          </cell>
          <cell r="C646" t="str">
            <v>UN</v>
          </cell>
          <cell r="D646">
            <v>2117.89</v>
          </cell>
        </row>
        <row r="647">
          <cell r="B647" t="str">
            <v>TAMPAO FF(ESPECIFICACAO CEDAE)</v>
          </cell>
        </row>
        <row r="648">
          <cell r="A648" t="str">
            <v>26296/034</v>
          </cell>
          <cell r="B648" t="str">
            <v>POCO VISITA ESG SANIT ANEL CONCR PROF=6.80M INCL DEGRAU EXCL</v>
          </cell>
          <cell r="C648" t="str">
            <v>UN</v>
          </cell>
          <cell r="D648">
            <v>2207.67</v>
          </cell>
        </row>
        <row r="649">
          <cell r="B649" t="str">
            <v>TAMPAO FF(ESPECIFICACAO CEDAE)</v>
          </cell>
        </row>
        <row r="650">
          <cell r="A650" t="str">
            <v>26296/035</v>
          </cell>
          <cell r="B650" t="str">
            <v>POCO VISITA ESG SANIT ANEL CONCR PROF=7.10M INCL DEGRAU EXCL</v>
          </cell>
          <cell r="C650" t="str">
            <v>UN</v>
          </cell>
          <cell r="D650">
            <v>2297.16</v>
          </cell>
        </row>
        <row r="651">
          <cell r="B651" t="str">
            <v>TAMPAO FF(ESPECIFICACAO CEDAE)</v>
          </cell>
        </row>
        <row r="652">
          <cell r="A652" t="str">
            <v>CÓDIGO</v>
          </cell>
          <cell r="B652" t="str">
            <v>|D E S C R I Ç Ã O                                                   |UN</v>
          </cell>
          <cell r="C652" t="str">
            <v>IDADE</v>
          </cell>
          <cell r="D652" t="str">
            <v>|CUSTO TOTAL</v>
          </cell>
        </row>
        <row r="653">
          <cell r="A653" t="str">
            <v>ÍNCULO.....:</v>
          </cell>
          <cell r="B653" t="str">
            <v>NACIONAL CAIXA</v>
          </cell>
        </row>
        <row r="655">
          <cell r="A655" t="str">
            <v>26296/037</v>
          </cell>
          <cell r="B655" t="str">
            <v>POCO VISITA ESG SANIT ANEL CONC PRE-MOLD PROF=1,20M C/TAMPAO</v>
          </cell>
          <cell r="C655" t="str">
            <v>UN</v>
          </cell>
          <cell r="D655">
            <v>731.37</v>
          </cell>
        </row>
        <row r="656">
          <cell r="B656" t="str">
            <v>FF TIPO MEDIO(AD)D=60CM 125KG/DEGRAUS FF/REJUNTAMENTO ANEIS/</v>
          </cell>
        </row>
        <row r="657">
          <cell r="B657" t="str">
            <v>REVEST LISO CALHA INTERNA C/ARG CIM/AREIA 1:4. BASE/BANQUETA</v>
          </cell>
        </row>
        <row r="658">
          <cell r="B658" t="str">
            <v>EM CONCR FCK=10MPA</v>
          </cell>
        </row>
        <row r="659">
          <cell r="A659" t="str">
            <v>26296/038</v>
          </cell>
          <cell r="B659" t="str">
            <v>POCO VISITA ESG SANIT ANEL CONC PRE-MOLD PROF=1,40M C/TAMPAO</v>
          </cell>
          <cell r="C659" t="str">
            <v>UN</v>
          </cell>
          <cell r="D659">
            <v>793.23</v>
          </cell>
        </row>
        <row r="660">
          <cell r="B660" t="str">
            <v>FF TIPO MEDIO(AD)D=60CM 125KG/DEGRAUS FF/REJUNTAMENTO ANEIS/</v>
          </cell>
        </row>
        <row r="661">
          <cell r="B661" t="str">
            <v>REVEST LISO CALHA INTERNA C/ARG CIM/AREIA 1:4. BASE/BANQUETA</v>
          </cell>
        </row>
        <row r="662">
          <cell r="B662" t="str">
            <v>EM CONCR FCK=10MPA</v>
          </cell>
        </row>
        <row r="663">
          <cell r="A663" t="str">
            <v>26296/039</v>
          </cell>
          <cell r="B663" t="str">
            <v>POCO VISITA ESG SANIT ANEL CONC PRE-MOLD PROF=1,50M C/TAMPAO</v>
          </cell>
          <cell r="C663" t="str">
            <v>UN</v>
          </cell>
          <cell r="D663">
            <v>857.69</v>
          </cell>
        </row>
        <row r="664">
          <cell r="B664" t="str">
            <v>FF TIPO MEDIO(AD)D=60CM 125KG/DEGRAUS FF/REJUNTAMENTO ANEIS/</v>
          </cell>
        </row>
        <row r="665">
          <cell r="B665" t="str">
            <v>REVEST LISO CALHA INTERNA C/ARG CIM/AREIA 1:4. BASE/BANQUETA</v>
          </cell>
        </row>
        <row r="666">
          <cell r="B666" t="str">
            <v>EM CONCR FCK=10MPA</v>
          </cell>
        </row>
        <row r="667">
          <cell r="A667" t="str">
            <v>26296/040</v>
          </cell>
          <cell r="B667" t="str">
            <v>POCO VISITA ESG SANIT ANEL CONC PRE-MOLD PROF=1,60M C/TAMPAO</v>
          </cell>
          <cell r="C667" t="str">
            <v>UN</v>
          </cell>
          <cell r="D667">
            <v>861.92</v>
          </cell>
        </row>
        <row r="668">
          <cell r="B668" t="str">
            <v>FF TIPO MEDIO(AD)D=60CM 125KG/DEGRAUS FF/REJUNTAMENTO ANEIS/</v>
          </cell>
        </row>
        <row r="669">
          <cell r="B669" t="str">
            <v>REVEST LISO CALHA INTERNA C/ARG CIM/AREIA 1:4. BASE/BANQUETA</v>
          </cell>
        </row>
        <row r="670">
          <cell r="B670" t="str">
            <v>EM CONCR FCK=10MPA</v>
          </cell>
        </row>
        <row r="671">
          <cell r="A671" t="str">
            <v>26296/041</v>
          </cell>
          <cell r="B671" t="str">
            <v>POCO VISITA ESG SANIT ANEL CONC PRE-MOLD PROF=1,70M C/TAMPAO</v>
          </cell>
          <cell r="C671" t="str">
            <v>UN</v>
          </cell>
          <cell r="D671">
            <v>873.16</v>
          </cell>
        </row>
        <row r="672">
          <cell r="B672" t="str">
            <v>FF TIPO MEDIO(AD)D=60CM 125KG/DEGRAUS FF/REJUNTAMENTO ANEIS/</v>
          </cell>
        </row>
        <row r="673">
          <cell r="B673" t="str">
            <v>REVEST LISO CALHA INTERNA C/ARG CIM/AREIA 1:4. BASE/BANQUETA</v>
          </cell>
        </row>
        <row r="674">
          <cell r="B674" t="str">
            <v>EM CONCR FCK=10MPA</v>
          </cell>
        </row>
        <row r="675">
          <cell r="A675" t="str">
            <v>26296/042</v>
          </cell>
          <cell r="B675" t="str">
            <v>POCO VISITA ESG SANIT ANEL CONC PRE-MOLD PROF=2,00M C/TAMPAO</v>
          </cell>
          <cell r="C675" t="str">
            <v>UN</v>
          </cell>
          <cell r="D675">
            <v>963.61</v>
          </cell>
        </row>
        <row r="676">
          <cell r="B676" t="str">
            <v>FF TIPO MEDIO(AD)D=60CM 125KG/DEGRAUS FF/REJUNTAMENTO ANEIS/</v>
          </cell>
        </row>
        <row r="677">
          <cell r="B677" t="str">
            <v>REVEST LISO CALHA INTERNA C/ARG CIM/AREIA 1:4. BASE/BANQUETA</v>
          </cell>
        </row>
        <row r="678">
          <cell r="B678" t="str">
            <v>EM CONCR FCK=10MPA</v>
          </cell>
        </row>
        <row r="679">
          <cell r="A679" t="str">
            <v>26296/043</v>
          </cell>
          <cell r="B679" t="str">
            <v>POCO VISITA ESG SANIT ANEL CONC PRE MOLD PROF=2,30M C/TAMPAO</v>
          </cell>
          <cell r="C679" t="str">
            <v>UN</v>
          </cell>
          <cell r="D679">
            <v>1016.15</v>
          </cell>
        </row>
        <row r="680">
          <cell r="B680" t="str">
            <v>FF TIPO MEDIO(AD)D=60CM 125KG/DEGRAUS FF/REJUNTAMENTO ANEIS/</v>
          </cell>
        </row>
        <row r="681">
          <cell r="B681" t="str">
            <v>REVEST LISO CALHA INTERNA C/ARG CIM/AREIA 1:4. BASE/BANQUETA</v>
          </cell>
        </row>
        <row r="682">
          <cell r="B682" t="str">
            <v>EM CONCR FCK=10MPA</v>
          </cell>
        </row>
        <row r="683">
          <cell r="A683" t="str">
            <v>CÓDIGO</v>
          </cell>
          <cell r="B683" t="str">
            <v>|D E S C R I Ç Ã O                                                   |UN</v>
          </cell>
          <cell r="C683" t="str">
            <v>IDADE</v>
          </cell>
          <cell r="D683" t="str">
            <v>|CUSTO TOTAL</v>
          </cell>
        </row>
        <row r="684">
          <cell r="A684" t="str">
            <v>ÍNCULO.....:</v>
          </cell>
          <cell r="B684" t="str">
            <v>NACIONAL CAIXA</v>
          </cell>
        </row>
        <row r="686">
          <cell r="A686" t="str">
            <v>26296/044</v>
          </cell>
          <cell r="B686" t="str">
            <v>POCO VISITA ESG SANIT ANEL CONC PRE-MOLD PROF=2,60M C/TAMPAO</v>
          </cell>
          <cell r="C686" t="str">
            <v>UN</v>
          </cell>
          <cell r="D686">
            <v>1106.5999999999999</v>
          </cell>
        </row>
        <row r="687">
          <cell r="B687" t="str">
            <v>FF TIPO MEDIO(AD)D=60CM 125KG/DEGRAUS FF/REJUNTAMENTO ANEIS/</v>
          </cell>
        </row>
        <row r="688">
          <cell r="B688" t="str">
            <v>REVEST LISO CALHA INTERNA C/ARG CIM/AREIA 1:4. BASE/BANQUETA</v>
          </cell>
        </row>
        <row r="689">
          <cell r="B689" t="str">
            <v>EM CONCR FCK=10MPA</v>
          </cell>
        </row>
        <row r="690">
          <cell r="A690" t="str">
            <v>26296/045</v>
          </cell>
          <cell r="B690" t="str">
            <v>POCO VISITA ESG SANIT ANEL CONC PRE-MOLD PROF=2,90M C/TAMPAO</v>
          </cell>
          <cell r="C690" t="str">
            <v>UN</v>
          </cell>
          <cell r="D690">
            <v>1197.04</v>
          </cell>
        </row>
        <row r="691">
          <cell r="B691" t="str">
            <v>FF TIPO MEDIO(AD) D=60CM 125KG/DEGRAUS FF/REJUNTAMENTO ANEIS/</v>
          </cell>
        </row>
        <row r="692">
          <cell r="B692" t="str">
            <v>REVEST LISO CALHA INTERNA C/ARG CIM/AREIA 1:4. BASE/BANQUETA</v>
          </cell>
        </row>
        <row r="693">
          <cell r="B693" t="str">
            <v>EM CONCR FCK=10MPA</v>
          </cell>
        </row>
        <row r="694">
          <cell r="A694" t="str">
            <v>26296/046</v>
          </cell>
          <cell r="B694" t="str">
            <v>POCO VISITA ESG SANIT ANEL CONC PRE-MOLD PROF=3,20M C/TAMPAO</v>
          </cell>
          <cell r="C694" t="str">
            <v>UN</v>
          </cell>
          <cell r="D694">
            <v>1264.3800000000001</v>
          </cell>
        </row>
        <row r="695">
          <cell r="B695" t="str">
            <v>FF TIPO MEDIO(AD)D=60CM 125KG/DEGRAUS FF/REJUNTAMENTOANEIS/</v>
          </cell>
        </row>
        <row r="696">
          <cell r="B696" t="str">
            <v>REVEST LISO CALHA INTERNA C/ARG CIM/AREIA 1:4. BASE/BANQUETA</v>
          </cell>
        </row>
        <row r="697">
          <cell r="B697" t="str">
            <v>EM CONCR FCK=10MPA</v>
          </cell>
        </row>
        <row r="698">
          <cell r="A698" t="str">
            <v>26296/047</v>
          </cell>
          <cell r="B698" t="str">
            <v>POCO VISITA ESG SANIT ANEL CONC PRE-MOLD PROF=3,50M C/TAMPAO</v>
          </cell>
          <cell r="C698" t="str">
            <v>UN</v>
          </cell>
          <cell r="D698">
            <v>1355.09</v>
          </cell>
        </row>
        <row r="699">
          <cell r="B699" t="str">
            <v>FF TIPO MEDIO(AD)D=60CM 125KG/DEGRAUS FF/REJUNTAMENTO/ANEIS/</v>
          </cell>
        </row>
        <row r="700">
          <cell r="B700" t="str">
            <v>REVEST LISO CALHA INTERNA C/ARG CIM/AREIA 1:4. BASE/BANQUETA</v>
          </cell>
        </row>
        <row r="701">
          <cell r="B701" t="str">
            <v>EM CONCR FCK=10MPA</v>
          </cell>
        </row>
        <row r="702">
          <cell r="A702" t="str">
            <v>26296/048</v>
          </cell>
          <cell r="B702" t="str">
            <v>POCO VISITA ESG SANIT ANEL CONC PRE-MOLD PROF=3,80M C/TAMPAO</v>
          </cell>
          <cell r="C702" t="str">
            <v>UN</v>
          </cell>
          <cell r="D702">
            <v>1445.71</v>
          </cell>
        </row>
        <row r="703">
          <cell r="B703" t="str">
            <v>FF TIPO MEDIO(AD)D=60CM 125KG/DEGRAUS FF/REJUNTAMENTO ANEIS/</v>
          </cell>
        </row>
        <row r="704">
          <cell r="B704" t="str">
            <v>REVEST LISO CALHA INTERNA C/ARG CIM/AREIA 1:4. BASE/BANQUETA</v>
          </cell>
        </row>
        <row r="705">
          <cell r="B705" t="str">
            <v>EM CONCR FCK=10MPA</v>
          </cell>
        </row>
        <row r="706">
          <cell r="A706" t="str">
            <v>26296/049</v>
          </cell>
          <cell r="B706" t="str">
            <v>POCO VISITA ESG SANIT ANEL CONC PRE-MOLD PROF=4,10M C/TAMPAO</v>
          </cell>
          <cell r="C706" t="str">
            <v>UN</v>
          </cell>
          <cell r="D706">
            <v>1510.86</v>
          </cell>
        </row>
        <row r="707">
          <cell r="B707" t="str">
            <v>FF TIPO MEDIO(AD)D=60CM 125KG/DEGRAUS FF/REJUNTAMENTO ANEIS/</v>
          </cell>
        </row>
        <row r="708">
          <cell r="B708" t="str">
            <v>REVEST LISO CALHA INTERNA C/ARG CIM/AREIA 1:4. BASE/BANQUETA</v>
          </cell>
        </row>
        <row r="709">
          <cell r="B709" t="str">
            <v>EM CONCR FCK=10MPA</v>
          </cell>
        </row>
        <row r="710">
          <cell r="A710" t="str">
            <v>26296/050</v>
          </cell>
          <cell r="B710" t="str">
            <v>POCO VISITA ESG SANIT ANEL CONC PRE MOLD PROF=4,40M C/TAMPAO</v>
          </cell>
          <cell r="C710" t="str">
            <v>UN</v>
          </cell>
          <cell r="D710">
            <v>1600.67</v>
          </cell>
        </row>
        <row r="711">
          <cell r="B711" t="str">
            <v>FF TIPO MEDIO(AD)D=60CM 125KG/DEGRAUS FF/REJUNTAMENTO ANEIS/</v>
          </cell>
        </row>
        <row r="712">
          <cell r="B712" t="str">
            <v>REVEST LISO CALHA INTERNA C/ARG CIM/AREIA 1:4. BASE/BANQUETA</v>
          </cell>
        </row>
        <row r="713">
          <cell r="B713" t="str">
            <v>EM CONCR FCK=10MPA</v>
          </cell>
        </row>
        <row r="714">
          <cell r="A714" t="str">
            <v>CÓDIGO</v>
          </cell>
          <cell r="B714" t="str">
            <v>|D E S C R I Ç Ã O                                                   |UN</v>
          </cell>
          <cell r="C714" t="str">
            <v>IDADE</v>
          </cell>
          <cell r="D714" t="str">
            <v>|CUSTO TOTAL</v>
          </cell>
        </row>
        <row r="715">
          <cell r="A715" t="str">
            <v>ÍNCULO.....:</v>
          </cell>
          <cell r="B715" t="str">
            <v>NACIONAL CAIXA</v>
          </cell>
        </row>
        <row r="717">
          <cell r="A717" t="str">
            <v>26296/051</v>
          </cell>
          <cell r="B717" t="str">
            <v>POCO VISITA ESG SANIT ANEL CONC PRE-MOLD PROF=4,70M C/TAMPAO</v>
          </cell>
          <cell r="C717" t="str">
            <v>UN</v>
          </cell>
          <cell r="D717">
            <v>1671.03</v>
          </cell>
        </row>
        <row r="718">
          <cell r="B718" t="str">
            <v>FF TIPO MEDIO(AD)D=60CM 125KG/DEGRAUS FF/REJUNTAMENTO ANEIS/</v>
          </cell>
        </row>
        <row r="719">
          <cell r="B719" t="str">
            <v>REVEST LISO CALHA INTERNA C/ARG CIM/AREIA 1:4. BASE/BANQUETA</v>
          </cell>
        </row>
        <row r="720">
          <cell r="B720" t="str">
            <v>EM CONCR FCK=10MPA</v>
          </cell>
        </row>
        <row r="721">
          <cell r="A721" t="str">
            <v>26296/052</v>
          </cell>
          <cell r="B721" t="str">
            <v>POCO VISITA ESG SANIT ANEL CONC PRE-MOLD PROF=5,00M C/TAMPAO</v>
          </cell>
          <cell r="C721" t="str">
            <v>UN</v>
          </cell>
          <cell r="D721">
            <v>1746.46</v>
          </cell>
        </row>
        <row r="722">
          <cell r="B722" t="str">
            <v>FF TIPO MEDIO(AD)D=60CM 125KG/DEGRAUS FF/REJUNTAMENTO ANEIS/</v>
          </cell>
        </row>
        <row r="723">
          <cell r="B723" t="str">
            <v>REVEST LISO CALHA INTERNA C/ARG CIM/AREIA 1:4. BASE/BANQUETA</v>
          </cell>
        </row>
        <row r="724">
          <cell r="B724" t="str">
            <v>EM CONCR FCK=10MPA</v>
          </cell>
        </row>
        <row r="725">
          <cell r="A725" t="str">
            <v>26296/053</v>
          </cell>
          <cell r="B725" t="str">
            <v>POCO VISITA ESG SANIT ANEL CONC PRE-MOLD PROF=0,80M C/TAMPAO</v>
          </cell>
          <cell r="C725" t="str">
            <v>UN</v>
          </cell>
          <cell r="D725">
            <v>315.97000000000003</v>
          </cell>
        </row>
        <row r="726">
          <cell r="B726" t="str">
            <v>FF TIPO MEDIO(AD)D=60CM 125KG/DEGRAUS FF/REJUNTAMENTO ANEIS/</v>
          </cell>
        </row>
        <row r="727">
          <cell r="B727" t="str">
            <v>REVEST LISO CALHA INTERNA C/ARG CIM/AREIA 1:4. BASE/BANQUETA</v>
          </cell>
        </row>
        <row r="728">
          <cell r="B728" t="str">
            <v>EM CONCR FCK=10MPA</v>
          </cell>
        </row>
        <row r="729">
          <cell r="A729" t="str">
            <v>26296/054</v>
          </cell>
          <cell r="B729" t="str">
            <v>CEDAE PV 1 ANEL E TAMPAO CONCRETO PREMOLDADO PROF=30CM D=60CM FUNDO EM</v>
          </cell>
          <cell r="C729" t="str">
            <v>UN</v>
          </cell>
          <cell r="D729">
            <v>75.28</v>
          </cell>
        </row>
        <row r="730">
          <cell r="B730" t="str">
            <v>CONCRETO SIMPLES 10MPA.</v>
          </cell>
        </row>
        <row r="731">
          <cell r="A731" t="str">
            <v>26296/055</v>
          </cell>
          <cell r="B731" t="str">
            <v>CEDAE PV ANEIS PREMOLDADOS PROF=0,9M D=60CM INCL DEGRAU FF EXCL TAMPAO</v>
          </cell>
          <cell r="C731" t="str">
            <v>UN</v>
          </cell>
          <cell r="D731">
            <v>151.04</v>
          </cell>
        </row>
        <row r="732">
          <cell r="A732" t="str">
            <v>26296/056</v>
          </cell>
          <cell r="B732" t="str">
            <v>CEDAE PV ANEIS PREMOLDADOS PROF=2,2M D=60CM INCL DEGRAU FF EXCL TAMPAO</v>
          </cell>
          <cell r="C732" t="str">
            <v>UN</v>
          </cell>
          <cell r="D732">
            <v>803.06</v>
          </cell>
        </row>
        <row r="733">
          <cell r="A733" t="str">
            <v>26296/057</v>
          </cell>
          <cell r="B733" t="str">
            <v>CEDAE PV ANEIS PREMOLDADOS PROF=2,4M D=60CM INCL DEGRAU FF EXCL TAMPAO</v>
          </cell>
          <cell r="C733" t="str">
            <v>UN</v>
          </cell>
          <cell r="D733">
            <v>943.15</v>
          </cell>
        </row>
        <row r="734">
          <cell r="A734" t="str">
            <v>26296/058</v>
          </cell>
          <cell r="B734" t="str">
            <v>CEDAE PV ANEIS PREMOLDADOS PROF=2,5M D=60CM INCL DEGRAU FF EXCL TAMPAO</v>
          </cell>
          <cell r="C734" t="str">
            <v>UN</v>
          </cell>
          <cell r="D734">
            <v>967.55</v>
          </cell>
        </row>
        <row r="735">
          <cell r="A735" t="str">
            <v>26296/059</v>
          </cell>
          <cell r="B735" t="str">
            <v>CEDAE PV ANEIS PREMOLDADOS PROF=2,8M D=60CM INCL DEGRAU FF EXCL TAMPAO</v>
          </cell>
          <cell r="C735" t="str">
            <v>UN</v>
          </cell>
          <cell r="D735">
            <v>1058.3900000000001</v>
          </cell>
        </row>
        <row r="736">
          <cell r="A736" t="str">
            <v>26296/060</v>
          </cell>
          <cell r="B736" t="str">
            <v>CEDAE PV ANEIS PREMOLDADOS PROF=3,1M D=60CM INCL DEGRAU FF EXCL TAMPAO</v>
          </cell>
          <cell r="C736" t="str">
            <v>UN</v>
          </cell>
          <cell r="D736">
            <v>1123.8900000000001</v>
          </cell>
        </row>
        <row r="737">
          <cell r="A737" t="str">
            <v>26296/061</v>
          </cell>
          <cell r="B737" t="str">
            <v>POÇO DE VISITA ESGOTO SANITÁRIO, EM ANEL DE CONCRETO, PROFUNDIDADE DE</v>
          </cell>
          <cell r="C737" t="str">
            <v>UN</v>
          </cell>
          <cell r="D737">
            <v>1226.93</v>
          </cell>
        </row>
        <row r="738">
          <cell r="B738" t="str">
            <v>4,0M, INCLUINDO DEGRAUS EM FºFº. EXCLUSIVE TAMPÃO DE FºFº.- FORN./ASSE</v>
          </cell>
        </row>
        <row r="739">
          <cell r="B739" t="str">
            <v>NT.</v>
          </cell>
        </row>
        <row r="740">
          <cell r="A740">
            <v>26558</v>
          </cell>
          <cell r="B740" t="str">
            <v>CAIXAS DE PASSAGEM EM ALVENARIA</v>
          </cell>
        </row>
        <row r="741">
          <cell r="A741" t="str">
            <v>26558/001</v>
          </cell>
          <cell r="B741" t="str">
            <v>CAIXA DE PASSAGEM C/40X40X60CM:TIJOLO MACICO 1 VEZ,S/TAMPA,</v>
          </cell>
          <cell r="C741" t="str">
            <v>UN</v>
          </cell>
          <cell r="D741">
            <v>176.59</v>
          </cell>
        </row>
        <row r="742">
          <cell r="B742" t="str">
            <v>REVEST C/ARG CIM/AREIA 1:4/FUNDO CONCR SIMPLES/CALHA INTERNA</v>
          </cell>
        </row>
        <row r="743">
          <cell r="A743" t="str">
            <v>26558/002</v>
          </cell>
          <cell r="B743" t="str">
            <v>CAIXA DE PASSAGEM C/40X60X60CM:TIJOLO MACICO 1 VEZ,S/TAMPA,</v>
          </cell>
          <cell r="C743" t="str">
            <v>UN</v>
          </cell>
          <cell r="D743">
            <v>210.82</v>
          </cell>
        </row>
        <row r="744">
          <cell r="B744" t="str">
            <v>REVEST C/ARG CIM/AREIA 1:4/FUNDO CONCR SIMPLES/CALHA INTERNA</v>
          </cell>
        </row>
        <row r="745">
          <cell r="A745" t="str">
            <v>CÓDIGO</v>
          </cell>
          <cell r="B745" t="str">
            <v>|D E S C R I Ç Ã O                                                   |UN</v>
          </cell>
          <cell r="C745" t="str">
            <v>IDADE</v>
          </cell>
          <cell r="D745" t="str">
            <v>|CUSTO TOTAL</v>
          </cell>
        </row>
        <row r="746">
          <cell r="A746" t="str">
            <v>ÍNCULO.....:</v>
          </cell>
          <cell r="B746" t="str">
            <v>NACIONAL CAIXA</v>
          </cell>
        </row>
        <row r="748">
          <cell r="A748" t="str">
            <v>26558/003</v>
          </cell>
          <cell r="B748" t="str">
            <v>CAIXA DE PASSAGEM C/60X60X80CM:TIJOLO MACICO 1 VEZ,S/TAMPA,</v>
          </cell>
          <cell r="C748" t="str">
            <v>UN</v>
          </cell>
          <cell r="D748">
            <v>303.94</v>
          </cell>
        </row>
        <row r="749">
          <cell r="B749" t="str">
            <v>REVEST C/ARG CIM/AREIA 1:4/FUNDO CONCR SIMPLES/CALHA INTERNA</v>
          </cell>
        </row>
        <row r="750">
          <cell r="A750" t="str">
            <v>26558/004</v>
          </cell>
          <cell r="B750" t="str">
            <v>CAIXA DE PASSAGEM C/60X60X100CM:TIJOLO MACICO 1 VEZ,S/TAMPA,</v>
          </cell>
          <cell r="C750" t="str">
            <v>UN</v>
          </cell>
          <cell r="D750">
            <v>408.6</v>
          </cell>
        </row>
        <row r="751">
          <cell r="B751" t="str">
            <v>REVEST C/ARG CIM/AREIA 1:4/FUNDO CONCR SIMPLES/CALHA INTERNA</v>
          </cell>
        </row>
        <row r="752">
          <cell r="A752" t="str">
            <v>26558/005</v>
          </cell>
          <cell r="B752" t="str">
            <v>CX PASSAGEM 40X40X60CM:TIJOLO MACICO 1 VEZ,C/TAMPA CONCR ARM</v>
          </cell>
          <cell r="C752" t="str">
            <v>UN</v>
          </cell>
          <cell r="D752">
            <v>231.25</v>
          </cell>
        </row>
        <row r="753">
          <cell r="B753" t="str">
            <v>15MPA E=10CM/REVEST CX C/ARG CIM/AREIA 1:4/FUNDO CONCR SIMPL/</v>
          </cell>
        </row>
        <row r="754">
          <cell r="B754" t="str">
            <v>/CALHA INTERNA</v>
          </cell>
        </row>
        <row r="755">
          <cell r="A755" t="str">
            <v>26558/006</v>
          </cell>
          <cell r="B755" t="str">
            <v>CX PASSAGEM 40X60X60CM:TIJOLO MACICO 1 VEZ,C/TAMPA CONCR ARM</v>
          </cell>
          <cell r="C755" t="str">
            <v>UN</v>
          </cell>
          <cell r="D755">
            <v>280.42</v>
          </cell>
        </row>
        <row r="756">
          <cell r="B756" t="str">
            <v>15MPA E=10CM/REVEST CX C/ARG CIM/AREIA 1:4/FUNDO CONCR SIMPL/</v>
          </cell>
        </row>
        <row r="757">
          <cell r="B757" t="str">
            <v>/CALHA INTERNA</v>
          </cell>
        </row>
        <row r="758">
          <cell r="A758" t="str">
            <v>26558/007</v>
          </cell>
          <cell r="B758" t="str">
            <v>CX PASSAGEM 60X60X80CM:TIJOLO MACICO 1 VEZ,C/TAMPA CONCR ARM</v>
          </cell>
          <cell r="C758" t="str">
            <v>UN</v>
          </cell>
          <cell r="D758">
            <v>383.01</v>
          </cell>
        </row>
        <row r="759">
          <cell r="B759" t="str">
            <v>15MPA E=10CM/REVEST CX C/ARG CIM/AREIA 1:4/FUNDO CONCR SIMPL/</v>
          </cell>
        </row>
        <row r="760">
          <cell r="B760" t="str">
            <v>/CALHA INTERNA</v>
          </cell>
        </row>
        <row r="761">
          <cell r="A761" t="str">
            <v>26558/008</v>
          </cell>
          <cell r="B761" t="str">
            <v>CX PASSAGEM 60X60X100CM:TIJOLO MACICO 1VEZ,C/TAMPA CONCR ARM</v>
          </cell>
          <cell r="C761" t="str">
            <v>UN</v>
          </cell>
          <cell r="D761">
            <v>487.68</v>
          </cell>
        </row>
        <row r="762">
          <cell r="B762" t="str">
            <v>15MPA E=10CM/REVEST CX C/ARG CIM/AREIA 1:4/FUNDO CONCR SIMPL/</v>
          </cell>
        </row>
        <row r="763">
          <cell r="B763" t="str">
            <v>/CALHA INTERNA</v>
          </cell>
        </row>
        <row r="764">
          <cell r="A764">
            <v>26560</v>
          </cell>
          <cell r="B764" t="str">
            <v>POCO VISITA CONCRETO ARMADO P/COLETOR AGUAS PLUVIAIS</v>
          </cell>
        </row>
        <row r="765">
          <cell r="A765" t="str">
            <v>26560/001</v>
          </cell>
          <cell r="B765" t="str">
            <v>POCO VISITA AG PLUV:CONC ARM 1X1X1,40M COLETOR D=40 A 50CM</v>
          </cell>
          <cell r="C765" t="str">
            <v>UN</v>
          </cell>
          <cell r="D765">
            <v>1189.6300000000001</v>
          </cell>
        </row>
        <row r="766">
          <cell r="B766" t="str">
            <v>PAREDE E=15CM BASE CONC FCK=10MPA REVEST C/ARG CIM/AREIA 1:4</v>
          </cell>
        </row>
        <row r="767">
          <cell r="B767" t="str">
            <v>DEGRAUS FF INCL FORN TODOS MATERIAIS</v>
          </cell>
        </row>
        <row r="768">
          <cell r="A768" t="str">
            <v>26560/002</v>
          </cell>
          <cell r="B768" t="str">
            <v>POCO VISITA AG PLUV:CONC ARM 1,10X1,10X1,40M COLETOR D=60CM</v>
          </cell>
          <cell r="C768" t="str">
            <v>UN</v>
          </cell>
          <cell r="D768">
            <v>1374.48</v>
          </cell>
        </row>
        <row r="769">
          <cell r="B769" t="str">
            <v>PAREDE E=15CM BASE CONC FCK=10MPA REVEST C/ARG CIM/AREIA 1:4</v>
          </cell>
        </row>
        <row r="770">
          <cell r="B770" t="str">
            <v>DEGRAUS FF INCL FORN TODOS MATERIAIS</v>
          </cell>
        </row>
        <row r="771">
          <cell r="A771" t="str">
            <v>26560/003</v>
          </cell>
          <cell r="B771" t="str">
            <v>POCO VISITA AG PLUV:CONC ARM 1,20X1,20X1,40M COLETOR D=70CM</v>
          </cell>
          <cell r="C771" t="str">
            <v>UN</v>
          </cell>
          <cell r="D771">
            <v>1494.32</v>
          </cell>
        </row>
        <row r="772">
          <cell r="B772" t="str">
            <v>PAREDE E=15CM BASE CONC FCK=10MPA REVEST C/ARG CIM/AREIA 1:4</v>
          </cell>
        </row>
        <row r="773">
          <cell r="B773" t="str">
            <v>DEGRAUS FF INCL FORN TODOS MATERIAIS</v>
          </cell>
        </row>
        <row r="774">
          <cell r="A774" t="str">
            <v>26560/004</v>
          </cell>
          <cell r="B774" t="str">
            <v>POCO VISITA AG PLUV:CONC ARM 1,30X1,30X1,40M COLETOR D=80CM</v>
          </cell>
          <cell r="C774" t="str">
            <v>UN</v>
          </cell>
          <cell r="D774">
            <v>1682.74</v>
          </cell>
        </row>
        <row r="775">
          <cell r="B775" t="str">
            <v>PAREDE E=15CM BASE CONC FCK=10MPA REVEST C/ARG CIM/AREIA 1:4</v>
          </cell>
        </row>
        <row r="776">
          <cell r="A776" t="str">
            <v>CÓDIGO</v>
          </cell>
          <cell r="B776" t="str">
            <v>|D E S C R I Ç Ã O                                                   |UN</v>
          </cell>
          <cell r="C776" t="str">
            <v>IDADE</v>
          </cell>
          <cell r="D776" t="str">
            <v>|CUSTO TOTAL</v>
          </cell>
        </row>
        <row r="777">
          <cell r="A777" t="str">
            <v>ÍNCULO.....:</v>
          </cell>
          <cell r="B777" t="str">
            <v>NACIONAL CAIXA</v>
          </cell>
        </row>
        <row r="779">
          <cell r="B779" t="str">
            <v>DEGRAUS FF INCL FORN TODOS MATERIAIS</v>
          </cell>
        </row>
        <row r="780">
          <cell r="A780" t="str">
            <v>26560/005</v>
          </cell>
          <cell r="B780" t="str">
            <v>POCO VISITA CONCRETO ARMADO P/AG PLUV 1,40X1,40X1,50M COLETOR D=90CM</v>
          </cell>
          <cell r="C780" t="str">
            <v>UN</v>
          </cell>
          <cell r="D780">
            <v>1967.4</v>
          </cell>
        </row>
        <row r="781">
          <cell r="B781" t="str">
            <v>PAREDE E=15CM BASE CONCRETO FCK=10MPA REVESTIDO C/ARG CIM/AREIA 1:4</v>
          </cell>
        </row>
        <row r="782">
          <cell r="B782" t="str">
            <v>DEGRAUS FF INCL FORN TODOS MATERIAIS</v>
          </cell>
        </row>
        <row r="783">
          <cell r="A783" t="str">
            <v>26560/006</v>
          </cell>
          <cell r="B783" t="str">
            <v>POCO VISITA AG PLUV:CONC ARM 1,50X1,50X1,60M COLETOR D=1M PA</v>
          </cell>
          <cell r="C783" t="str">
            <v>UN</v>
          </cell>
          <cell r="D783">
            <v>2165.5500000000002</v>
          </cell>
        </row>
        <row r="784">
          <cell r="B784" t="str">
            <v>REDE E=15CM BASE CONC FCK=10MPA REVEST C/ARG CIM/AREIA 1:4</v>
          </cell>
        </row>
        <row r="785">
          <cell r="B785" t="str">
            <v>DEGRAUS FF INCL FORN TODOS MATERIAIS</v>
          </cell>
        </row>
        <row r="786">
          <cell r="A786" t="str">
            <v>26560/007</v>
          </cell>
          <cell r="B786" t="str">
            <v>POCO VISITA AG PLUV:CONC ARM 1,60X1,60X1,70M COLETOR D=1,10M</v>
          </cell>
          <cell r="C786" t="str">
            <v>UN</v>
          </cell>
          <cell r="D786">
            <v>2351.73</v>
          </cell>
        </row>
        <row r="787">
          <cell r="B787" t="str">
            <v>PAREDE E=15CM BASE CONC FCK=10MPA REVEST C/ARG CIM/AREIA 1:4</v>
          </cell>
        </row>
        <row r="788">
          <cell r="B788" t="str">
            <v>DEGRAUS FF INCL FORN TODOS MATERIAIS</v>
          </cell>
        </row>
        <row r="789">
          <cell r="A789" t="str">
            <v>26560/008</v>
          </cell>
          <cell r="B789" t="str">
            <v>POCO VISITA AG PLUV:CONC ARM 1,70X1,70X1,80M COLETOR D=1,20M</v>
          </cell>
          <cell r="C789" t="str">
            <v>UN</v>
          </cell>
          <cell r="D789">
            <v>2532.16</v>
          </cell>
        </row>
        <row r="790">
          <cell r="B790" t="str">
            <v>PAREDE E=15CM BASE CONC FCK=10MPA REVEST C/ARG CIM/AREIA 1:4</v>
          </cell>
        </row>
        <row r="791">
          <cell r="B791" t="str">
            <v>DEGRAUS FF INCL FORN TODOS MATERIAIS</v>
          </cell>
        </row>
        <row r="792">
          <cell r="A792">
            <v>26561</v>
          </cell>
          <cell r="B792" t="str">
            <v>CAIXA RALO "BOCA DE LOBO" EM ALVENARIA C/GRELHA FERRO</v>
          </cell>
        </row>
        <row r="793">
          <cell r="A793" t="str">
            <v>26561/001</v>
          </cell>
          <cell r="B793" t="str">
            <v>CAIXA DE RALO "BOCA DE LOBO" 90X120X150CM/GRELHA FF 135KG ALVEN TIJOLO</v>
          </cell>
          <cell r="C793" t="str">
            <v>UN</v>
          </cell>
          <cell r="D793">
            <v>775.55</v>
          </cell>
        </row>
        <row r="794">
          <cell r="B794" t="str">
            <v>MACICO 1 VEZ/REVESTIMENTO DA CAIXA C/ARGAM CIMENTO/AREIA 1:4/BASE EM</v>
          </cell>
        </row>
        <row r="795">
          <cell r="B795" t="str">
            <v>CONCRETO SIMPLES FCK=10MPA</v>
          </cell>
        </row>
        <row r="796">
          <cell r="A796" t="str">
            <v>26561/002</v>
          </cell>
          <cell r="B796" t="str">
            <v>CAIXA DE RALO "BOCA DE LOBO" 30X 90X 90CM/GRELHA FF 135KG ALV TIJOLO</v>
          </cell>
          <cell r="C796" t="str">
            <v>UN</v>
          </cell>
          <cell r="D796">
            <v>556.6</v>
          </cell>
        </row>
        <row r="797">
          <cell r="B797" t="str">
            <v>MACICO 1 VEZ/REVESTIMENTO CAIXA C/ARGAMASSA CIMENTO/AREIA 1:4/BASE EM</v>
          </cell>
        </row>
        <row r="798">
          <cell r="B798" t="str">
            <v>CONCRETO SIMPLES FCK=10MPA</v>
          </cell>
        </row>
        <row r="799">
          <cell r="A799" t="str">
            <v>26561/003</v>
          </cell>
          <cell r="B799" t="str">
            <v>CAIXA DE RALO "BOCA DE LOBO" 30X 90X 90CM/GRELHA FF 135KG/BOCA LOBO FF</v>
          </cell>
          <cell r="C799" t="str">
            <v>UN</v>
          </cell>
          <cell r="D799">
            <v>568.15</v>
          </cell>
        </row>
        <row r="800">
          <cell r="B800" t="str">
            <v>80KG EM ALVEN TIJ MACICO 1 VEZ/REVESTIMENTO CAIXA C/ARG CIM/AREIA 1:4</v>
          </cell>
        </row>
        <row r="801">
          <cell r="B801" t="str">
            <v>BASE CONCRETO SIMPLES FCK=10MPA</v>
          </cell>
        </row>
        <row r="802">
          <cell r="A802" t="str">
            <v>26561/004</v>
          </cell>
          <cell r="B802" t="str">
            <v>CAIXA DE RALO "BOCA LOBO" 30X90X90CM/GRELHA FF 135KG C/ESCAV/REATERRO</v>
          </cell>
          <cell r="C802" t="str">
            <v>UN</v>
          </cell>
          <cell r="D802">
            <v>576.6</v>
          </cell>
        </row>
        <row r="803">
          <cell r="B803" t="str">
            <v>E RETIRADA MATERIAL EXCEDENTE ATE 20M, EM ALV TIJ MACICO 1 VEZ,</v>
          </cell>
        </row>
        <row r="804">
          <cell r="B804" t="str">
            <v>REVESTIMENTO DA CAIXA C/ARGAMASSA CIM/AREIA 1:4, BASE EM CONCRETO</v>
          </cell>
        </row>
        <row r="805">
          <cell r="B805" t="str">
            <v>SIMPLES FCK=10MPA</v>
          </cell>
        </row>
        <row r="806">
          <cell r="A806">
            <v>37</v>
          </cell>
          <cell r="B806" t="str">
            <v>MEIO FIO, LINHA D'AGUA E SARJERTA</v>
          </cell>
        </row>
        <row r="807">
          <cell r="A807" t="str">
            <v>CÓDIGO</v>
          </cell>
          <cell r="B807" t="str">
            <v>|D E S C R I Ç Ã O                                                   |UN</v>
          </cell>
          <cell r="C807" t="str">
            <v>IDADE</v>
          </cell>
          <cell r="D807" t="str">
            <v>|CUSTO TOTAL</v>
          </cell>
        </row>
        <row r="808">
          <cell r="A808" t="str">
            <v>ÍNCULO.....:</v>
          </cell>
          <cell r="B808" t="str">
            <v>NACIONAL CAIXA</v>
          </cell>
        </row>
        <row r="810">
          <cell r="A810">
            <v>11519</v>
          </cell>
          <cell r="B810" t="str">
            <v>MEIO-FIO COM SARJETA, EXECUTADO COM EXTRUSORA</v>
          </cell>
        </row>
        <row r="811">
          <cell r="A811" t="str">
            <v>11519/001</v>
          </cell>
          <cell r="B811" t="str">
            <v>MEIO-FIO COM SARJETA, EXECUTADO C/EXTRUSORA (SARJETA 30X8CM</v>
          </cell>
          <cell r="C811" t="str">
            <v>M</v>
          </cell>
          <cell r="D811">
            <v>18.52</v>
          </cell>
        </row>
        <row r="812">
          <cell r="B812" t="str">
            <v>MEIO-FIO 15X10CM X H=23CM), INCLUI ESC.E ACERTO FAIXA 0,45M</v>
          </cell>
        </row>
        <row r="813">
          <cell r="A813">
            <v>23404</v>
          </cell>
          <cell r="B813" t="str">
            <v>MEIO-FIO</v>
          </cell>
        </row>
        <row r="814">
          <cell r="A814" t="str">
            <v>23404/001</v>
          </cell>
          <cell r="B814" t="str">
            <v>MEIO-FIO DE CONCRETO PRE-MOLDADO,REJUNTADO C/ARGAMASSA DE CIMENTO E</v>
          </cell>
          <cell r="C814" t="str">
            <v>M</v>
          </cell>
          <cell r="D814">
            <v>18.350000000000001</v>
          </cell>
        </row>
        <row r="815">
          <cell r="B815" t="str">
            <v>AREIA, TRACO 1:4</v>
          </cell>
        </row>
        <row r="816">
          <cell r="A816" t="str">
            <v>23404/002</v>
          </cell>
          <cell r="B816" t="str">
            <v>MEIO-FIO EM PEDRA GRANITICA, REJUNTADO C/ARGAMASSA CIMENTO E AREIA 1:3</v>
          </cell>
          <cell r="C816" t="str">
            <v>M</v>
          </cell>
          <cell r="D816">
            <v>12.18</v>
          </cell>
        </row>
        <row r="817">
          <cell r="A817">
            <v>23405</v>
          </cell>
          <cell r="B817" t="str">
            <v>SARJETA -  CONCRETO ESTRUTURAL</v>
          </cell>
        </row>
        <row r="818">
          <cell r="A818" t="str">
            <v>23405/001</v>
          </cell>
          <cell r="B818" t="str">
            <v>SARJETA DE CONCRETO ESTRUTURAL USINADO, E = 5 CM, L = 50 CM</v>
          </cell>
          <cell r="C818" t="str">
            <v>M</v>
          </cell>
          <cell r="D818">
            <v>9.1199999999999992</v>
          </cell>
        </row>
        <row r="819">
          <cell r="A819" t="str">
            <v>23405/002</v>
          </cell>
          <cell r="B819" t="str">
            <v>SARJETA DE CONCRETO ESTRUTURAL NAO USINADO, E = 8 CM, L = 40 CM</v>
          </cell>
          <cell r="C819" t="str">
            <v>M</v>
          </cell>
          <cell r="D819">
            <v>20.329999999999998</v>
          </cell>
        </row>
        <row r="820">
          <cell r="A820">
            <v>23560</v>
          </cell>
          <cell r="B820" t="str">
            <v>LINHA D AGUA EM PARALELEPIPEDOS GRANITICO</v>
          </cell>
        </row>
        <row r="821">
          <cell r="A821" t="str">
            <v>23560/001</v>
          </cell>
          <cell r="B821" t="str">
            <v>LINHA D AGUA EM PARALELEPIPEDOS GRANITICOS, REJUNTADOS C/ AR</v>
          </cell>
          <cell r="C821" t="str">
            <v>M</v>
          </cell>
          <cell r="D821">
            <v>15.95</v>
          </cell>
        </row>
        <row r="822">
          <cell r="B822" t="str">
            <v>CIMENTO E AREIA TRACO 1:3</v>
          </cell>
        </row>
        <row r="823">
          <cell r="A823">
            <v>23606</v>
          </cell>
          <cell r="B823" t="str">
            <v>CONSTRUCAO DE MEIO-FIO E LINHA D AGU</v>
          </cell>
        </row>
        <row r="824">
          <cell r="A824" t="str">
            <v>23606/001</v>
          </cell>
          <cell r="B824" t="str">
            <v>CONSTRUCAO DE MEIO-FIO DE PEDRAS GRANITICAS, REJUNTADO C/ ARGAMASSA DE</v>
          </cell>
          <cell r="C824" t="str">
            <v>M</v>
          </cell>
          <cell r="D824">
            <v>28.95</v>
          </cell>
        </row>
        <row r="825">
          <cell r="B825" t="str">
            <v>CIMENTO E AREIA 1:2 E LINHA D AGUA DE PARALELEPIPEDOS,ASSENTADOS SOBRE</v>
          </cell>
        </row>
        <row r="826">
          <cell r="B826" t="str">
            <v>MISTURA DE CIMENTO E AREIA 1:6, C/ 6,0 CM DE ESPESSURA E REJUNTADOS C/</v>
          </cell>
        </row>
        <row r="827">
          <cell r="B827" t="str">
            <v>ARGAMASSA DE CIMENTO E AREIA 1:2, INCLUSIV</v>
          </cell>
        </row>
        <row r="828">
          <cell r="A828">
            <v>55833</v>
          </cell>
          <cell r="B828" t="str">
            <v>AQUISICAO E ASSENTAMENTO DE GRELHA FOFO (0,29X0,87 M) SOBRE SARGETA.</v>
          </cell>
          <cell r="C828" t="str">
            <v>UN</v>
          </cell>
          <cell r="D828">
            <v>134.43</v>
          </cell>
        </row>
        <row r="829">
          <cell r="A829">
            <v>266</v>
          </cell>
          <cell r="B829" t="str">
            <v>GALERIAS PLUVIAIS</v>
          </cell>
        </row>
        <row r="830">
          <cell r="A830">
            <v>71567</v>
          </cell>
          <cell r="B830" t="str">
            <v>TUBO DE CONCRETO ARMADO</v>
          </cell>
        </row>
        <row r="831">
          <cell r="A831" t="str">
            <v>71567/001</v>
          </cell>
          <cell r="B831" t="str">
            <v>TUBO DE CONCRETO ARMADO, CLASSE C-3, DIAM.= 400MM, PARA GALERIA DE ÁGU</v>
          </cell>
          <cell r="C831" t="str">
            <v>M</v>
          </cell>
          <cell r="D831">
            <v>79.8</v>
          </cell>
        </row>
        <row r="832">
          <cell r="B832" t="str">
            <v>AS PLUVIAIS, COM REJUNTAMENTO EM ARGAMASSA DE CIM / AREIA, TRAÇO 1: 4.</v>
          </cell>
        </row>
        <row r="833">
          <cell r="B833" t="str">
            <v>ATERRO COMPAC.ATÉ A GERATRIZ SUPERIOR DO TUBO. FORNECIMENTO / ASSENTA</v>
          </cell>
        </row>
        <row r="834">
          <cell r="B834" t="str">
            <v>MENTO</v>
          </cell>
        </row>
        <row r="835">
          <cell r="A835">
            <v>317</v>
          </cell>
          <cell r="B835" t="str">
            <v>BUEIROS</v>
          </cell>
        </row>
        <row r="836">
          <cell r="A836">
            <v>11515</v>
          </cell>
          <cell r="B836" t="str">
            <v>CONSTRUCAO DE FOSSA SEPTICA TIPO OMS</v>
          </cell>
        </row>
        <row r="837">
          <cell r="A837" t="str">
            <v>11515/001</v>
          </cell>
          <cell r="B837" t="str">
            <v>D INT = 200 CM, H INT = 240 CM</v>
          </cell>
          <cell r="C837" t="str">
            <v>UN</v>
          </cell>
          <cell r="D837">
            <v>1454.37</v>
          </cell>
        </row>
        <row r="838">
          <cell r="A838" t="str">
            <v>CÓDIGO</v>
          </cell>
          <cell r="B838" t="str">
            <v>|D E S C R I Ç Ã O                                                   |UN</v>
          </cell>
          <cell r="C838" t="str">
            <v>IDADE</v>
          </cell>
          <cell r="D838" t="str">
            <v>|CUSTO TOTAL</v>
          </cell>
        </row>
        <row r="839">
          <cell r="A839" t="str">
            <v>ÍNCULO.....:</v>
          </cell>
          <cell r="B839" t="str">
            <v>NACIONAL CAIXA</v>
          </cell>
        </row>
        <row r="841">
          <cell r="A841">
            <v>11516</v>
          </cell>
          <cell r="B841" t="str">
            <v>CONSTRUCAO DE SUMIDOURO</v>
          </cell>
        </row>
        <row r="842">
          <cell r="A842" t="str">
            <v>11516/001</v>
          </cell>
          <cell r="B842" t="str">
            <v>P/EFLUENTE LIQUIDO DA FOSSA SEPTICA, D INT = 300CM / H INT = 660 CM</v>
          </cell>
          <cell r="C842" t="str">
            <v>UN</v>
          </cell>
          <cell r="D842">
            <v>8920.3700000000008</v>
          </cell>
        </row>
        <row r="843">
          <cell r="A843">
            <v>26280</v>
          </cell>
          <cell r="B843" t="str">
            <v>CONSTRUCAO DE BUEIROS C/MANILHAS DE CONCRETO</v>
          </cell>
        </row>
        <row r="844">
          <cell r="A844" t="str">
            <v>26280/001</v>
          </cell>
          <cell r="B844" t="str">
            <v>MANILHAS EM COCRETO SIMPLES, D = 300 MM</v>
          </cell>
          <cell r="C844" t="str">
            <v>M</v>
          </cell>
          <cell r="D844">
            <v>75.099999999999994</v>
          </cell>
        </row>
        <row r="845">
          <cell r="A845" t="str">
            <v>26280/002</v>
          </cell>
          <cell r="B845" t="str">
            <v>MANILHAS EM CONCRETO ARMADO, D = 600 MM</v>
          </cell>
          <cell r="C845" t="str">
            <v>M</v>
          </cell>
          <cell r="D845">
            <v>454.78</v>
          </cell>
        </row>
        <row r="846">
          <cell r="A846" t="str">
            <v>26280/003</v>
          </cell>
          <cell r="B846" t="str">
            <v>MANILHAS EM CONCRETO ARMADO, D = 1000 MM</v>
          </cell>
          <cell r="C846" t="str">
            <v>M</v>
          </cell>
          <cell r="D846">
            <v>992.98</v>
          </cell>
        </row>
        <row r="847">
          <cell r="A847">
            <v>41653</v>
          </cell>
          <cell r="B847" t="str">
            <v>CORPO BUEIRO SIMPLES TUBUL CONCRETO D=60CM ASSENTE BERCO CONCR CICLOP</v>
          </cell>
          <cell r="C847" t="str">
            <v>M</v>
          </cell>
          <cell r="D847">
            <v>129.79</v>
          </cell>
        </row>
        <row r="848">
          <cell r="A848">
            <v>41657</v>
          </cell>
          <cell r="B848" t="str">
            <v>CORPO BUEIRO SIMPLES TUBUL CONCRETO D=80CM ASSENTE BERCO CONCR CICLOP</v>
          </cell>
          <cell r="C848" t="str">
            <v>M</v>
          </cell>
          <cell r="D848">
            <v>233.46</v>
          </cell>
        </row>
        <row r="849">
          <cell r="A849">
            <v>41658</v>
          </cell>
          <cell r="B849" t="str">
            <v>CORPO BUEIRO SIMPLES TUBUL CONCRETO D=100CM ASSENTE BERCO CONCR CICLOP</v>
          </cell>
          <cell r="C849" t="str">
            <v>M</v>
          </cell>
          <cell r="D849">
            <v>328.65</v>
          </cell>
        </row>
        <row r="850">
          <cell r="A850">
            <v>41659</v>
          </cell>
          <cell r="B850" t="str">
            <v>CORPO BUEIRO DUPLO TUBUL CONCRETO D=60CM ASSENTE BERCO CONCR CICLOP</v>
          </cell>
          <cell r="C850" t="str">
            <v>M</v>
          </cell>
          <cell r="D850">
            <v>245.33</v>
          </cell>
        </row>
        <row r="851">
          <cell r="A851">
            <v>41660</v>
          </cell>
          <cell r="B851" t="str">
            <v>CORPO BUEIRO DUPLO TUBUL CONCRETO D=80CM ASSENTE BERCO CONCR CICLOP</v>
          </cell>
          <cell r="C851" t="str">
            <v>M</v>
          </cell>
          <cell r="D851">
            <v>451.44</v>
          </cell>
        </row>
        <row r="852">
          <cell r="A852">
            <v>41661</v>
          </cell>
          <cell r="B852" t="str">
            <v>CORPO BUEIRO DUPLO TUBUL CONCRETO D=100CM ASSENTE BERCO CONCR CICLOP</v>
          </cell>
          <cell r="C852" t="str">
            <v>M</v>
          </cell>
          <cell r="D852">
            <v>640.58000000000004</v>
          </cell>
        </row>
        <row r="853">
          <cell r="A853">
            <v>41662</v>
          </cell>
          <cell r="B853" t="str">
            <v>BOCA P/BUEIRO TUBULAR SIMPLES D=60CM EM CONCR CICLOPICO</v>
          </cell>
          <cell r="C853" t="str">
            <v>UN</v>
          </cell>
          <cell r="D853">
            <v>291.52</v>
          </cell>
        </row>
        <row r="854">
          <cell r="A854">
            <v>41663</v>
          </cell>
          <cell r="B854" t="str">
            <v>BOCA P/BUEIRO TUBULAR SIMPLES D=80CM EM CONCR CICLOPICO</v>
          </cell>
          <cell r="C854" t="str">
            <v>UN</v>
          </cell>
          <cell r="D854">
            <v>417.04</v>
          </cell>
        </row>
        <row r="855">
          <cell r="A855">
            <v>41664</v>
          </cell>
          <cell r="B855" t="str">
            <v>BOCA P/BUEIRO TUBULAR SIMPLES D=100CM EM CONCR CICLOPICO</v>
          </cell>
          <cell r="C855" t="str">
            <v>UN</v>
          </cell>
          <cell r="D855">
            <v>605.80999999999995</v>
          </cell>
        </row>
        <row r="856">
          <cell r="A856">
            <v>41665</v>
          </cell>
          <cell r="B856" t="str">
            <v>BOCA P/BUEIRO TUBULAR DUPLO D=60CM EM CONCR CICLOPICO</v>
          </cell>
          <cell r="C856" t="str">
            <v>UN</v>
          </cell>
          <cell r="D856">
            <v>406.56</v>
          </cell>
        </row>
        <row r="857">
          <cell r="A857">
            <v>41666</v>
          </cell>
          <cell r="B857" t="str">
            <v>BOCA P/BUEIRO TUBULAR DUPLO D=80CM EM CONCR CICLOPICO</v>
          </cell>
          <cell r="C857" t="str">
            <v>UN</v>
          </cell>
          <cell r="D857">
            <v>583.66</v>
          </cell>
        </row>
        <row r="858">
          <cell r="A858">
            <v>41667</v>
          </cell>
          <cell r="B858" t="str">
            <v>BOCA P/BUEIRO TUBULAR DUPLO D=100CM EM CONCR CICLOPICO</v>
          </cell>
          <cell r="C858" t="str">
            <v>UN</v>
          </cell>
          <cell r="D858">
            <v>867.71</v>
          </cell>
        </row>
        <row r="859">
          <cell r="A859" t="str">
            <v>ESCO</v>
          </cell>
          <cell r="B859" t="str">
            <v>ESCORAMENTO</v>
          </cell>
        </row>
        <row r="860">
          <cell r="A860">
            <v>23</v>
          </cell>
          <cell r="B860" t="str">
            <v>ESCORAMENTO DE MADEIRA EM VALAS</v>
          </cell>
        </row>
        <row r="861">
          <cell r="A861">
            <v>23422</v>
          </cell>
          <cell r="B861" t="str">
            <v>ESTRUTURAS DE ESCORAMENTO DE MADEIRA</v>
          </cell>
        </row>
        <row r="862">
          <cell r="A862" t="str">
            <v>23422/001</v>
          </cell>
          <cell r="B862" t="str">
            <v>PONTALETEAMENTO(TABUAS 2,5X30CM MAD LEI 1A QUAL. A C/1,35M NA VERTICAL</v>
          </cell>
          <cell r="C862" t="str">
            <v>M2</v>
          </cell>
          <cell r="D862">
            <v>4.3099999999999996</v>
          </cell>
        </row>
        <row r="863">
          <cell r="B863" t="str">
            <v>ESTRONCADAS C/ MADEIRA ROLICA A C/ EUCALIPTO D=19CM A C/1,0M)</v>
          </cell>
        </row>
        <row r="864">
          <cell r="A864" t="str">
            <v>23422/002</v>
          </cell>
          <cell r="B864" t="str">
            <v>ESCORAMENTO DESCONTINUO</v>
          </cell>
          <cell r="C864" t="str">
            <v>M2</v>
          </cell>
          <cell r="D864">
            <v>14.62</v>
          </cell>
        </row>
        <row r="865">
          <cell r="A865" t="str">
            <v>23422/003</v>
          </cell>
          <cell r="B865" t="str">
            <v>ESCORAMENTO CONTINUO</v>
          </cell>
          <cell r="C865" t="str">
            <v>M2</v>
          </cell>
          <cell r="D865">
            <v>18.62</v>
          </cell>
        </row>
        <row r="866">
          <cell r="A866" t="str">
            <v>ESQV</v>
          </cell>
          <cell r="B866" t="str">
            <v>ESQUADRIAS/FERRAGENS/VIDROS</v>
          </cell>
        </row>
        <row r="867">
          <cell r="A867">
            <v>89</v>
          </cell>
          <cell r="B867" t="str">
            <v>PORTA DE MADEIRA</v>
          </cell>
        </row>
        <row r="868">
          <cell r="A868">
            <v>6121</v>
          </cell>
          <cell r="B868" t="str">
            <v>PORTA MADEIRA COMPENSADO LISO E=3,5CM INCL ADUELA 3X13CM E ALIZAR</v>
          </cell>
          <cell r="C868" t="str">
            <v>M2</v>
          </cell>
          <cell r="D868">
            <v>109.15</v>
          </cell>
        </row>
        <row r="869">
          <cell r="A869" t="str">
            <v>CÓDIGO</v>
          </cell>
          <cell r="B869" t="str">
            <v>|D E S C R I Ç Ã O                                                   |UN</v>
          </cell>
          <cell r="C869" t="str">
            <v>IDADE</v>
          </cell>
          <cell r="D869" t="str">
            <v>|CUSTO TOTAL</v>
          </cell>
        </row>
        <row r="870">
          <cell r="A870" t="str">
            <v>ÍNCULO.....:</v>
          </cell>
          <cell r="B870" t="str">
            <v>NACIONAL CAIXA</v>
          </cell>
        </row>
        <row r="872">
          <cell r="A872">
            <v>7100</v>
          </cell>
          <cell r="B872" t="str">
            <v>LAMINADO MELAMINICO TEXTURIZADO E=1,3MM COLADO EM COMPENSADO</v>
          </cell>
          <cell r="C872" t="str">
            <v>M2</v>
          </cell>
          <cell r="D872">
            <v>22.7</v>
          </cell>
        </row>
        <row r="873">
          <cell r="A873">
            <v>7101</v>
          </cell>
          <cell r="B873" t="str">
            <v>LAMINADO MELAMINICO LISO FOSCO E=1,3MM COLADO EM COMPENSA*</v>
          </cell>
          <cell r="C873" t="str">
            <v>M2</v>
          </cell>
          <cell r="D873">
            <v>21.61</v>
          </cell>
        </row>
        <row r="874">
          <cell r="A874">
            <v>23717</v>
          </cell>
          <cell r="B874" t="str">
            <v>PORTA MAD COMPENSADO LISO INCL PINTURA ESMALTE C/ EMASSAM (COMPLETA)</v>
          </cell>
        </row>
        <row r="875">
          <cell r="A875" t="str">
            <v>23717/001</v>
          </cell>
          <cell r="B875" t="str">
            <v>PORTA MADEIRA COMPENS. LISO E=3,5CM INCL ADUELA, ALIZAR E</v>
          </cell>
          <cell r="C875" t="str">
            <v>M2</v>
          </cell>
          <cell r="D875">
            <v>149.63</v>
          </cell>
        </row>
        <row r="876">
          <cell r="B876" t="str">
            <v>PINTURA ESMALTE 2 DEMAOS C/EMASSAMENTO</v>
          </cell>
        </row>
        <row r="877">
          <cell r="A877">
            <v>23756</v>
          </cell>
          <cell r="B877" t="str">
            <v>PORTAS VENEZIANA E CAIXA INCENDIO BLOCO 2Q</v>
          </cell>
        </row>
        <row r="878">
          <cell r="A878" t="str">
            <v>23756/001</v>
          </cell>
          <cell r="B878" t="str">
            <v>PORTA VENEZIANA PR5-2Q-T 120X210CM COM FERRAGEM SEM PINTURA</v>
          </cell>
          <cell r="C878" t="str">
            <v>UN</v>
          </cell>
          <cell r="D878">
            <v>398.05</v>
          </cell>
        </row>
        <row r="879">
          <cell r="A879" t="str">
            <v>23756/002</v>
          </cell>
          <cell r="B879" t="str">
            <v>PORTA VENEZIANA PR5-2Q-T 310X200CM COM FERRAGEM SEM PINTURA</v>
          </cell>
          <cell r="C879" t="str">
            <v>UN</v>
          </cell>
          <cell r="D879">
            <v>930.9</v>
          </cell>
        </row>
        <row r="880">
          <cell r="A880" t="str">
            <v>23756/003</v>
          </cell>
          <cell r="B880" t="str">
            <v>PORTA CAIXA INCENDIO PR5-2Q-T 50X70CM COM FERRAGEM SEM PINTURA</v>
          </cell>
          <cell r="C880" t="str">
            <v>UN</v>
          </cell>
          <cell r="D880">
            <v>106.82</v>
          </cell>
        </row>
        <row r="881">
          <cell r="A881" t="str">
            <v>23756/004</v>
          </cell>
          <cell r="B881" t="str">
            <v>PORTA VENEZIANA PR5-2Q-T  70X100CM COM FERRAGEM SEM PINTURA</v>
          </cell>
          <cell r="C881" t="str">
            <v>UN</v>
          </cell>
          <cell r="D881">
            <v>152.07</v>
          </cell>
        </row>
        <row r="882">
          <cell r="A882">
            <v>24142</v>
          </cell>
          <cell r="B882" t="str">
            <v>PORTA MADEIRA COMPENSADO LISO SEM PINTURA -COLOCADA C/BATENTE E ALISAR</v>
          </cell>
        </row>
        <row r="883">
          <cell r="A883" t="str">
            <v>24142/001</v>
          </cell>
          <cell r="B883" t="str">
            <v>PORTA MAD COMPENSADO LISO PARA PINTURA ESMALTE - COLOCADA INCL ADUELA(</v>
          </cell>
          <cell r="C883" t="str">
            <v>M2</v>
          </cell>
          <cell r="D883">
            <v>109.15</v>
          </cell>
        </row>
        <row r="884">
          <cell r="B884" t="str">
            <v>BATENTE OU PORTAL) E ALISAR (NAO INCLUI FECHADURA)</v>
          </cell>
        </row>
        <row r="885">
          <cell r="A885">
            <v>24236</v>
          </cell>
          <cell r="B885" t="str">
            <v>PORTA MAD COMPENSADO LISO SEM PINTURA - CEDRINHO</v>
          </cell>
        </row>
        <row r="886">
          <cell r="A886" t="str">
            <v>24236/001</v>
          </cell>
          <cell r="B886" t="str">
            <v>PORTA MAD LISA PRENSADA GIRO 80X2,10X3,5 CM, S/PINTURA</v>
          </cell>
          <cell r="C886" t="str">
            <v>M2</v>
          </cell>
          <cell r="D886">
            <v>109.15</v>
          </cell>
        </row>
        <row r="887">
          <cell r="A887">
            <v>24752</v>
          </cell>
          <cell r="B887" t="str">
            <v>PORTA MAD COMPENSADO LISO P/VERNIZ, SEM PINTURA</v>
          </cell>
        </row>
        <row r="888">
          <cell r="A888" t="str">
            <v>24752/001</v>
          </cell>
          <cell r="B888" t="str">
            <v>PORTA MAD COMPENSADO LISO P/VERNIZ, SEM PINTURA, SEM FERRAGENS</v>
          </cell>
          <cell r="C888" t="str">
            <v>M2</v>
          </cell>
          <cell r="D888">
            <v>183.41</v>
          </cell>
        </row>
        <row r="889">
          <cell r="A889">
            <v>24753</v>
          </cell>
          <cell r="B889" t="str">
            <v>PORTA COMP LISO REVEST.C/ FORMICA NAS DUAS FACES</v>
          </cell>
        </row>
        <row r="890">
          <cell r="A890" t="str">
            <v>24753/001</v>
          </cell>
          <cell r="B890" t="str">
            <v>PORTA COMPENSADO LISO C/REVEST. FORMICA NAS DUAS FACES C/ADUELA E ALIZ</v>
          </cell>
          <cell r="C890" t="str">
            <v>M2</v>
          </cell>
          <cell r="D890">
            <v>343.58</v>
          </cell>
        </row>
        <row r="891">
          <cell r="B891" t="str">
            <v>AR</v>
          </cell>
        </row>
        <row r="892">
          <cell r="A892">
            <v>25702</v>
          </cell>
          <cell r="B892" t="str">
            <v>PORTA MAD COMPENS LISO INCL PINTURA</v>
          </cell>
        </row>
        <row r="893">
          <cell r="A893" t="str">
            <v>25702/001</v>
          </cell>
          <cell r="B893" t="str">
            <v>PORTA MAD COMPENS LISO 70X210X3,5CM FECHADURA TP GORGES, DOBRADICA COM</v>
          </cell>
          <cell r="C893" t="str">
            <v>UN</v>
          </cell>
          <cell r="D893">
            <v>210.11</v>
          </cell>
        </row>
        <row r="894">
          <cell r="B894" t="str">
            <v>MARCO, PINTURA ESMALTE COM EMASSAMENTO</v>
          </cell>
        </row>
        <row r="895">
          <cell r="A895" t="str">
            <v>25702/002</v>
          </cell>
          <cell r="B895" t="str">
            <v>PORTA MAD COMPENS LISO 60X210X3,5CM TARJETA E DOBRADICAS,MARCO,PINTURA</v>
          </cell>
          <cell r="C895" t="str">
            <v>UN</v>
          </cell>
          <cell r="D895">
            <v>176.14</v>
          </cell>
        </row>
        <row r="896">
          <cell r="B896" t="str">
            <v>ESMALTE COM EMASSAMENTO</v>
          </cell>
        </row>
        <row r="897">
          <cell r="A897" t="str">
            <v>25702/003</v>
          </cell>
          <cell r="B897" t="str">
            <v>PORTA MAD COMPENS LISO 80X210X3,5CM INCLUS FECH TP CILIND E DOBRAD</v>
          </cell>
          <cell r="C897" t="str">
            <v>UN</v>
          </cell>
          <cell r="D897">
            <v>168.98</v>
          </cell>
        </row>
        <row r="898">
          <cell r="B898" t="str">
            <v>(NAO INCLUI PINTURA)</v>
          </cell>
        </row>
        <row r="899">
          <cell r="A899" t="str">
            <v>25702/004</v>
          </cell>
          <cell r="B899" t="str">
            <v>PORTA MAD COMPENS LISO 70X210X3,5CM INCLUS FECH TP GORGES E DOBRAD</v>
          </cell>
          <cell r="C899" t="str">
            <v>UN</v>
          </cell>
          <cell r="D899">
            <v>159.57</v>
          </cell>
        </row>
        <row r="900">
          <cell r="A900" t="str">
            <v>CÓDIGO</v>
          </cell>
          <cell r="B900" t="str">
            <v>|D E S C R I Ç Ã O                                                   |UN</v>
          </cell>
          <cell r="C900" t="str">
            <v>IDADE</v>
          </cell>
          <cell r="D900" t="str">
            <v>|CUSTO TOTAL</v>
          </cell>
        </row>
        <row r="901">
          <cell r="A901" t="str">
            <v>ÍNCULO.....:</v>
          </cell>
          <cell r="B901" t="str">
            <v>NACIONAL CAIXA</v>
          </cell>
        </row>
        <row r="903">
          <cell r="B903" t="str">
            <v>(NAO INCLUI PINTURA)</v>
          </cell>
        </row>
        <row r="904">
          <cell r="A904" t="str">
            <v>25702/005</v>
          </cell>
          <cell r="B904" t="str">
            <v>PORTA MAD COMPENS LISO 60X210X3,5CM INCLUS FECH P/BANHEIRO E DOBRAD</v>
          </cell>
          <cell r="C904" t="str">
            <v>UN</v>
          </cell>
          <cell r="D904">
            <v>155.08000000000001</v>
          </cell>
        </row>
        <row r="905">
          <cell r="B905" t="str">
            <v>(NAO INCLUI PINTURA)</v>
          </cell>
        </row>
        <row r="906">
          <cell r="A906">
            <v>26302</v>
          </cell>
          <cell r="B906" t="str">
            <v>PORTA P/SANITARIO C/LAMINADO, MARCO E FERRAGENS</v>
          </cell>
        </row>
        <row r="907">
          <cell r="A907" t="str">
            <v>26302/001</v>
          </cell>
          <cell r="B907" t="str">
            <v>PORTA P/SANITARIO 80X160CM COMP MAD 20MM C/LAMINADO TEXTURIZADO, MARCO</v>
          </cell>
          <cell r="C907" t="str">
            <v>UN</v>
          </cell>
          <cell r="D907">
            <v>200.89</v>
          </cell>
        </row>
        <row r="908">
          <cell r="B908" t="str">
            <v>7,5X3CM, DOBRADICAS, TARJETA "LIVRE/OCUPADO" EM DIVISORIAS DE BOXES S</v>
          </cell>
        </row>
        <row r="909">
          <cell r="B909" t="str">
            <v>ANITARIOS</v>
          </cell>
        </row>
        <row r="910">
          <cell r="A910" t="str">
            <v>26302/002</v>
          </cell>
          <cell r="B910" t="str">
            <v>PORTA P/SANITARIO 60X160CM COMP MAD 20MM C/LAMINADO TEXTURIZADO, MARCO</v>
          </cell>
          <cell r="C910" t="str">
            <v>UN</v>
          </cell>
          <cell r="D910">
            <v>178.05</v>
          </cell>
        </row>
        <row r="911">
          <cell r="B911" t="str">
            <v>MADEIRA 7,5X3,0CM, DOBRADICAS, TARJETA "LIVRE/OCUPADO" EM DIVISORIAS</v>
          </cell>
        </row>
        <row r="912">
          <cell r="B912" t="str">
            <v>DE BOXES SANITARIOS</v>
          </cell>
        </row>
        <row r="913">
          <cell r="A913">
            <v>41605</v>
          </cell>
          <cell r="B913" t="str">
            <v>PORTA MAD ALMOFADADA, INCL ADUELA E ALIZAR SEM FERRAGENS, SEM PINTURA</v>
          </cell>
          <cell r="C913" t="str">
            <v>M2</v>
          </cell>
          <cell r="D913">
            <v>307.33999999999997</v>
          </cell>
        </row>
        <row r="914">
          <cell r="A914">
            <v>68048</v>
          </cell>
          <cell r="B914" t="str">
            <v>CAIXA DE PORTA DE MADEIRA</v>
          </cell>
          <cell r="C914" t="str">
            <v>UN</v>
          </cell>
          <cell r="D914">
            <v>96.55</v>
          </cell>
        </row>
        <row r="915">
          <cell r="A915">
            <v>68545</v>
          </cell>
          <cell r="B915" t="str">
            <v>PORTA MAD COMP 160X210CM 2 FLS 80X210X3,5MM P/PINTURA C/ADUELA 13CM E</v>
          </cell>
        </row>
        <row r="916">
          <cell r="B916" t="str">
            <v>COM DOBRADICA LATAO CROMADO.</v>
          </cell>
        </row>
        <row r="917">
          <cell r="A917" t="str">
            <v>68545/001</v>
          </cell>
          <cell r="B917" t="str">
            <v>PORTA MAD COMP 160X210CM 2 FLS 80X210X3,5MM P/PINTURA C/ADUELA 13CM E</v>
          </cell>
          <cell r="C917" t="str">
            <v>UN</v>
          </cell>
          <cell r="D917">
            <v>334.11</v>
          </cell>
        </row>
        <row r="918">
          <cell r="B918" t="str">
            <v>COM DOBRADICA LATAO CROMADO.</v>
          </cell>
        </row>
        <row r="919">
          <cell r="A919">
            <v>68583</v>
          </cell>
          <cell r="B919" t="str">
            <v>PORTA DURADOOR 60X210X3,5CM C/ADUELA 13CM E ALIZAR DE 3A C/DOBRADICA L</v>
          </cell>
        </row>
        <row r="920">
          <cell r="B920" t="str">
            <v>ATAO CROMADO</v>
          </cell>
        </row>
        <row r="921">
          <cell r="A921" t="str">
            <v>68583/001</v>
          </cell>
          <cell r="B921" t="str">
            <v>PORTA EUCADUR P/PINTURA 80X210X3,5CM C/ADUELA 13CM E ALIZAR DE 3A C/DO</v>
          </cell>
          <cell r="C921" t="str">
            <v>UN</v>
          </cell>
          <cell r="D921">
            <v>240.39</v>
          </cell>
        </row>
        <row r="922">
          <cell r="B922" t="str">
            <v>BRADICA LATAO CROMADO</v>
          </cell>
        </row>
        <row r="923">
          <cell r="A923" t="str">
            <v>68583/002</v>
          </cell>
          <cell r="B923" t="str">
            <v>PORTA EUCADUR P/PINTURA 70X210X3,5CM C/ADUELA 13CM E ALIZAR DE 3A C/DO</v>
          </cell>
          <cell r="C923" t="str">
            <v>UN</v>
          </cell>
          <cell r="D923">
            <v>274.05</v>
          </cell>
        </row>
        <row r="924">
          <cell r="B924" t="str">
            <v>BRADICA LATAO CROMADO</v>
          </cell>
        </row>
        <row r="925">
          <cell r="A925" t="str">
            <v>68583/003</v>
          </cell>
          <cell r="B925" t="str">
            <v>PORTA EUCADUR P/PINTURA 60X210X3,5CM C/ADUELA 13CM E ALIZAR DE 3A C/DO</v>
          </cell>
          <cell r="C925" t="str">
            <v>UN</v>
          </cell>
          <cell r="D925">
            <v>137.19999999999999</v>
          </cell>
        </row>
        <row r="926">
          <cell r="B926" t="str">
            <v>BRADICA LATAO CROMADO</v>
          </cell>
        </row>
        <row r="927">
          <cell r="A927" t="str">
            <v>68583/004</v>
          </cell>
          <cell r="B927" t="str">
            <v>PORTA DURADOOR 80X210X3,5CM C/ADUELA 13CM E ALIZAR DE 3A C/DOBRADICA L</v>
          </cell>
          <cell r="C927" t="str">
            <v>UN</v>
          </cell>
          <cell r="D927">
            <v>386.79</v>
          </cell>
        </row>
        <row r="928">
          <cell r="B928" t="str">
            <v>ATAO CROMADO</v>
          </cell>
        </row>
        <row r="929">
          <cell r="A929" t="str">
            <v>68583/005</v>
          </cell>
          <cell r="B929" t="str">
            <v>PORTA DURADOOR 70X210X3,5CM C/ADUELA 13CM E ALIZAR DE 3A C/DOBRADICA L</v>
          </cell>
          <cell r="C929" t="str">
            <v>UN</v>
          </cell>
          <cell r="D929">
            <v>357.41</v>
          </cell>
        </row>
        <row r="930">
          <cell r="B930" t="str">
            <v>ATAO CROMADO</v>
          </cell>
        </row>
        <row r="931">
          <cell r="A931" t="str">
            <v>CÓDIGO</v>
          </cell>
          <cell r="B931" t="str">
            <v>|D E S C R I Ç Ã O                                                   |UN</v>
          </cell>
          <cell r="C931" t="str">
            <v>IDADE</v>
          </cell>
          <cell r="D931" t="str">
            <v>|CUSTO TOTAL</v>
          </cell>
        </row>
        <row r="932">
          <cell r="A932" t="str">
            <v>ÍNCULO.....:</v>
          </cell>
          <cell r="B932" t="str">
            <v>NACIONAL CAIXA</v>
          </cell>
        </row>
        <row r="934">
          <cell r="A934" t="str">
            <v>68583/006</v>
          </cell>
          <cell r="B934" t="str">
            <v>PORTA DURADOOR 60X210X3,5CM C/ADUELA 13CM E ALIZAR DE 3A C/DOBRADICA L</v>
          </cell>
          <cell r="C934" t="str">
            <v>UN</v>
          </cell>
          <cell r="D934">
            <v>328.03</v>
          </cell>
        </row>
        <row r="935">
          <cell r="B935" t="str">
            <v>ATAO CROMADO</v>
          </cell>
        </row>
        <row r="936">
          <cell r="A936">
            <v>68632</v>
          </cell>
          <cell r="B936" t="str">
            <v>PORTA ALMOFADADA DE 0,80MX2,10M, COM FECHADURA CILINDRICA</v>
          </cell>
        </row>
        <row r="937">
          <cell r="A937" t="str">
            <v>68632/001</v>
          </cell>
          <cell r="B937" t="str">
            <v>PORTA ALMOFADADA DE 0,80MX2,10M, COM FERROLHO</v>
          </cell>
          <cell r="C937" t="str">
            <v>UN</v>
          </cell>
          <cell r="D937">
            <v>388.2</v>
          </cell>
        </row>
        <row r="938">
          <cell r="A938" t="str">
            <v>68632/002</v>
          </cell>
          <cell r="B938" t="str">
            <v>PORTA ALMOFADADA DE 0,80MX2,10M, COM FECHADURA CILINDRICA</v>
          </cell>
          <cell r="C938" t="str">
            <v>UN</v>
          </cell>
          <cell r="D938">
            <v>414.91</v>
          </cell>
        </row>
        <row r="939">
          <cell r="A939">
            <v>68673</v>
          </cell>
          <cell r="B939" t="str">
            <v>PORTA MAD COMP 120X210CM 2FLS 40/80X210X3,5CM P/PINTURA C/ADUELA E ALI</v>
          </cell>
        </row>
        <row r="940">
          <cell r="B940" t="str">
            <v>ZAR DE 2A C/DOBRADICA LATAO CROMADO</v>
          </cell>
        </row>
        <row r="941">
          <cell r="A941" t="str">
            <v>68673/001</v>
          </cell>
          <cell r="B941" t="str">
            <v>PORTA MAD COMP LISA 60X210CM 35MM P/PINTURA C/ADUELA 13CM E ALIZAR DE</v>
          </cell>
          <cell r="C941" t="str">
            <v>UN</v>
          </cell>
          <cell r="D941">
            <v>218.14</v>
          </cell>
        </row>
        <row r="942">
          <cell r="B942" t="str">
            <v>2A / DOBRADICA LATAO CROMADO</v>
          </cell>
        </row>
        <row r="943">
          <cell r="A943" t="str">
            <v>68673/002</v>
          </cell>
          <cell r="B943" t="str">
            <v>PORTA MAD COMP LISA 60X210CM 35MM P/CERA/VERNIZ C/ADUELA 13CM E ALIZAR</v>
          </cell>
          <cell r="C943" t="str">
            <v>UN</v>
          </cell>
          <cell r="D943">
            <v>279.52</v>
          </cell>
        </row>
        <row r="944">
          <cell r="B944" t="str">
            <v>DE 1A / DOBRADICA LATAO CROMADO C/ANEL</v>
          </cell>
        </row>
        <row r="945">
          <cell r="A945" t="str">
            <v>68673/003</v>
          </cell>
          <cell r="B945" t="str">
            <v>PORTA MAD COMP LISA 60X210CM 35MM P/PINTURA C/MARCO 7X3,5CM DE 2A / DO</v>
          </cell>
          <cell r="C945" t="str">
            <v>UN</v>
          </cell>
          <cell r="D945">
            <v>156.79</v>
          </cell>
        </row>
        <row r="946">
          <cell r="B946" t="str">
            <v>BRADICA LATAO CROMADO</v>
          </cell>
        </row>
        <row r="947">
          <cell r="A947" t="str">
            <v>68673/004</v>
          </cell>
          <cell r="B947" t="str">
            <v>PORTA MAD COMP LISA 70X210CM 35MM P/PINTURA C/ADUELA 13CM E ALIZAR DE</v>
          </cell>
          <cell r="C947" t="str">
            <v>UN</v>
          </cell>
          <cell r="D947">
            <v>221.26</v>
          </cell>
        </row>
        <row r="948">
          <cell r="B948" t="str">
            <v>2A / DOBRADICA LATAO CROMADO</v>
          </cell>
        </row>
        <row r="949">
          <cell r="A949" t="str">
            <v>68673/005</v>
          </cell>
          <cell r="B949" t="str">
            <v>PORTA MAD COMP LISA 70X210CM 35MM P/PINTURA C/MARCO 7X3,5CM DE 2A / DO</v>
          </cell>
          <cell r="C949" t="str">
            <v>UN</v>
          </cell>
          <cell r="D949">
            <v>158.62</v>
          </cell>
        </row>
        <row r="950">
          <cell r="B950" t="str">
            <v>BRADICA LATAO CROMADO</v>
          </cell>
        </row>
        <row r="951">
          <cell r="A951" t="str">
            <v>68673/006</v>
          </cell>
          <cell r="B951" t="str">
            <v>PORTA MAD COMP LISA 70X210CM 35MM P/CERA/VERNIZ C/ADUELA 13CM E ALIZAR</v>
          </cell>
          <cell r="C951" t="str">
            <v>UN</v>
          </cell>
          <cell r="D951">
            <v>309.97000000000003</v>
          </cell>
        </row>
        <row r="952">
          <cell r="B952" t="str">
            <v>DE 1A / DOBRADICA LATAO CROMADO C/ANEL</v>
          </cell>
        </row>
        <row r="953">
          <cell r="A953" t="str">
            <v>68673/007</v>
          </cell>
          <cell r="B953" t="str">
            <v>PORTA MAD COMP LISA 80X210CM 35MM P/PINTURA C/ADUELA 13CM E ALIZAR</v>
          </cell>
          <cell r="C953" t="str">
            <v>UN</v>
          </cell>
          <cell r="D953">
            <v>225.09</v>
          </cell>
        </row>
        <row r="954">
          <cell r="B954" t="str">
            <v>DE 2A C/DOBRADICA LATAO CROMADO</v>
          </cell>
        </row>
        <row r="955">
          <cell r="A955" t="str">
            <v>68673/008</v>
          </cell>
          <cell r="B955" t="str">
            <v>PORTA MAD COMP LISA 80X210CM 35MM P/PINTURA C/ADUELA 15CM E ALIZAR DE</v>
          </cell>
          <cell r="C955" t="str">
            <v>UN</v>
          </cell>
          <cell r="D955">
            <v>242.17</v>
          </cell>
        </row>
        <row r="956">
          <cell r="B956" t="str">
            <v>2A C/DOBRADICA LATAO CROMADO</v>
          </cell>
        </row>
        <row r="957">
          <cell r="A957" t="str">
            <v>68673/009</v>
          </cell>
          <cell r="B957" t="str">
            <v>PORTA MAD COMP LISA 80X210CM 35MM P/CERA/VERNIZ C/ADUELA 13CM E ALIZAR</v>
          </cell>
          <cell r="C957" t="str">
            <v>UN</v>
          </cell>
          <cell r="D957">
            <v>314.32</v>
          </cell>
        </row>
        <row r="958">
          <cell r="B958" t="str">
            <v>DE 1A C/DOBRADICA LATAO CROMADO C/ANEIS</v>
          </cell>
        </row>
        <row r="959">
          <cell r="A959" t="str">
            <v>68673/010</v>
          </cell>
          <cell r="B959" t="str">
            <v>PORTA MAD COMP LISA 80X210CM 35MM P/PINTURA C/MARCO 7X3,5CM DE 2A C/DO</v>
          </cell>
          <cell r="C959" t="str">
            <v>UN</v>
          </cell>
          <cell r="D959">
            <v>161.16999999999999</v>
          </cell>
        </row>
        <row r="960">
          <cell r="B960" t="str">
            <v>BRADICA LATAO CROMADO</v>
          </cell>
        </row>
        <row r="961">
          <cell r="A961" t="str">
            <v>68673/011</v>
          </cell>
          <cell r="B961" t="str">
            <v>PORTA MAD COMP LISA 90X210CM 35MM P/CERA/VERNIZ C/ADUELA 13CM E ALIZAR</v>
          </cell>
          <cell r="C961" t="str">
            <v>UN</v>
          </cell>
          <cell r="D961">
            <v>353.47</v>
          </cell>
        </row>
        <row r="962">
          <cell r="A962" t="str">
            <v>CÓDIGO</v>
          </cell>
          <cell r="B962" t="str">
            <v>|D E S C R I Ç Ã O                                                   |UN</v>
          </cell>
          <cell r="C962" t="str">
            <v>IDADE</v>
          </cell>
          <cell r="D962" t="str">
            <v>|CUSTO TOTAL</v>
          </cell>
        </row>
        <row r="963">
          <cell r="A963" t="str">
            <v>ÍNCULO.....:</v>
          </cell>
          <cell r="B963" t="str">
            <v>NACIONAL CAIXA</v>
          </cell>
        </row>
        <row r="965">
          <cell r="B965" t="str">
            <v>DE 1A C/DOBRADICA LATAO CROMADO C/ANEIS</v>
          </cell>
        </row>
        <row r="966">
          <cell r="A966" t="str">
            <v>68673/012</v>
          </cell>
          <cell r="B966" t="str">
            <v>PORTA MAD COMP LISA 60X180CM 35MM P/PINTURA C/MARCO 7X3,5CM DE 2A C/DO</v>
          </cell>
          <cell r="C966" t="str">
            <v>UN</v>
          </cell>
          <cell r="D966">
            <v>142.66</v>
          </cell>
        </row>
        <row r="967">
          <cell r="B967" t="str">
            <v>BRADICA LATAO CROMADO</v>
          </cell>
        </row>
        <row r="968">
          <cell r="A968" t="str">
            <v>68673/013</v>
          </cell>
          <cell r="B968" t="str">
            <v>PORTA MAD COMP LISA 70X180CM 35MM P/PINTURA C/MARCO 7X3,5CM DE 2A C/DO</v>
          </cell>
          <cell r="C968" t="str">
            <v>UN</v>
          </cell>
          <cell r="D968">
            <v>143.78</v>
          </cell>
        </row>
        <row r="969">
          <cell r="B969" t="str">
            <v>BRADICA LATAO CROMADO</v>
          </cell>
        </row>
        <row r="970">
          <cell r="A970" t="str">
            <v>68673/014</v>
          </cell>
          <cell r="B970" t="str">
            <v>PORTA MAD COMP LISA 70X240CM 35MM P/PINTURA C/MARCO 7X3,5CM DE 2A C/DO</v>
          </cell>
          <cell r="C970" t="str">
            <v>UN</v>
          </cell>
          <cell r="D970">
            <v>188.2</v>
          </cell>
        </row>
        <row r="971">
          <cell r="B971" t="str">
            <v>BRADICA LATAO CROMADO</v>
          </cell>
        </row>
        <row r="972">
          <cell r="A972" t="str">
            <v>68673/015</v>
          </cell>
          <cell r="B972" t="str">
            <v>PORTA MAD COMP LISA 80X190CM 35MM P/PINTURA C/MARCO 7X3,5CM DE 2A C/DO</v>
          </cell>
          <cell r="C972" t="str">
            <v>UN</v>
          </cell>
          <cell r="D972">
            <v>151.16</v>
          </cell>
        </row>
        <row r="973">
          <cell r="B973" t="str">
            <v>BRADICA LATAO CROMADO</v>
          </cell>
        </row>
        <row r="974">
          <cell r="A974">
            <v>0</v>
          </cell>
          <cell r="B974" t="str">
            <v>PORTA MAD COMP 120X210CM 2FLS 60X210X3,5CM P/PINTURA C/ADUELA E ALIZAR</v>
          </cell>
          <cell r="C974" t="str">
            <v>UN</v>
          </cell>
          <cell r="D974">
            <v>338.68</v>
          </cell>
        </row>
        <row r="975">
          <cell r="B975" t="str">
            <v>DE 2A C/DOBRADICA LATAO CROMADO</v>
          </cell>
        </row>
        <row r="976">
          <cell r="A976" t="str">
            <v>68673/017</v>
          </cell>
          <cell r="B976" t="str">
            <v>PORTA MAD COMP 120X210CM 2FLS 40/80X210X3,5CM P/PINTURA C/ADUELA E ALI</v>
          </cell>
          <cell r="C976" t="str">
            <v>UN</v>
          </cell>
          <cell r="D976">
            <v>322.25</v>
          </cell>
        </row>
        <row r="977">
          <cell r="B977" t="str">
            <v>ZAR DE 2A C/DOBRADICA LATAO CROMADO</v>
          </cell>
        </row>
        <row r="978">
          <cell r="A978" t="str">
            <v>68673/018</v>
          </cell>
          <cell r="B978" t="str">
            <v>PORTA MAD COMP 140X210CM 2FLS 70X210X3,5CM P/PINTURA C/MARCO 7X3,5CM D</v>
          </cell>
          <cell r="C978" t="str">
            <v>UN</v>
          </cell>
          <cell r="D978">
            <v>254.86</v>
          </cell>
        </row>
        <row r="979">
          <cell r="B979" t="str">
            <v>E 2A C/DOBRADICA LATAO CROMADO</v>
          </cell>
        </row>
        <row r="980">
          <cell r="A980" t="str">
            <v>68673/019</v>
          </cell>
          <cell r="B980" t="str">
            <v>PORTA MAD COMP 160X210CM 2FLS 80X210X3,5CM P/PINTURA C/MARCO 7X3,5CM D</v>
          </cell>
          <cell r="C980" t="str">
            <v>UN</v>
          </cell>
          <cell r="D980">
            <v>259.97000000000003</v>
          </cell>
        </row>
        <row r="981">
          <cell r="B981" t="str">
            <v>E 2A C/DOBRADICA LATAO CROMADO</v>
          </cell>
        </row>
        <row r="982">
          <cell r="A982" t="str">
            <v>68673/020</v>
          </cell>
          <cell r="B982" t="str">
            <v>PORTA MAD COMP 180X210CM 2FLS 90X210X3,5CM P/PINTURA C/MARCO 7X3,5CM D</v>
          </cell>
          <cell r="C982" t="str">
            <v>UN</v>
          </cell>
          <cell r="D982">
            <v>262.89</v>
          </cell>
        </row>
        <row r="983">
          <cell r="B983" t="str">
            <v>E 2A C/DOBRADICA LATAO CROMADO</v>
          </cell>
        </row>
        <row r="984">
          <cell r="A984" t="str">
            <v>68673/021</v>
          </cell>
          <cell r="B984" t="str">
            <v>PORTA MAD COMP 120X210CM 2FLS 60X210X3,5CM P/CERA/VERNIZ C/ADUELA 13CM</v>
          </cell>
          <cell r="C984" t="str">
            <v>UN</v>
          </cell>
          <cell r="D984">
            <v>400.3</v>
          </cell>
        </row>
        <row r="985">
          <cell r="B985" t="str">
            <v>E ALIZAR DE 1A C/DOBRADICA LATAO CROMADO C/ANEIS</v>
          </cell>
        </row>
        <row r="986">
          <cell r="A986" t="str">
            <v>68673/022</v>
          </cell>
          <cell r="B986" t="str">
            <v>PORTA MAD COMP 120X210CM 2FLS 60X210X3,5CM P/PINTURA C/MARCO 7X3,5CM D</v>
          </cell>
          <cell r="C986" t="str">
            <v>UN</v>
          </cell>
          <cell r="D986">
            <v>251.2</v>
          </cell>
        </row>
        <row r="987">
          <cell r="B987" t="str">
            <v>E 2A C/DOBRADICA LATAO CROMADO</v>
          </cell>
        </row>
        <row r="988">
          <cell r="A988" t="str">
            <v>68673/023</v>
          </cell>
          <cell r="B988" t="str">
            <v>PORTA MAD COMP LISA 90X210CM 35MM P/PINTURA C/ADUELA 13CM E ALIZAR DE</v>
          </cell>
          <cell r="C988" t="str">
            <v>UN</v>
          </cell>
          <cell r="D988">
            <v>227.83</v>
          </cell>
        </row>
        <row r="989">
          <cell r="B989" t="str">
            <v>2A C/DOBRADICA LATAO CROMADO</v>
          </cell>
        </row>
        <row r="990">
          <cell r="A990" t="str">
            <v>68673/024</v>
          </cell>
          <cell r="B990" t="str">
            <v>PORTA MAD COMP LISA 60X210 35MM P/PINTURA C/MARCO S/TACO COM TARJETAS</v>
          </cell>
          <cell r="C990" t="str">
            <v>UN</v>
          </cell>
          <cell r="D990">
            <v>163.09</v>
          </cell>
        </row>
        <row r="991">
          <cell r="B991" t="str">
            <v>E DOBRADICAS</v>
          </cell>
        </row>
        <row r="992">
          <cell r="A992">
            <v>68682</v>
          </cell>
          <cell r="B992" t="str">
            <v>PORTA MADEIRA VENEZIANA</v>
          </cell>
        </row>
        <row r="993">
          <cell r="A993" t="str">
            <v>CÓDIGO</v>
          </cell>
          <cell r="B993" t="str">
            <v>|D E S C R I Ç Ã O                                                   |UN</v>
          </cell>
          <cell r="C993" t="str">
            <v>IDADE</v>
          </cell>
          <cell r="D993" t="str">
            <v>|CUSTO TOTAL</v>
          </cell>
        </row>
        <row r="994">
          <cell r="A994" t="str">
            <v>ÍNCULO.....:</v>
          </cell>
          <cell r="B994" t="str">
            <v>NACIONAL CAIXA</v>
          </cell>
        </row>
        <row r="996">
          <cell r="A996" t="str">
            <v>68682/001</v>
          </cell>
          <cell r="B996" t="str">
            <v>PORTA VENEZIANA MAD REGIONAL 1A 70X210X3,5CM C/ADUELA 13CM E ALIZAR DE</v>
          </cell>
          <cell r="C996" t="str">
            <v>UN</v>
          </cell>
          <cell r="D996">
            <v>488.47</v>
          </cell>
        </row>
        <row r="997">
          <cell r="B997" t="str">
            <v>1A C/DOBRADICA LATAO CROMADO C/ANEIS</v>
          </cell>
        </row>
        <row r="998">
          <cell r="A998" t="str">
            <v>68682/002</v>
          </cell>
          <cell r="B998" t="str">
            <v>PORTA VENEZIANA MAD REGIONAL 1A 70X210X3,5CM C/MARCO 1A 7X3,5CM C/DOBR</v>
          </cell>
          <cell r="C998" t="str">
            <v>UN</v>
          </cell>
          <cell r="D998">
            <v>376.05</v>
          </cell>
        </row>
        <row r="999">
          <cell r="B999" t="str">
            <v>ADICA LATAO CROMADO C/ANEIS</v>
          </cell>
        </row>
        <row r="1000">
          <cell r="A1000" t="str">
            <v>68682/003</v>
          </cell>
          <cell r="B1000" t="str">
            <v>PORTA VENEZIANA MAD REGIONAL 1A 80X210X3,5CM C/ADUELA 13CM E ALIZAR DE</v>
          </cell>
          <cell r="C1000" t="str">
            <v>UN</v>
          </cell>
          <cell r="D1000">
            <v>477.93</v>
          </cell>
        </row>
        <row r="1001">
          <cell r="B1001" t="str">
            <v>1A C/DOBRADICA LATAO CROMADO C/ANEIS</v>
          </cell>
        </row>
        <row r="1002">
          <cell r="A1002" t="str">
            <v>68682/004</v>
          </cell>
          <cell r="B1002" t="str">
            <v>PORTA VENEZIANA MAD REGIONAL 2A 60X150X3,5CM C/ADUELA 13CM E ALIZAR DE</v>
          </cell>
          <cell r="C1002" t="str">
            <v>UN</v>
          </cell>
          <cell r="D1002">
            <v>265.01</v>
          </cell>
        </row>
        <row r="1003">
          <cell r="B1003" t="str">
            <v>2A C/DOBRADICA LATAO CROMADO</v>
          </cell>
        </row>
        <row r="1004">
          <cell r="A1004" t="str">
            <v>68682/005</v>
          </cell>
          <cell r="B1004" t="str">
            <v>PORTA VENEZIANA MAD REGIONAL 2A 120X210CM 2FLS 60X210X3,5CM C/ADUELA 1</v>
          </cell>
          <cell r="C1004" t="str">
            <v>UN</v>
          </cell>
          <cell r="D1004">
            <v>577.41</v>
          </cell>
        </row>
        <row r="1005">
          <cell r="B1005" t="str">
            <v>3CM E ALIZAR DE 2A C/DOBRADICA LATAO CROMADO</v>
          </cell>
        </row>
        <row r="1006">
          <cell r="A1006" t="str">
            <v>68682/006</v>
          </cell>
          <cell r="B1006" t="str">
            <v>PORTA VENEZIANA MAD REGIONAL 2A 70X210X3,5CM C/ADUELA 13CM E ALIZAR DE</v>
          </cell>
          <cell r="C1006" t="str">
            <v>UN</v>
          </cell>
          <cell r="D1006">
            <v>373.58</v>
          </cell>
        </row>
        <row r="1007">
          <cell r="B1007" t="str">
            <v>2A C/DOBRADICA LATAO CROMADO</v>
          </cell>
        </row>
        <row r="1008">
          <cell r="A1008" t="str">
            <v>68682/007</v>
          </cell>
          <cell r="B1008" t="str">
            <v>PORTA VENEZIANA MAD REGIONAL 2A 70X210X3,5CM C/MARCO 2A 7X3,5CM C/DOBR</v>
          </cell>
          <cell r="C1008" t="str">
            <v>UN</v>
          </cell>
          <cell r="D1008">
            <v>310.94</v>
          </cell>
        </row>
        <row r="1009">
          <cell r="B1009" t="str">
            <v>ADICA LATAO CROMADO</v>
          </cell>
        </row>
        <row r="1010">
          <cell r="A1010" t="str">
            <v>68682/008</v>
          </cell>
          <cell r="B1010" t="str">
            <v>PORTA VENEZIANA MAD REGIONAL 2A 80X210X3,5CM C/ADUELA 13CM E ALIZAR DE</v>
          </cell>
          <cell r="C1010" t="str">
            <v>UN</v>
          </cell>
          <cell r="D1010">
            <v>419.38</v>
          </cell>
        </row>
        <row r="1011">
          <cell r="B1011" t="str">
            <v>2A C/DOBRADICA LATAO CROMADO</v>
          </cell>
        </row>
        <row r="1012">
          <cell r="A1012" t="str">
            <v>68682/009</v>
          </cell>
          <cell r="B1012" t="str">
            <v>PORTA VENEZIANA MAD REGIONAL 2A 80X210X3,5CM C/MARCO 2A 7X3,5CM C/DOBR</v>
          </cell>
          <cell r="C1012" t="str">
            <v>UN</v>
          </cell>
          <cell r="D1012">
            <v>356.95</v>
          </cell>
        </row>
        <row r="1013">
          <cell r="B1013" t="str">
            <v>ADICA LATAO CROMADO</v>
          </cell>
        </row>
        <row r="1014">
          <cell r="A1014" t="str">
            <v>68682/010</v>
          </cell>
          <cell r="B1014" t="str">
            <v>PORTA VENEZIANA MAD REGIONAL 2A 140X210CM 2FLS 70X210X3,5CM C/MARCO 2A</v>
          </cell>
          <cell r="C1014" t="str">
            <v>UN</v>
          </cell>
          <cell r="D1014">
            <v>559.51</v>
          </cell>
        </row>
        <row r="1015">
          <cell r="B1015" t="str">
            <v>7X3,5CM C/DOBRADICA LATAO CROMADO</v>
          </cell>
        </row>
        <row r="1016">
          <cell r="A1016" t="str">
            <v>68682/011</v>
          </cell>
          <cell r="B1016" t="str">
            <v>PORTA VENEZIANA MAD REGIONAL 2A 140X210CM 2FLS 70X210X3,5CM C/ADUELA 1</v>
          </cell>
          <cell r="C1016" t="str">
            <v>UN</v>
          </cell>
          <cell r="D1016">
            <v>631.09</v>
          </cell>
        </row>
        <row r="1017">
          <cell r="B1017" t="str">
            <v>3CM E ALIZAR DE 2A C/DOBRADICA LATAO CROMADO</v>
          </cell>
        </row>
        <row r="1018">
          <cell r="A1018" t="str">
            <v>68682/012</v>
          </cell>
          <cell r="B1018" t="str">
            <v>PORTA VENEZIANA MAD REGIONAL 2A 60X210X3,5CM C/ADUELA 13CM E ALIZAR DE</v>
          </cell>
          <cell r="C1018" t="str">
            <v>UN</v>
          </cell>
          <cell r="D1018">
            <v>346.74</v>
          </cell>
        </row>
        <row r="1019">
          <cell r="B1019" t="str">
            <v>2A C/DOBRADICA LATAO CROMADO</v>
          </cell>
        </row>
        <row r="1020">
          <cell r="A1020" t="str">
            <v>68682/013</v>
          </cell>
          <cell r="B1020" t="str">
            <v>PORTA VENEZIANA MAD REGIONAL 2A 60X210X3,5CM C/MARCO 2A 7X3,5CM C/DOBR</v>
          </cell>
          <cell r="C1020" t="str">
            <v>UN</v>
          </cell>
          <cell r="D1020">
            <v>285.38</v>
          </cell>
        </row>
        <row r="1021">
          <cell r="B1021" t="str">
            <v>ADICA LATAO CROMADO</v>
          </cell>
        </row>
        <row r="1022">
          <cell r="A1022" t="str">
            <v>68682/014</v>
          </cell>
          <cell r="B1022" t="str">
            <v>PORTA VENEZIANA MAD REGIONAL 2A 120X210CM 2FLS 60X210X3,5CM C/MARCO 2A</v>
          </cell>
          <cell r="C1022" t="str">
            <v>UN</v>
          </cell>
          <cell r="D1022">
            <v>508.38</v>
          </cell>
        </row>
        <row r="1023">
          <cell r="B1023" t="str">
            <v>7X3,5CM C/DOBRADICA LATAO CROMADO</v>
          </cell>
        </row>
        <row r="1024">
          <cell r="A1024" t="str">
            <v>CÓDIGO</v>
          </cell>
          <cell r="B1024" t="str">
            <v>|D E S C R I Ç Ã O                                                   |UN</v>
          </cell>
          <cell r="C1024" t="str">
            <v>IDADE</v>
          </cell>
          <cell r="D1024" t="str">
            <v>|CUSTO TOTAL</v>
          </cell>
        </row>
        <row r="1025">
          <cell r="A1025" t="str">
            <v>ÍNCULO.....:</v>
          </cell>
          <cell r="B1025" t="str">
            <v>NACIONAL CAIXA</v>
          </cell>
        </row>
        <row r="1027">
          <cell r="A1027" t="str">
            <v>68682/015</v>
          </cell>
          <cell r="B1027" t="str">
            <v>PORTA VENEZIANA MAD REGIONAL 2A 80X210X3,5 C/ADUELA 13CM E ALIZAR SEM</v>
          </cell>
          <cell r="C1027" t="str">
            <v>UN</v>
          </cell>
          <cell r="D1027">
            <v>375.27</v>
          </cell>
        </row>
        <row r="1028">
          <cell r="B1028" t="str">
            <v>DOBRADICA</v>
          </cell>
        </row>
        <row r="1029">
          <cell r="A1029">
            <v>68683</v>
          </cell>
          <cell r="B1029" t="str">
            <v>BANDEIRA EM VENEZIANA MAD REGIONAL 1A 100X40CM FIXA C/ADUELA E ALIZAR</v>
          </cell>
        </row>
        <row r="1030">
          <cell r="A1030" t="str">
            <v>68683/001</v>
          </cell>
          <cell r="B1030" t="str">
            <v>BANDEIRA P/VIDRO MAD REGIONAL 1A 40X60CM FIXA SEM ADUELA/ALIZAR</v>
          </cell>
          <cell r="C1030" t="str">
            <v>UN</v>
          </cell>
          <cell r="D1030">
            <v>36.31</v>
          </cell>
        </row>
        <row r="1031">
          <cell r="A1031" t="str">
            <v>68683/002</v>
          </cell>
          <cell r="B1031" t="str">
            <v>BANDEIRA P/VIDRO MAD REGIONAL 2A 40X60CM FIXA SEM ADUELA/ALIZAR</v>
          </cell>
          <cell r="C1031" t="str">
            <v>UN</v>
          </cell>
          <cell r="D1031">
            <v>30.17</v>
          </cell>
        </row>
        <row r="1032">
          <cell r="A1032" t="str">
            <v>68683/003</v>
          </cell>
          <cell r="B1032" t="str">
            <v>BANDEIRA P/VIDRO MAD REGIONAL 2A 40X70CM FIXA SEM ADUELA/ALIZAR</v>
          </cell>
          <cell r="C1032" t="str">
            <v>UN</v>
          </cell>
          <cell r="D1032">
            <v>32.32</v>
          </cell>
        </row>
        <row r="1033">
          <cell r="A1033" t="str">
            <v>68683/004</v>
          </cell>
          <cell r="B1033" t="str">
            <v>BANDEIRA EM VENEZIANA MAD REGIONAL 1A 100X40CM FIXA C/ADUELA E ALIZAR</v>
          </cell>
          <cell r="C1033" t="str">
            <v>UN</v>
          </cell>
          <cell r="D1033">
            <v>133.83000000000001</v>
          </cell>
        </row>
        <row r="1034">
          <cell r="A1034">
            <v>90</v>
          </cell>
          <cell r="B1034" t="str">
            <v>JANELA DE MADEIRA</v>
          </cell>
        </row>
        <row r="1035">
          <cell r="A1035">
            <v>6106</v>
          </cell>
          <cell r="B1035" t="str">
            <v>JANELA DE CORRER EM MADEIRA DE LEI P/VIDRO - 1,20 X 1,50 M</v>
          </cell>
          <cell r="C1035" t="str">
            <v>M2</v>
          </cell>
          <cell r="D1035">
            <v>212.23</v>
          </cell>
        </row>
        <row r="1036">
          <cell r="A1036">
            <v>6127</v>
          </cell>
          <cell r="B1036" t="str">
            <v>JANELA EM MADEIRA CORRER, SIMPLES P/VIDRO 1,20MX1,20M</v>
          </cell>
          <cell r="C1036" t="str">
            <v>M2</v>
          </cell>
          <cell r="D1036">
            <v>213.03</v>
          </cell>
        </row>
        <row r="1037">
          <cell r="A1037">
            <v>68065</v>
          </cell>
          <cell r="B1037" t="str">
            <v>JANELA DE MADEIRA (ALMOFADADA) COM FERRAGEM</v>
          </cell>
          <cell r="C1037" t="str">
            <v>M2</v>
          </cell>
          <cell r="D1037">
            <v>258.89</v>
          </cell>
        </row>
        <row r="1038">
          <cell r="A1038">
            <v>92</v>
          </cell>
          <cell r="B1038" t="str">
            <v>PORTA E/OU TAMPA DE FERRO</v>
          </cell>
        </row>
        <row r="1039">
          <cell r="A1039">
            <v>6120</v>
          </cell>
          <cell r="B1039" t="str">
            <v>PORTA CORTA-FOGO METALICA - 90 X 210 CM</v>
          </cell>
          <cell r="C1039" t="str">
            <v>M2</v>
          </cell>
          <cell r="D1039">
            <v>198.55</v>
          </cell>
        </row>
        <row r="1040">
          <cell r="A1040">
            <v>11541</v>
          </cell>
          <cell r="B1040" t="str">
            <v>PORTA ABRIR CHAPA DOBRADA</v>
          </cell>
        </row>
        <row r="1041">
          <cell r="A1041" t="str">
            <v>11541/001</v>
          </cell>
          <cell r="B1041" t="str">
            <v>PORTA ABRIR 87X217CM TP GRADE C/POSTIGO P/VIDRO C/CHAPA ALMOFADA INFER</v>
          </cell>
          <cell r="C1041" t="str">
            <v>UN</v>
          </cell>
          <cell r="D1041">
            <v>325.83999999999997</v>
          </cell>
        </row>
        <row r="1042">
          <cell r="B1042" t="str">
            <v>IOR EM CHAPA ACO DOBRADA INCLUSIVE FERRAGENS</v>
          </cell>
        </row>
        <row r="1043">
          <cell r="A1043">
            <v>11771</v>
          </cell>
          <cell r="B1043" t="str">
            <v>PORTA DE FERRO P/CELA</v>
          </cell>
        </row>
        <row r="1044">
          <cell r="A1044" t="str">
            <v>11771/001</v>
          </cell>
          <cell r="B1044" t="str">
            <v>PORTA CELA BARRA VERTICAL 1" A CADA 10CM C/3 BARRAS VERTICAIS  1 3/4"X</v>
          </cell>
          <cell r="C1044" t="str">
            <v>M2</v>
          </cell>
          <cell r="D1044">
            <v>857.21</v>
          </cell>
        </row>
        <row r="1045">
          <cell r="B1045" t="str">
            <v>1/2" REVESTIDA C/CHAPA FERRO GALV 12 ATE 60CM MARCO CANTONEIRA 1 3/4"X</v>
          </cell>
        </row>
        <row r="1046">
          <cell r="B1046" t="str">
            <v>1/4" C/FECHO ESPECIAL P/CADEADO 50MM EXCL ESTE CONF PROJ 6004 SEARQ/</v>
          </cell>
        </row>
        <row r="1047">
          <cell r="B1047" t="str">
            <v>EMOP COLOCADA.</v>
          </cell>
        </row>
        <row r="1048">
          <cell r="A1048">
            <v>11776</v>
          </cell>
          <cell r="B1048" t="str">
            <v>PORTA FERRO ABRIR CHAPA LISA</v>
          </cell>
        </row>
        <row r="1049">
          <cell r="A1049" t="str">
            <v>11776/001</v>
          </cell>
          <cell r="B1049" t="str">
            <v>PORTA FERRO ABRIR TIPO CHAPA LISA C/1 OU 2 FOLHAS SEM FECHADURA</v>
          </cell>
          <cell r="C1049" t="str">
            <v>M2</v>
          </cell>
          <cell r="D1049">
            <v>162.91999999999999</v>
          </cell>
        </row>
        <row r="1050">
          <cell r="A1050">
            <v>23720</v>
          </cell>
          <cell r="B1050" t="str">
            <v>PORTA FERRO VENEZIANA ABRIR (COMPLETA)</v>
          </cell>
        </row>
        <row r="1051">
          <cell r="A1051" t="str">
            <v>23720/001</v>
          </cell>
          <cell r="B1051" t="str">
            <v>PORTA FERRO VENEZIANA COMPLETA CHAPA DOBRADA INCL FERRAGENS E PINTURA</v>
          </cell>
          <cell r="C1051" t="str">
            <v>M2</v>
          </cell>
          <cell r="D1051">
            <v>188.06</v>
          </cell>
        </row>
        <row r="1052">
          <cell r="B1052" t="str">
            <v>ESMALTE SOBRE SOBRE ZARCAO.</v>
          </cell>
        </row>
        <row r="1053">
          <cell r="A1053" t="str">
            <v>23720/002</v>
          </cell>
          <cell r="B1053" t="str">
            <v>PORTA FERRO VENEZIANA COMPLETA CHAPA DOBRADA SEM PINTURA INCL FERRAGEM</v>
          </cell>
          <cell r="C1053" t="str">
            <v>M2</v>
          </cell>
          <cell r="D1053">
            <v>118.04</v>
          </cell>
        </row>
        <row r="1054">
          <cell r="A1054" t="str">
            <v>23720/003</v>
          </cell>
          <cell r="B1054" t="str">
            <v>PORTA DE FERRO TODA EM VENEZIANA C/ADUELA, FERRAGENS E FECHADURA</v>
          </cell>
          <cell r="C1054" t="str">
            <v>M2</v>
          </cell>
          <cell r="D1054">
            <v>118.04</v>
          </cell>
        </row>
        <row r="1055">
          <cell r="A1055" t="str">
            <v>CÓDIGO</v>
          </cell>
          <cell r="B1055" t="str">
            <v>|D E S C R I Ç Ã O                                                   |UN</v>
          </cell>
          <cell r="C1055" t="str">
            <v>IDADE</v>
          </cell>
          <cell r="D1055" t="str">
            <v>|CUSTO TOTAL</v>
          </cell>
        </row>
        <row r="1056">
          <cell r="A1056" t="str">
            <v>ÍNCULO.....:</v>
          </cell>
          <cell r="B1056" t="str">
            <v>NACIONAL CAIXA</v>
          </cell>
        </row>
        <row r="1058">
          <cell r="A1058">
            <v>23768</v>
          </cell>
          <cell r="B1058" t="str">
            <v>PORTAS METALICAS E ALCAPOES BLOCO 2Q</v>
          </cell>
        </row>
        <row r="1059">
          <cell r="A1059" t="str">
            <v>23768/001</v>
          </cell>
          <cell r="B1059" t="str">
            <v>PORTA COMPARTIMENTO LIXO PR5-2Q-T 60X210CM CANTONEIRA</v>
          </cell>
          <cell r="C1059" t="str">
            <v>UN</v>
          </cell>
          <cell r="D1059">
            <v>293.14</v>
          </cell>
        </row>
        <row r="1060">
          <cell r="A1060" t="str">
            <v>23768/002</v>
          </cell>
          <cell r="B1060" t="str">
            <v>PORTAO ENTRADA PR5-2Q-T 100X210CM CHAPA DOBRADA INCL FERRAGE</v>
          </cell>
          <cell r="C1060" t="str">
            <v>UN</v>
          </cell>
          <cell r="D1060">
            <v>306.97000000000003</v>
          </cell>
        </row>
        <row r="1061">
          <cell r="B1061" t="str">
            <v>TURA.</v>
          </cell>
        </row>
        <row r="1062">
          <cell r="A1062" t="str">
            <v>23768/003</v>
          </cell>
          <cell r="B1062" t="str">
            <v>PORTA-CACAMBA LIXEIRA PR5-2Q-T CANTONEIRA</v>
          </cell>
          <cell r="C1062" t="str">
            <v>UN</v>
          </cell>
          <cell r="D1062">
            <v>6.53</v>
          </cell>
        </row>
        <row r="1063">
          <cell r="A1063" t="str">
            <v>23768/004</v>
          </cell>
          <cell r="B1063" t="str">
            <v>ALCAPAO TELHADO PR5-2Q-T 80X100CM CANTONEIRA</v>
          </cell>
          <cell r="C1063" t="str">
            <v>UN</v>
          </cell>
          <cell r="D1063">
            <v>338.31</v>
          </cell>
        </row>
        <row r="1064">
          <cell r="A1064" t="str">
            <v>23768/005</v>
          </cell>
          <cell r="B1064" t="str">
            <v>ALCAPAO VISITA CISTERNA PR5-2Q-T 90X90CM CANTONEIRA</v>
          </cell>
          <cell r="C1064" t="str">
            <v>UN</v>
          </cell>
          <cell r="D1064">
            <v>280.52</v>
          </cell>
        </row>
        <row r="1065">
          <cell r="A1065" t="str">
            <v>23768/006</v>
          </cell>
          <cell r="B1065" t="str">
            <v>ALCAPAO CAIXA D AGUA PR5-2Q-T 90X125CM CANTONEIR</v>
          </cell>
          <cell r="C1065" t="str">
            <v>UN</v>
          </cell>
          <cell r="D1065">
            <v>419.63</v>
          </cell>
        </row>
        <row r="1066">
          <cell r="A1066">
            <v>24167</v>
          </cell>
          <cell r="B1066" t="str">
            <v>PORTA METALICA 80X210CM</v>
          </cell>
        </row>
        <row r="1067">
          <cell r="A1067" t="str">
            <v>24167/001</v>
          </cell>
          <cell r="B1067" t="str">
            <v>PORTA METALICA 80X210CM CHAPA DOBRADA SEM PINTURA INCL FERRAGENS</v>
          </cell>
          <cell r="C1067" t="str">
            <v>UN</v>
          </cell>
          <cell r="D1067">
            <v>241.66</v>
          </cell>
        </row>
        <row r="1068">
          <cell r="A1068" t="str">
            <v>24167/002</v>
          </cell>
          <cell r="B1068" t="str">
            <v>PORTA METAL ABRIR VENEZIANA COMPLETA 80 X 210CM -COLOCADA</v>
          </cell>
          <cell r="C1068" t="str">
            <v>UN</v>
          </cell>
          <cell r="D1068">
            <v>110.75</v>
          </cell>
        </row>
        <row r="1069">
          <cell r="A1069">
            <v>26313</v>
          </cell>
          <cell r="B1069" t="str">
            <v>PORTA ACO DE ENROLAR</v>
          </cell>
        </row>
        <row r="1070">
          <cell r="A1070" t="str">
            <v>26313/001</v>
          </cell>
          <cell r="B1070" t="str">
            <v>PORTA ACO ENROLAR TIPO GRADE</v>
          </cell>
          <cell r="C1070" t="str">
            <v>M2</v>
          </cell>
          <cell r="D1070">
            <v>252.03</v>
          </cell>
        </row>
        <row r="1071">
          <cell r="A1071" t="str">
            <v>26313/002</v>
          </cell>
          <cell r="B1071" t="str">
            <v>PORTA ACO ENROLAR TIPO TIJOLINHO</v>
          </cell>
          <cell r="C1071" t="str">
            <v>M2</v>
          </cell>
          <cell r="D1071">
            <v>277.23</v>
          </cell>
        </row>
        <row r="1072">
          <cell r="A1072" t="str">
            <v>26313/003</v>
          </cell>
          <cell r="B1072" t="str">
            <v>PORTA ACO ENROLAR CHAPA ONDULADA</v>
          </cell>
          <cell r="C1072" t="str">
            <v>M2</v>
          </cell>
          <cell r="D1072">
            <v>175.03</v>
          </cell>
        </row>
        <row r="1073">
          <cell r="A1073">
            <v>39571</v>
          </cell>
          <cell r="B1073" t="str">
            <v>PORTA CORTA-FOGO METALICA</v>
          </cell>
          <cell r="C1073" t="str">
            <v>M2</v>
          </cell>
          <cell r="D1073">
            <v>198.55</v>
          </cell>
        </row>
        <row r="1074">
          <cell r="A1074">
            <v>40678</v>
          </cell>
          <cell r="B1074" t="str">
            <v>PORTA DE ABRIGO DE MEDIDORES E BOTIJOES</v>
          </cell>
          <cell r="C1074" t="str">
            <v>M2</v>
          </cell>
          <cell r="D1074">
            <v>114.84</v>
          </cell>
        </row>
        <row r="1075">
          <cell r="A1075">
            <v>40679</v>
          </cell>
          <cell r="B1075" t="str">
            <v>PORTA DE FERRO PARA LIXEIRA</v>
          </cell>
          <cell r="C1075" t="str">
            <v>M2</v>
          </cell>
          <cell r="D1075">
            <v>196.3</v>
          </cell>
        </row>
        <row r="1076">
          <cell r="A1076">
            <v>40713</v>
          </cell>
          <cell r="B1076" t="str">
            <v>ASSENTAMENTO BATENTES METALICOS 60X210CM</v>
          </cell>
          <cell r="C1076" t="str">
            <v>UN</v>
          </cell>
          <cell r="D1076">
            <v>30.6</v>
          </cell>
        </row>
        <row r="1077">
          <cell r="A1077">
            <v>40714</v>
          </cell>
          <cell r="B1077" t="str">
            <v>ASSENTAMENTO BATENTES METALICOS 72X210CM</v>
          </cell>
          <cell r="C1077" t="str">
            <v>UN</v>
          </cell>
          <cell r="D1077">
            <v>31.36</v>
          </cell>
        </row>
        <row r="1078">
          <cell r="A1078">
            <v>40715</v>
          </cell>
          <cell r="B1078" t="str">
            <v>ASSENTAMENTO BATENTES METALICOS 82X210CM</v>
          </cell>
          <cell r="C1078" t="str">
            <v>UN</v>
          </cell>
          <cell r="D1078">
            <v>32</v>
          </cell>
        </row>
        <row r="1079">
          <cell r="A1079">
            <v>40716</v>
          </cell>
          <cell r="B1079" t="str">
            <v>ASSENTAMENTO BATENTES METALICOS 86X210CM</v>
          </cell>
          <cell r="C1079" t="str">
            <v>UN</v>
          </cell>
          <cell r="D1079">
            <v>32.26</v>
          </cell>
        </row>
        <row r="1080">
          <cell r="A1080">
            <v>40717</v>
          </cell>
          <cell r="B1080" t="str">
            <v>ASSENTAMENTO BATENTES METALICOS 100X210CM</v>
          </cell>
          <cell r="C1080" t="str">
            <v>UN</v>
          </cell>
          <cell r="D1080">
            <v>33.15</v>
          </cell>
        </row>
        <row r="1081">
          <cell r="A1081">
            <v>68446</v>
          </cell>
          <cell r="B1081" t="str">
            <v>PORTINHOLA EM CHAPA DE FERRO GALVANIZADO.</v>
          </cell>
        </row>
        <row r="1082">
          <cell r="A1082" t="str">
            <v>68446/001</v>
          </cell>
          <cell r="B1082" t="str">
            <v>PORTINHOLA P/ALCAPAO CISTERNA CX D AGUA EM CHAPA FERRO GALVANIZADO 16</v>
          </cell>
          <cell r="C1082" t="str">
            <v>M2</v>
          </cell>
          <cell r="D1082">
            <v>223.74</v>
          </cell>
        </row>
        <row r="1083">
          <cell r="B1083" t="str">
            <v>MEDINDO ATE 80X80CM C/GUARNICAO E ALCA P/CADEADO EXCL ESTE COLOCADA</v>
          </cell>
        </row>
        <row r="1084">
          <cell r="A1084">
            <v>68584</v>
          </cell>
          <cell r="B1084" t="str">
            <v>PORTA FERRO ABRIR</v>
          </cell>
        </row>
        <row r="1085">
          <cell r="A1085" t="str">
            <v>68584/001</v>
          </cell>
          <cell r="B1085" t="str">
            <v>PORTA FERRO ABRIR TP GRADE P/VIDRO C/CHAPA</v>
          </cell>
          <cell r="C1085" t="str">
            <v>M2</v>
          </cell>
          <cell r="D1085">
            <v>165.38</v>
          </cell>
        </row>
        <row r="1086">
          <cell r="A1086" t="str">
            <v>CÓDIGO</v>
          </cell>
          <cell r="B1086" t="str">
            <v>|D E S C R I Ç Ã O                                                   |UN</v>
          </cell>
          <cell r="C1086" t="str">
            <v>IDADE</v>
          </cell>
          <cell r="D1086" t="str">
            <v>|CUSTO TOTAL</v>
          </cell>
        </row>
        <row r="1087">
          <cell r="A1087" t="str">
            <v>ÍNCULO.....:</v>
          </cell>
          <cell r="B1087" t="str">
            <v>NACIONAL CAIXA</v>
          </cell>
        </row>
        <row r="1089">
          <cell r="A1089" t="str">
            <v>68584/002</v>
          </cell>
          <cell r="B1089" t="str">
            <v>PORTA FERRO ABRIR BARRA 7/8X3/16"REV C/CHAPA C/1 OU 2 FOLHAS</v>
          </cell>
          <cell r="C1089" t="str">
            <v>M2</v>
          </cell>
          <cell r="D1089">
            <v>94.93</v>
          </cell>
        </row>
        <row r="1090">
          <cell r="A1090" t="str">
            <v>68584/003</v>
          </cell>
          <cell r="B1090" t="str">
            <v>PORTA FERRO ABRIR TIPO CHAPA LISA C/1 OU 2 FOLHAS SEM FECHADURA</v>
          </cell>
          <cell r="C1090" t="str">
            <v>M2</v>
          </cell>
          <cell r="D1090">
            <v>162.91999999999999</v>
          </cell>
        </row>
        <row r="1091">
          <cell r="A1091" t="str">
            <v>68584/004</v>
          </cell>
          <cell r="B1091" t="str">
            <v>PORTA FERRO ABRIR VENEZIANA S/BANDEIRA S/FERRAGEM</v>
          </cell>
          <cell r="C1091" t="str">
            <v>M2</v>
          </cell>
          <cell r="D1091">
            <v>134.38</v>
          </cell>
        </row>
        <row r="1092">
          <cell r="A1092" t="str">
            <v>68584/005</v>
          </cell>
          <cell r="B1092" t="str">
            <v>PORTA FERRO ABRIR BARRA FERRO CHATO C/REQUADRO E GUARNICAO</v>
          </cell>
          <cell r="C1092" t="str">
            <v>M2</v>
          </cell>
          <cell r="D1092">
            <v>149.79</v>
          </cell>
        </row>
        <row r="1093">
          <cell r="A1093">
            <v>68585</v>
          </cell>
          <cell r="B1093" t="str">
            <v>ALCAPAO FERRO</v>
          </cell>
        </row>
        <row r="1094">
          <cell r="A1094" t="str">
            <v>68585/001</v>
          </cell>
          <cell r="B1094" t="str">
            <v>ALCAPAO FERRO 60X60CM C/FERRAGENS</v>
          </cell>
          <cell r="C1094" t="str">
            <v>UN</v>
          </cell>
          <cell r="D1094">
            <v>55.15</v>
          </cell>
        </row>
        <row r="1095">
          <cell r="A1095" t="str">
            <v>68585/002</v>
          </cell>
          <cell r="B1095" t="str">
            <v>ALCAPAO FERRO 70X70CM C/FERRAGENS</v>
          </cell>
          <cell r="C1095" t="str">
            <v>UN</v>
          </cell>
          <cell r="D1095">
            <v>62.66</v>
          </cell>
        </row>
        <row r="1096">
          <cell r="A1096">
            <v>93</v>
          </cell>
          <cell r="B1096" t="str">
            <v>JANELA DE FERRO</v>
          </cell>
        </row>
        <row r="1097">
          <cell r="A1097">
            <v>6103</v>
          </cell>
          <cell r="B1097" t="str">
            <v>JANELA BASCULANTE DE FERRO - 0,60 X 0,80 M</v>
          </cell>
          <cell r="C1097" t="str">
            <v>M2</v>
          </cell>
          <cell r="D1097">
            <v>137.77000000000001</v>
          </cell>
        </row>
        <row r="1098">
          <cell r="A1098">
            <v>6104</v>
          </cell>
          <cell r="B1098" t="str">
            <v>JANELA BASCULANTE DE FERRO - 1,20 X 1,20 M</v>
          </cell>
          <cell r="C1098" t="str">
            <v>M2</v>
          </cell>
          <cell r="D1098">
            <v>176.32</v>
          </cell>
        </row>
        <row r="1099">
          <cell r="A1099">
            <v>6126</v>
          </cell>
          <cell r="B1099" t="str">
            <v>JANELA EM FERRO DE CORRER C/2 FOLHAS EM CAIXILHOS PEQUENOS C/BANDEIRA</v>
          </cell>
          <cell r="C1099" t="str">
            <v>M2</v>
          </cell>
          <cell r="D1099">
            <v>153.91999999999999</v>
          </cell>
        </row>
        <row r="1100">
          <cell r="B1100" t="str">
            <v>MAXIMAR OU FIXA, 1,20MX1,20M</v>
          </cell>
        </row>
        <row r="1101">
          <cell r="A1101">
            <v>7090</v>
          </cell>
          <cell r="B1101" t="str">
            <v>JANELA CORRER CHAPA DOBRADA 1 FL VIDRO 2 FLS VENEZIANA</v>
          </cell>
          <cell r="C1101" t="str">
            <v>M2</v>
          </cell>
          <cell r="D1101">
            <v>144.79</v>
          </cell>
        </row>
        <row r="1102">
          <cell r="A1102">
            <v>23739</v>
          </cell>
          <cell r="B1102" t="str">
            <v>JANELA BASCULANTE FERRO C/VIDRO E PINTURA</v>
          </cell>
        </row>
        <row r="1103">
          <cell r="A1103" t="str">
            <v>23739/001</v>
          </cell>
          <cell r="B1103" t="str">
            <v>JANELA BASCULANTE FERRO 0,60X0,80M CANTONEIRA VIDRO FANTASIA 4MM PINT</v>
          </cell>
          <cell r="C1103" t="str">
            <v>M2</v>
          </cell>
          <cell r="D1103">
            <v>215.01</v>
          </cell>
        </row>
        <row r="1104">
          <cell r="B1104" t="str">
            <v>ESMALTE 2 DEMAOS SOBRE FUNDO C/ZARCAO</v>
          </cell>
        </row>
        <row r="1105">
          <cell r="A1105" t="str">
            <v>23739/002</v>
          </cell>
          <cell r="B1105" t="str">
            <v>JANELA BASCULANTE FERRO 1,20X1,00M CHAPA DOBRADA VIDRO FANT 4MM PINT</v>
          </cell>
          <cell r="C1105" t="str">
            <v>M2</v>
          </cell>
          <cell r="D1105">
            <v>253.57</v>
          </cell>
        </row>
        <row r="1106">
          <cell r="B1106" t="str">
            <v>ESMALTE 2 DEMAOS SOBRE FUNDO C/ZARCAO</v>
          </cell>
        </row>
        <row r="1107">
          <cell r="A1107">
            <v>23740</v>
          </cell>
          <cell r="B1107" t="str">
            <v>JANELA CORRER EM FERRO C/VIDRO E PINTURA</v>
          </cell>
        </row>
        <row r="1108">
          <cell r="A1108" t="str">
            <v>23740/001</v>
          </cell>
          <cell r="B1108" t="str">
            <v>JANELA EM FERRO DE CORRER COM BANDEIRA FIXA CHAPA DOBRADA VIDRO FANTA-</v>
          </cell>
          <cell r="C1108" t="str">
            <v>M2</v>
          </cell>
          <cell r="D1108">
            <v>231.16</v>
          </cell>
        </row>
        <row r="1109">
          <cell r="B1109" t="str">
            <v>SIA 4MM PINTURA ESMALTE 2 DEMAOS SOBRE ZARCAO</v>
          </cell>
        </row>
        <row r="1110">
          <cell r="A1110" t="str">
            <v>23740/002</v>
          </cell>
          <cell r="B1110" t="str">
            <v>JANELA EM FERRO DE CORRER COM BANDEIRA FIXA CHAPA DOBRADA VIDRO LISO</v>
          </cell>
          <cell r="C1110" t="str">
            <v>M2</v>
          </cell>
          <cell r="D1110">
            <v>243.81</v>
          </cell>
        </row>
        <row r="1111">
          <cell r="B1111" t="str">
            <v>E = 4 MM, PINTURA ESMALTE DUAS DEMAOS SOBRE ZARCAO</v>
          </cell>
        </row>
        <row r="1112">
          <cell r="A1112" t="str">
            <v>23740/003</v>
          </cell>
          <cell r="B1112" t="str">
            <v>JANELA CORRER 1FL VIDRO 2FLS VENEZIANA CHAPA DOBRADA C/VIDRO CANELADO</v>
          </cell>
          <cell r="C1112" t="str">
            <v>M2</v>
          </cell>
          <cell r="D1112">
            <v>211.43</v>
          </cell>
        </row>
        <row r="1113">
          <cell r="B1113" t="str">
            <v>E PINTURA C/ZARCAO</v>
          </cell>
        </row>
        <row r="1114">
          <cell r="A1114">
            <v>23765</v>
          </cell>
          <cell r="B1114" t="str">
            <v>JANELA CORRER EM FERRO (SEM VIDRO E PINTURA)</v>
          </cell>
        </row>
        <row r="1115">
          <cell r="A1115" t="str">
            <v>23765/001</v>
          </cell>
          <cell r="B1115" t="str">
            <v>JANELA CHAPA DOBRADA CORRER 2FLS P/VIDRO C/DIVISAO HORIZ 150X120CM</v>
          </cell>
          <cell r="C1115" t="str">
            <v>M2</v>
          </cell>
          <cell r="D1115">
            <v>153.91</v>
          </cell>
        </row>
        <row r="1116">
          <cell r="A1116" t="str">
            <v>23765/002</v>
          </cell>
          <cell r="B1116" t="str">
            <v>JANELA CHAPA DOBRADA CORRER 4FLS P/VIDRO C/DIVISAO HORIZ 150X120CM</v>
          </cell>
          <cell r="C1116" t="str">
            <v>M2</v>
          </cell>
          <cell r="D1116">
            <v>201.77</v>
          </cell>
        </row>
        <row r="1117">
          <cell r="A1117" t="str">
            <v>CÓDIGO</v>
          </cell>
          <cell r="B1117" t="str">
            <v>|D E S C R I Ç Ã O                                                   |UN</v>
          </cell>
          <cell r="C1117" t="str">
            <v>IDADE</v>
          </cell>
          <cell r="D1117" t="str">
            <v>|CUSTO TOTAL</v>
          </cell>
        </row>
        <row r="1118">
          <cell r="A1118" t="str">
            <v>ÍNCULO.....:</v>
          </cell>
          <cell r="B1118" t="str">
            <v>NACIONAL CAIXA</v>
          </cell>
        </row>
        <row r="1120">
          <cell r="A1120" t="str">
            <v>23765/003</v>
          </cell>
          <cell r="B1120" t="str">
            <v>JANELA FERRO CORRER 2FLS VENEZIANA</v>
          </cell>
          <cell r="C1120" t="str">
            <v>M2</v>
          </cell>
          <cell r="D1120">
            <v>145.81</v>
          </cell>
        </row>
        <row r="1121">
          <cell r="A1121">
            <v>23766</v>
          </cell>
          <cell r="B1121" t="str">
            <v>JANELA BASCULANTE FERRO (SEM VIDRO E PINTURA)</v>
          </cell>
        </row>
        <row r="1122">
          <cell r="A1122" t="str">
            <v>23766/001</v>
          </cell>
          <cell r="B1122" t="str">
            <v>JANELA BASCULANTE FERRO  60X 80CM CANTONEIRA</v>
          </cell>
          <cell r="C1122" t="str">
            <v>M2</v>
          </cell>
          <cell r="D1122">
            <v>137.77000000000001</v>
          </cell>
        </row>
        <row r="1123">
          <cell r="A1123" t="str">
            <v>23766/002</v>
          </cell>
          <cell r="B1123" t="str">
            <v>JANELA BASCULANTE FERRO 120X120CM CHAPA DOBRADA</v>
          </cell>
          <cell r="C1123" t="str">
            <v>M2</v>
          </cell>
          <cell r="D1123">
            <v>176.32</v>
          </cell>
        </row>
        <row r="1124">
          <cell r="A1124" t="str">
            <v>23766/003</v>
          </cell>
          <cell r="B1124" t="str">
            <v>JANELA BASCULANTE FERRO 60 X 80 CM CHAPA DOBRADA</v>
          </cell>
          <cell r="C1124" t="str">
            <v>M2</v>
          </cell>
          <cell r="D1124">
            <v>176.32</v>
          </cell>
        </row>
        <row r="1125">
          <cell r="A1125">
            <v>26300</v>
          </cell>
          <cell r="B1125" t="str">
            <v>JANELA MAXIM AIR</v>
          </cell>
        </row>
        <row r="1126">
          <cell r="A1126" t="str">
            <v>26300/001</v>
          </cell>
          <cell r="B1126" t="str">
            <v>JANELA MAXIM AIR S/VIDRO E S/PINTURA</v>
          </cell>
          <cell r="C1126" t="str">
            <v>M2</v>
          </cell>
          <cell r="D1126">
            <v>247.19</v>
          </cell>
        </row>
        <row r="1127">
          <cell r="A1127" t="str">
            <v>26300/002</v>
          </cell>
          <cell r="B1127" t="str">
            <v>JANELA MAXIM AIR C/VIDRO CANELADO E PINTURA ESMALTE C/ZARCAO</v>
          </cell>
          <cell r="C1127" t="str">
            <v>M2</v>
          </cell>
          <cell r="D1127">
            <v>324.44</v>
          </cell>
        </row>
        <row r="1128">
          <cell r="A1128" t="str">
            <v>26300/003</v>
          </cell>
          <cell r="B1128" t="str">
            <v>JANELA MAXIM AIR CHAPA DOBRADA</v>
          </cell>
          <cell r="C1128" t="str">
            <v>M2</v>
          </cell>
          <cell r="D1128">
            <v>247.19</v>
          </cell>
        </row>
        <row r="1129">
          <cell r="A1129">
            <v>59422</v>
          </cell>
          <cell r="B1129" t="str">
            <v>JANELA DE FERRO CORRER P/VIDRO 1,50X1,20M</v>
          </cell>
        </row>
        <row r="1130">
          <cell r="A1130" t="str">
            <v>59422/001</v>
          </cell>
          <cell r="B1130" t="str">
            <v>JANELA DE FERRO CORRER 1,50X1,20M P/VIDRO</v>
          </cell>
          <cell r="C1130" t="str">
            <v>M2</v>
          </cell>
          <cell r="D1130">
            <v>153.91</v>
          </cell>
        </row>
        <row r="1131">
          <cell r="A1131" t="str">
            <v>59422/002</v>
          </cell>
          <cell r="B1131" t="str">
            <v>JANELA FERRO CORRER 2FLS DIVISAO HORIZONTAL 150X120CM, ASSENTADA</v>
          </cell>
          <cell r="C1131" t="str">
            <v>M2</v>
          </cell>
          <cell r="D1131">
            <v>153.91</v>
          </cell>
        </row>
        <row r="1132">
          <cell r="A1132">
            <v>68060</v>
          </cell>
          <cell r="B1132" t="str">
            <v>BASCULANTE DE FERRO COM VIDRO</v>
          </cell>
          <cell r="C1132" t="str">
            <v>M2</v>
          </cell>
          <cell r="D1132">
            <v>164.98</v>
          </cell>
        </row>
        <row r="1133">
          <cell r="A1133">
            <v>68475</v>
          </cell>
          <cell r="B1133" t="str">
            <v>JANELA CORRER CH DOBRADA ACO C/ADICAO DE COBRE PRE-ZINCADO 100X120CM</v>
          </cell>
        </row>
        <row r="1134">
          <cell r="A1134" t="str">
            <v>68475/001</v>
          </cell>
          <cell r="B1134" t="str">
            <v>JANELA CORRER CH DOBRADA ACO C/ADICAO DE COBRE PRE-ZINCADO 100X120CM</v>
          </cell>
          <cell r="C1134" t="str">
            <v>UN</v>
          </cell>
          <cell r="D1134">
            <v>170.23</v>
          </cell>
        </row>
        <row r="1135">
          <cell r="A1135" t="str">
            <v>68475/002</v>
          </cell>
          <cell r="B1135" t="str">
            <v>JANELA DE CORRER EM CHAPA DOBRADA, 4 FLS. SEM DIVISÃO HORIZONTAL , PAR</v>
          </cell>
          <cell r="C1135" t="str">
            <v>UN</v>
          </cell>
          <cell r="D1135">
            <v>351.53</v>
          </cell>
        </row>
        <row r="1136">
          <cell r="B1136" t="str">
            <v>A VIDRO, DE 1,50 X 1,20M.</v>
          </cell>
        </row>
        <row r="1137">
          <cell r="A1137" t="str">
            <v>68475/003</v>
          </cell>
          <cell r="B1137" t="str">
            <v>JANELA DE CORRER EM CHAPA DOBRADA DE FERRO COM 2FOLHAS, DE 1,20X1,20M</v>
          </cell>
          <cell r="C1137" t="str">
            <v>UN</v>
          </cell>
          <cell r="D1137">
            <v>140.51</v>
          </cell>
        </row>
        <row r="1138">
          <cell r="A1138">
            <v>68476</v>
          </cell>
          <cell r="B1138" t="str">
            <v>CAIXILHO BASCULANTE DE FERRO 0,80 X 0,60 M</v>
          </cell>
        </row>
        <row r="1139">
          <cell r="A1139" t="str">
            <v>68476/001</v>
          </cell>
          <cell r="B1139" t="str">
            <v>CAIXILHO BASCULANTE DE FERRO 0,80 X 0,60 M</v>
          </cell>
          <cell r="C1139" t="str">
            <v>UN</v>
          </cell>
          <cell r="D1139">
            <v>55.91</v>
          </cell>
        </row>
        <row r="1140">
          <cell r="A1140">
            <v>94</v>
          </cell>
          <cell r="B1140" t="str">
            <v>GRADE DE FERRO</v>
          </cell>
        </row>
        <row r="1141">
          <cell r="A1141">
            <v>24284</v>
          </cell>
          <cell r="B1141" t="str">
            <v>GRADIL DE FERRO</v>
          </cell>
        </row>
        <row r="1142">
          <cell r="A1142" t="str">
            <v>24284/001</v>
          </cell>
          <cell r="B1142" t="str">
            <v>GRADE DE FERRO REDONDO PARA PROTECAO (22 KG/M2)</v>
          </cell>
          <cell r="C1142" t="str">
            <v>M2</v>
          </cell>
          <cell r="D1142">
            <v>101.76</v>
          </cell>
        </row>
        <row r="1143">
          <cell r="A1143" t="str">
            <v>24284/002</v>
          </cell>
          <cell r="B1143" t="str">
            <v>GRADE PROTECAO P/MUDA DE ARVORES (SERVICO 17348-001)</v>
          </cell>
          <cell r="C1143" t="str">
            <v>UN</v>
          </cell>
          <cell r="D1143">
            <v>65.47</v>
          </cell>
        </row>
        <row r="1144">
          <cell r="A1144">
            <v>68493</v>
          </cell>
          <cell r="B1144" t="str">
            <v>CORRIMAO DA ESCADA EM GRADE DE FERRO</v>
          </cell>
        </row>
        <row r="1145">
          <cell r="A1145" t="str">
            <v>68493/001</v>
          </cell>
          <cell r="B1145" t="str">
            <v>CORRIMAO DA ESCADA EM GRADE DE FERRO</v>
          </cell>
          <cell r="C1145" t="str">
            <v>M</v>
          </cell>
          <cell r="D1145">
            <v>120.5</v>
          </cell>
        </row>
        <row r="1146">
          <cell r="A1146">
            <v>68586</v>
          </cell>
          <cell r="B1146" t="str">
            <v>GRADE FERRO BARRA CHATA</v>
          </cell>
        </row>
        <row r="1147">
          <cell r="A1147" t="str">
            <v>68586/001</v>
          </cell>
          <cell r="B1147" t="str">
            <v>GRADE FERRO BARRA CHATA</v>
          </cell>
          <cell r="C1147" t="str">
            <v>M2</v>
          </cell>
          <cell r="D1147">
            <v>80.17</v>
          </cell>
        </row>
        <row r="1148">
          <cell r="A1148" t="str">
            <v>CÓDIGO</v>
          </cell>
          <cell r="B1148" t="str">
            <v>|D E S C R I Ç Ã O                                                   |UN</v>
          </cell>
          <cell r="C1148" t="str">
            <v>IDADE</v>
          </cell>
          <cell r="D1148" t="str">
            <v>|CUSTO TOTAL</v>
          </cell>
        </row>
        <row r="1149">
          <cell r="A1149" t="str">
            <v>ÍNCULO.....:</v>
          </cell>
          <cell r="B1149" t="str">
            <v>NACIONAL CAIXA</v>
          </cell>
        </row>
        <row r="1151">
          <cell r="A1151" t="str">
            <v>68586/002</v>
          </cell>
          <cell r="B1151" t="str">
            <v>GRADE FERRO BARRA CHATA 7/8X3/16"/PERFIL</v>
          </cell>
          <cell r="C1151" t="str">
            <v>M2</v>
          </cell>
          <cell r="D1151">
            <v>227.83</v>
          </cell>
        </row>
        <row r="1152">
          <cell r="A1152">
            <v>95</v>
          </cell>
          <cell r="B1152" t="str">
            <v>GUARDA-CORPO DE FERRO</v>
          </cell>
        </row>
        <row r="1153">
          <cell r="A1153">
            <v>11787</v>
          </cell>
          <cell r="B1153" t="str">
            <v>GUARDA CORPO / GRADIL DE FERRO</v>
          </cell>
        </row>
        <row r="1154">
          <cell r="A1154" t="str">
            <v>11787/001</v>
          </cell>
          <cell r="B1154" t="str">
            <v>GUARDA CORPO FERRO LANCES 3,00 A 4,00M H=1,00M SEM GRADE C/4 MONTANTES</v>
          </cell>
          <cell r="C1154" t="str">
            <v>M</v>
          </cell>
          <cell r="D1154">
            <v>274</v>
          </cell>
        </row>
        <row r="1155">
          <cell r="B1155" t="str">
            <v>BARRAS 2X3/4" CHUMBADOS CONCRETO CORRIMAO 2 BARRAS SOBREPOSTAS 3X1/2"</v>
          </cell>
        </row>
        <row r="1156">
          <cell r="B1156" t="str">
            <v>E 2X3/8" 2 TRAVESSAS HORIZONTAIS EM BARRAS 1 1/4X3/8" SOLDADAS NOS MON</v>
          </cell>
        </row>
        <row r="1157">
          <cell r="B1157" t="str">
            <v>TANTES UMA DISTANTE 34 E 67CM DO PISO RESPEC</v>
          </cell>
        </row>
        <row r="1158">
          <cell r="A1158" t="str">
            <v>11787/002</v>
          </cell>
          <cell r="B1158" t="str">
            <v>GUARDA CORPO FERRO LANCES 3,00 A 4,00M H=1,00M COM GRADE DE 21 BARRAS</v>
          </cell>
          <cell r="C1158" t="str">
            <v>M</v>
          </cell>
          <cell r="D1158">
            <v>381.72</v>
          </cell>
        </row>
        <row r="1159">
          <cell r="B1159" t="str">
            <v>VERTICAIS 1/2X1/2" SOLDADAS NO CORRIMAO E NA BARRA INFERIOR ESTA COM</v>
          </cell>
        </row>
        <row r="1160">
          <cell r="B1160" t="str">
            <v>2X1/2" A 10CM DO PISO CORRIMAO DUAS BARRAS SUPERPOSTAS 3X1/2" E 2X3/8"</v>
          </cell>
        </row>
        <row r="1161">
          <cell r="B1161" t="str">
            <v>C/ 4 MONTANTES BARRAS 2X3/4" CHUMBADOS CONCR</v>
          </cell>
        </row>
        <row r="1162">
          <cell r="A1162">
            <v>24130</v>
          </cell>
          <cell r="B1162" t="str">
            <v>GUARDA-CORPO</v>
          </cell>
        </row>
        <row r="1163">
          <cell r="A1163" t="str">
            <v>24130/001</v>
          </cell>
          <cell r="B1163" t="str">
            <v>GUARDA-CORPO C/ CORRIMAO/GRADIL BARRAS FERRO H=80 CM</v>
          </cell>
          <cell r="C1163" t="str">
            <v>M</v>
          </cell>
          <cell r="D1163">
            <v>266.07</v>
          </cell>
        </row>
        <row r="1164">
          <cell r="A1164">
            <v>68067</v>
          </cell>
          <cell r="B1164" t="str">
            <v>GUARDA CORPO FERRO GALVANIZADO 1 1/2"</v>
          </cell>
          <cell r="C1164" t="str">
            <v>M</v>
          </cell>
          <cell r="D1164">
            <v>102.82</v>
          </cell>
        </row>
        <row r="1165">
          <cell r="A1165">
            <v>97</v>
          </cell>
          <cell r="B1165" t="str">
            <v>ESCADAS/CORRIMAOS</v>
          </cell>
        </row>
        <row r="1166">
          <cell r="A1166">
            <v>23777</v>
          </cell>
          <cell r="B1166" t="str">
            <v>ESCADA MARINHEIRO</v>
          </cell>
        </row>
        <row r="1167">
          <cell r="A1167" t="str">
            <v>23777/001</v>
          </cell>
          <cell r="B1167" t="str">
            <v>ESCADA MARINHEIRO PR5-2Q-T</v>
          </cell>
          <cell r="C1167" t="str">
            <v>M</v>
          </cell>
          <cell r="D1167">
            <v>139.79</v>
          </cell>
        </row>
        <row r="1168">
          <cell r="A1168">
            <v>24131</v>
          </cell>
          <cell r="B1168" t="str">
            <v>ESCADA MARINHEIRO</v>
          </cell>
        </row>
        <row r="1169">
          <cell r="A1169" t="str">
            <v>24131/001</v>
          </cell>
          <cell r="B1169" t="str">
            <v>ESCADA MARINHEIRO EM TUBO FG 1 1/2" 5 DEGRAUS</v>
          </cell>
          <cell r="C1169" t="str">
            <v>M</v>
          </cell>
          <cell r="D1169">
            <v>146.44999999999999</v>
          </cell>
        </row>
        <row r="1170">
          <cell r="A1170">
            <v>24262</v>
          </cell>
          <cell r="B1170" t="str">
            <v>ESCADAS PARA RESERVATORIO</v>
          </cell>
        </row>
        <row r="1171">
          <cell r="A1171" t="str">
            <v>24262/001</v>
          </cell>
          <cell r="B1171" t="str">
            <v>ESCADA INTERNA P/RESERVATORIO</v>
          </cell>
          <cell r="C1171" t="str">
            <v>UN</v>
          </cell>
          <cell r="D1171">
            <v>401.98</v>
          </cell>
        </row>
        <row r="1172">
          <cell r="A1172" t="str">
            <v>24262/002</v>
          </cell>
          <cell r="B1172" t="str">
            <v>ESCADA EXTERNA P/RESERVATORIO APOIADO</v>
          </cell>
          <cell r="C1172" t="str">
            <v>UN</v>
          </cell>
          <cell r="D1172">
            <v>385.58</v>
          </cell>
        </row>
        <row r="1173">
          <cell r="A1173" t="str">
            <v>24262/003</v>
          </cell>
          <cell r="B1173" t="str">
            <v>ESCADA EXTERNA P/RESERVATORIO ELEVADO</v>
          </cell>
          <cell r="C1173" t="str">
            <v>UN</v>
          </cell>
          <cell r="D1173">
            <v>9462.75</v>
          </cell>
        </row>
        <row r="1174">
          <cell r="A1174">
            <v>68473</v>
          </cell>
          <cell r="B1174" t="str">
            <v>ESCADA DE MARINHEIRO C/FERRO CA-50 D=1/2" (12.5MM) L=0,3M SEM PROTECAO</v>
          </cell>
        </row>
        <row r="1175">
          <cell r="B1175" t="str">
            <v>INCL PINTURA ANTI-CORROSIVA (INCL FORNEC/INSTALACAO)</v>
          </cell>
        </row>
        <row r="1176">
          <cell r="A1176" t="str">
            <v>68473/001</v>
          </cell>
          <cell r="B1176" t="str">
            <v>ESCADA DE MARINHEIRO C/FERRO CA-50 D=1/2" (12.5MM) L=0,3M SEM PROTECAO</v>
          </cell>
          <cell r="C1176" t="str">
            <v>M</v>
          </cell>
          <cell r="D1176">
            <v>38.6</v>
          </cell>
        </row>
        <row r="1177">
          <cell r="B1177" t="str">
            <v>INCL PINTURA ANTI-CORROSIVA (INCL FORNEC/INSTALACAO)</v>
          </cell>
        </row>
        <row r="1178">
          <cell r="A1178">
            <v>68587</v>
          </cell>
          <cell r="B1178" t="str">
            <v>CORRIMAO FERRO</v>
          </cell>
        </row>
        <row r="1179">
          <cell r="A1179" t="str">
            <v>CÓDIGO</v>
          </cell>
          <cell r="B1179" t="str">
            <v>|D E S C R I Ç Ã O                                                   |UN</v>
          </cell>
          <cell r="C1179" t="str">
            <v>IDADE</v>
          </cell>
          <cell r="D1179" t="str">
            <v>|CUSTO TOTAL</v>
          </cell>
        </row>
        <row r="1180">
          <cell r="A1180" t="str">
            <v>ÍNCULO.....:</v>
          </cell>
          <cell r="B1180" t="str">
            <v>NACIONAL CAIXA</v>
          </cell>
        </row>
        <row r="1182">
          <cell r="A1182" t="str">
            <v>68587/001</v>
          </cell>
          <cell r="B1182" t="str">
            <v>CORRIMAO TUBO FERRO GALVANIZADO 3/4" C/BRACADEIRA</v>
          </cell>
          <cell r="C1182" t="str">
            <v>M</v>
          </cell>
          <cell r="D1182">
            <v>32.54</v>
          </cell>
        </row>
        <row r="1183">
          <cell r="A1183" t="str">
            <v>68587/002</v>
          </cell>
          <cell r="B1183" t="str">
            <v>CORRIMAO TUBO FERRO GALVANIZADO 2 1/2" C/BRACADEIRA</v>
          </cell>
          <cell r="C1183" t="str">
            <v>M</v>
          </cell>
          <cell r="D1183">
            <v>70.86</v>
          </cell>
        </row>
        <row r="1184">
          <cell r="A1184" t="str">
            <v>68587/003</v>
          </cell>
          <cell r="B1184" t="str">
            <v>CORRIMAO TUBO FERRO GALVANIZADO 1 1/4" C/BRACADEIRA</v>
          </cell>
          <cell r="C1184" t="str">
            <v>M</v>
          </cell>
          <cell r="D1184">
            <v>45.06</v>
          </cell>
        </row>
        <row r="1185">
          <cell r="A1185">
            <v>98</v>
          </cell>
          <cell r="B1185" t="str">
            <v>PORTA E/OU TAMPA DE ALUMINIO</v>
          </cell>
        </row>
        <row r="1186">
          <cell r="A1186">
            <v>68050</v>
          </cell>
          <cell r="B1186" t="str">
            <v>PORTA CORRER 1,60X2,10M - ALUM.PERFIL SERIE 25</v>
          </cell>
          <cell r="C1186" t="str">
            <v>M2</v>
          </cell>
          <cell r="D1186">
            <v>260.72000000000003</v>
          </cell>
        </row>
        <row r="1187">
          <cell r="A1187">
            <v>68588</v>
          </cell>
          <cell r="B1187" t="str">
            <v>PORTA ALUMINIO ABRIR</v>
          </cell>
        </row>
        <row r="1188">
          <cell r="A1188" t="str">
            <v>68588/001</v>
          </cell>
          <cell r="B1188" t="str">
            <v>PORTA ALUMINIO ABRIR TIPO CHAPA C/1 OU 2 FOLHAS</v>
          </cell>
          <cell r="C1188" t="str">
            <v>M2</v>
          </cell>
          <cell r="D1188">
            <v>416.1</v>
          </cell>
        </row>
        <row r="1189">
          <cell r="A1189" t="str">
            <v>68588/002</v>
          </cell>
          <cell r="B1189" t="str">
            <v>PORTA ALUMINIO ABRIR TIPO VENEZIANA C/1 OU 2 FOLHAS</v>
          </cell>
          <cell r="C1189" t="str">
            <v>M2</v>
          </cell>
          <cell r="D1189">
            <v>432.15</v>
          </cell>
        </row>
        <row r="1190">
          <cell r="A1190">
            <v>100</v>
          </cell>
          <cell r="B1190" t="str">
            <v>FERRAGENS PARA PORTAS</v>
          </cell>
        </row>
        <row r="1191">
          <cell r="A1191">
            <v>6100</v>
          </cell>
          <cell r="B1191" t="str">
            <v>TARJETA E DOBRADICAS P/ PORTA INTERNA</v>
          </cell>
          <cell r="C1191" t="str">
            <v>UN</v>
          </cell>
          <cell r="D1191">
            <v>20.77</v>
          </cell>
        </row>
        <row r="1192">
          <cell r="A1192">
            <v>23732</v>
          </cell>
          <cell r="B1192" t="str">
            <v>FECHADURA E DOBRADICAS EM FERRO NIQUELADO SIMPLES</v>
          </cell>
        </row>
        <row r="1193">
          <cell r="A1193" t="str">
            <v>23732/001</v>
          </cell>
          <cell r="B1193" t="str">
            <v>FECHADURA TIPO GORGES E DOBRADICA FERRO NIQUELADO SIMPLES (LH POPULAR)</v>
          </cell>
          <cell r="C1193" t="str">
            <v>UN</v>
          </cell>
          <cell r="D1193">
            <v>45.77</v>
          </cell>
        </row>
        <row r="1194">
          <cell r="B1194" t="str">
            <v>(INCL INSTALACAO EM PORTA COMPENSADO LISO)</v>
          </cell>
        </row>
        <row r="1195">
          <cell r="A1195" t="str">
            <v>23732/002</v>
          </cell>
          <cell r="B1195" t="str">
            <v>FECHADURA P/BANHEIRO E DOBRAD FERRO NIQUELADO SIMPLES(LH POPULAR) (INC</v>
          </cell>
          <cell r="C1195" t="str">
            <v>UN</v>
          </cell>
          <cell r="D1195">
            <v>53.77</v>
          </cell>
        </row>
        <row r="1196">
          <cell r="B1196" t="str">
            <v>LUI INSTALACAO EM PORTA COMPENSADO LISO)</v>
          </cell>
        </row>
        <row r="1197">
          <cell r="A1197" t="str">
            <v>23732/003</v>
          </cell>
          <cell r="B1197" t="str">
            <v>FECHADURA E FERRAGENS EM FERRO NIQUELADO SIMPLES P/1 PORTA INTERNA</v>
          </cell>
          <cell r="C1197" t="str">
            <v>UN</v>
          </cell>
          <cell r="D1197">
            <v>45.77</v>
          </cell>
        </row>
        <row r="1198">
          <cell r="A1198">
            <v>39630</v>
          </cell>
          <cell r="B1198" t="str">
            <v>TARJETA E DOBRADICAS P/PORTA DE BANHEIRO</v>
          </cell>
          <cell r="C1198" t="str">
            <v>UN</v>
          </cell>
          <cell r="D1198">
            <v>20.77</v>
          </cell>
        </row>
        <row r="1199">
          <cell r="A1199">
            <v>55901</v>
          </cell>
          <cell r="B1199" t="str">
            <v>FECHADURA TIPO CILINDRO COMPLETA + DOBRADICAS</v>
          </cell>
          <cell r="C1199" t="str">
            <v>UN</v>
          </cell>
          <cell r="D1199">
            <v>54.12</v>
          </cell>
        </row>
        <row r="1200">
          <cell r="A1200">
            <v>68589</v>
          </cell>
          <cell r="B1200" t="str">
            <v>CONJUNTO FERRAGEM GORGES COMPLETA LINHA MEDIA</v>
          </cell>
        </row>
        <row r="1201">
          <cell r="A1201" t="str">
            <v>68589/001</v>
          </cell>
          <cell r="B1201" t="str">
            <v>CONJUNTO FERRAGEM GORGES LATAO CROMADO COMPLETA LINHA LUXO</v>
          </cell>
          <cell r="C1201" t="str">
            <v>UN</v>
          </cell>
          <cell r="D1201">
            <v>73.87</v>
          </cell>
        </row>
        <row r="1202">
          <cell r="A1202" t="str">
            <v>68589/002</v>
          </cell>
          <cell r="B1202" t="str">
            <v>CONJUNTO FERRAGEM GORGES P/PORTA ABRIR 2 FOLHAS LINHA POPULAR</v>
          </cell>
          <cell r="C1202" t="str">
            <v>UN</v>
          </cell>
          <cell r="D1202">
            <v>96.22</v>
          </cell>
        </row>
        <row r="1203">
          <cell r="A1203" t="str">
            <v>68589/003</v>
          </cell>
          <cell r="B1203" t="str">
            <v>CONJUNTO FERRAGEM GORGES LATAO CROMADO COMPLETO LINHA POPULAR</v>
          </cell>
          <cell r="C1203" t="str">
            <v>UN</v>
          </cell>
          <cell r="D1203">
            <v>34.64</v>
          </cell>
        </row>
        <row r="1204">
          <cell r="A1204" t="str">
            <v>68589/004</v>
          </cell>
          <cell r="B1204" t="str">
            <v>CONJUNTO FERRAGEM GORGES COMPLETA LINHA MEDIA</v>
          </cell>
          <cell r="C1204" t="str">
            <v>UN</v>
          </cell>
          <cell r="D1204">
            <v>34.03</v>
          </cell>
        </row>
        <row r="1205">
          <cell r="A1205">
            <v>68590</v>
          </cell>
          <cell r="B1205" t="str">
            <v>CONJUNTO FERRAGENS LATAO CROMADO TRANQUETA COMPLETA LINHA LUXO</v>
          </cell>
        </row>
        <row r="1206">
          <cell r="A1206" t="str">
            <v>68590/001</v>
          </cell>
          <cell r="B1206" t="str">
            <v>CONJUNTO FERRAGENS LATAO CROMADO TRANQUETA COMPLETA LINHA POPULAR</v>
          </cell>
          <cell r="C1206" t="str">
            <v>UN</v>
          </cell>
          <cell r="D1206">
            <v>42.03</v>
          </cell>
        </row>
        <row r="1207">
          <cell r="A1207" t="str">
            <v>68590/002</v>
          </cell>
          <cell r="B1207" t="str">
            <v>CONJUNTO FERRAGENS LATAO CROMADO TRANQUETA COMPLETA LINHA LUXO</v>
          </cell>
          <cell r="C1207" t="str">
            <v>UN</v>
          </cell>
          <cell r="D1207">
            <v>35</v>
          </cell>
        </row>
        <row r="1208">
          <cell r="A1208">
            <v>68591</v>
          </cell>
          <cell r="B1208" t="str">
            <v>CONJUNTO FERRAGENS CILINDRO 330/ROSETA 303/MACANETA TIPO ALAVANCA LATA</v>
          </cell>
        </row>
        <row r="1209">
          <cell r="B1209" t="str">
            <v>O CROMADO LA FONTE</v>
          </cell>
        </row>
        <row r="1210">
          <cell r="A1210" t="str">
            <v>CÓDIGO</v>
          </cell>
          <cell r="B1210" t="str">
            <v>|D E S C R I Ç Ã O                                                   |UN</v>
          </cell>
          <cell r="C1210" t="str">
            <v>IDADE</v>
          </cell>
          <cell r="D1210" t="str">
            <v>|CUSTO TOTAL</v>
          </cell>
        </row>
        <row r="1211">
          <cell r="A1211" t="str">
            <v>ÍNCULO.....:</v>
          </cell>
          <cell r="B1211" t="str">
            <v>NACIONAL CAIXA</v>
          </cell>
        </row>
        <row r="1213">
          <cell r="A1213" t="str">
            <v>68591/001</v>
          </cell>
          <cell r="B1213" t="str">
            <v>CONJUNTO FERRAGENS CILINDRO 330/ROSETA 303/MACANETA TIPO ALAVANCA LATA</v>
          </cell>
          <cell r="C1213" t="str">
            <v>UN</v>
          </cell>
          <cell r="D1213">
            <v>84.59</v>
          </cell>
        </row>
        <row r="1214">
          <cell r="B1214" t="str">
            <v>O CROMADO LA FONTE</v>
          </cell>
        </row>
        <row r="1215">
          <cell r="A1215" t="str">
            <v>68591/002</v>
          </cell>
          <cell r="B1215" t="str">
            <v>CONJUNTO FERRAGENS CILINDRO LATAO CROMADO COMPLETA LINHA POPULAR</v>
          </cell>
          <cell r="C1215" t="str">
            <v>UN</v>
          </cell>
          <cell r="D1215">
            <v>42.38</v>
          </cell>
        </row>
        <row r="1216">
          <cell r="A1216" t="str">
            <v>68591/003</v>
          </cell>
          <cell r="B1216" t="str">
            <v>CONJUNTO FERRAGENS CILINDRO LATAO CROMADO COMPLETA LINHA LUXO</v>
          </cell>
          <cell r="C1216" t="str">
            <v>UN</v>
          </cell>
          <cell r="D1216">
            <v>63.25</v>
          </cell>
        </row>
        <row r="1217">
          <cell r="A1217" t="str">
            <v>68591/004</v>
          </cell>
          <cell r="B1217" t="str">
            <v>CONJUNTO FERRAGENS CILINDRO LINHA POPULAR P/PORTA ABRIR 2 FOLHAS</v>
          </cell>
          <cell r="C1217" t="str">
            <v>UN</v>
          </cell>
          <cell r="D1217">
            <v>103.96</v>
          </cell>
        </row>
        <row r="1218">
          <cell r="A1218" t="str">
            <v>68591/005</v>
          </cell>
          <cell r="B1218" t="str">
            <v>CONJUNTO FERRAGENS CILINDRO SOBREPOR</v>
          </cell>
          <cell r="C1218" t="str">
            <v>UN</v>
          </cell>
          <cell r="D1218">
            <v>38.090000000000003</v>
          </cell>
        </row>
        <row r="1219">
          <cell r="A1219" t="str">
            <v>68591/006</v>
          </cell>
          <cell r="B1219" t="str">
            <v>CONJUNTO FERRAGENS CILINDRO COMPLETA PADRAO MEDIO</v>
          </cell>
          <cell r="C1219" t="str">
            <v>UN</v>
          </cell>
          <cell r="D1219">
            <v>51.16</v>
          </cell>
        </row>
        <row r="1220">
          <cell r="A1220">
            <v>102</v>
          </cell>
          <cell r="B1220" t="str">
            <v>FERRAGENS DIVERSAS</v>
          </cell>
        </row>
        <row r="1221">
          <cell r="A1221">
            <v>68548</v>
          </cell>
          <cell r="B1221" t="str">
            <v>PORTA CADEADO</v>
          </cell>
        </row>
        <row r="1222">
          <cell r="A1222" t="str">
            <v>68548/001</v>
          </cell>
          <cell r="B1222" t="str">
            <v>PORTA CADEADO C/CADEADO - 45MM</v>
          </cell>
          <cell r="C1222" t="str">
            <v>UN</v>
          </cell>
          <cell r="D1222">
            <v>26.6</v>
          </cell>
        </row>
        <row r="1223">
          <cell r="A1223">
            <v>68685</v>
          </cell>
          <cell r="B1223" t="str">
            <v>DOBRADICA</v>
          </cell>
        </row>
        <row r="1224">
          <cell r="A1224" t="str">
            <v>68685/001</v>
          </cell>
          <cell r="B1224" t="str">
            <v>DOBRADICA FERRO CROMADO 3 X 3"</v>
          </cell>
          <cell r="C1224" t="str">
            <v>UN</v>
          </cell>
          <cell r="D1224">
            <v>6.96</v>
          </cell>
        </row>
        <row r="1225">
          <cell r="A1225" t="str">
            <v>68685/002</v>
          </cell>
          <cell r="B1225" t="str">
            <v>DOBRADICA LATAO POLIDO 3 X 3"</v>
          </cell>
          <cell r="C1225" t="str">
            <v>UN</v>
          </cell>
          <cell r="D1225">
            <v>7</v>
          </cell>
        </row>
        <row r="1226">
          <cell r="A1226" t="str">
            <v>68685/003</v>
          </cell>
          <cell r="B1226" t="str">
            <v>DOBRADICA LATAO CROMADO 3 X 3"</v>
          </cell>
          <cell r="C1226" t="str">
            <v>UN</v>
          </cell>
          <cell r="D1226">
            <v>14.92</v>
          </cell>
        </row>
        <row r="1227">
          <cell r="A1227" t="str">
            <v>68685/004</v>
          </cell>
          <cell r="B1227" t="str">
            <v>DOBRADICA LATAO CROMADO 3 X 2 1/2"</v>
          </cell>
          <cell r="C1227" t="str">
            <v>UN</v>
          </cell>
          <cell r="D1227">
            <v>9.73</v>
          </cell>
        </row>
        <row r="1228">
          <cell r="A1228" t="str">
            <v>68685/009</v>
          </cell>
          <cell r="B1228" t="str">
            <v>DOBRADICA FERRO GALVANIZADO 1 3/4 X 2"</v>
          </cell>
          <cell r="C1228" t="str">
            <v>UN</v>
          </cell>
          <cell r="D1228">
            <v>4.5</v>
          </cell>
        </row>
        <row r="1229">
          <cell r="A1229" t="str">
            <v>68685/010</v>
          </cell>
          <cell r="B1229" t="str">
            <v>DOBRADICA LATAO CROMADO 2 X 1"</v>
          </cell>
          <cell r="C1229" t="str">
            <v>UN</v>
          </cell>
          <cell r="D1229">
            <v>6.45</v>
          </cell>
        </row>
        <row r="1230">
          <cell r="A1230" t="str">
            <v>68685/011</v>
          </cell>
          <cell r="B1230" t="str">
            <v>DOBRADICA FERRO CROMADO 3 X 2 1/2"</v>
          </cell>
          <cell r="C1230" t="str">
            <v>UN</v>
          </cell>
          <cell r="D1230">
            <v>6.28</v>
          </cell>
        </row>
        <row r="1231">
          <cell r="A1231" t="str">
            <v>68685/012</v>
          </cell>
          <cell r="B1231" t="str">
            <v>DOBRADICA FERRO GALVANIZADO 4 X 3"</v>
          </cell>
          <cell r="C1231" t="str">
            <v>UN</v>
          </cell>
          <cell r="D1231">
            <v>6.59</v>
          </cell>
        </row>
        <row r="1232">
          <cell r="A1232">
            <v>68686</v>
          </cell>
          <cell r="B1232" t="str">
            <v>TARJETA</v>
          </cell>
        </row>
        <row r="1233">
          <cell r="A1233" t="str">
            <v>68686/001</v>
          </cell>
          <cell r="B1233" t="str">
            <v>TARJETA PINO REDONDO</v>
          </cell>
          <cell r="C1233" t="str">
            <v>UN</v>
          </cell>
          <cell r="D1233">
            <v>4.37</v>
          </cell>
        </row>
        <row r="1234">
          <cell r="A1234" t="str">
            <v>68686/002</v>
          </cell>
          <cell r="B1234" t="str">
            <v>TARJETA  LIVRE/OCUPADO  PARA PORTA BANHEI</v>
          </cell>
          <cell r="C1234" t="str">
            <v>UN</v>
          </cell>
          <cell r="D1234">
            <v>33.49</v>
          </cell>
        </row>
        <row r="1235">
          <cell r="A1235">
            <v>103</v>
          </cell>
          <cell r="B1235" t="str">
            <v>VIDROS/ESPELHOS</v>
          </cell>
        </row>
        <row r="1236">
          <cell r="A1236">
            <v>23759</v>
          </cell>
          <cell r="B1236" t="str">
            <v>VIDROS</v>
          </cell>
        </row>
        <row r="1237">
          <cell r="A1237" t="str">
            <v>23759/001</v>
          </cell>
          <cell r="B1237" t="str">
            <v>VIDRO FANTASIA COLOCADO EM ESQUADRIAS FERRO/MADEIRA</v>
          </cell>
          <cell r="C1237" t="str">
            <v>M2</v>
          </cell>
          <cell r="D1237">
            <v>49.23</v>
          </cell>
        </row>
        <row r="1238">
          <cell r="A1238" t="str">
            <v>23759/002</v>
          </cell>
          <cell r="B1238" t="str">
            <v>VIDRO LISO INCOLOR E=4,0MM COLOCADO EM ESQUADRIAS FERRO/MADEIRA</v>
          </cell>
          <cell r="C1238" t="str">
            <v>M2</v>
          </cell>
          <cell r="D1238">
            <v>57.28</v>
          </cell>
        </row>
        <row r="1239">
          <cell r="A1239" t="str">
            <v>23759/003</v>
          </cell>
          <cell r="B1239" t="str">
            <v>VIDRO LISO INCOLOR E=3,0MM COLOCADO EM ESQUADRIAS FERRO/MADEIRA</v>
          </cell>
          <cell r="C1239" t="str">
            <v>M2</v>
          </cell>
          <cell r="D1239">
            <v>45.78</v>
          </cell>
        </row>
        <row r="1240">
          <cell r="A1240" t="str">
            <v>23759/004</v>
          </cell>
          <cell r="B1240" t="str">
            <v>VIDRO CANELADO</v>
          </cell>
          <cell r="C1240" t="str">
            <v>M2</v>
          </cell>
          <cell r="D1240">
            <v>34.5</v>
          </cell>
        </row>
        <row r="1241">
          <cell r="A1241" t="str">
            <v>CÓDIGO</v>
          </cell>
          <cell r="B1241" t="str">
            <v>|D E S C R I Ç Ã O                                                   |UN</v>
          </cell>
          <cell r="C1241" t="str">
            <v>IDADE</v>
          </cell>
          <cell r="D1241" t="str">
            <v>|CUSTO TOTAL</v>
          </cell>
        </row>
        <row r="1242">
          <cell r="A1242" t="str">
            <v>ÍNCULO.....:</v>
          </cell>
          <cell r="B1242" t="str">
            <v>NACIONAL CAIXA</v>
          </cell>
        </row>
        <row r="1244">
          <cell r="A1244" t="str">
            <v>23759/005</v>
          </cell>
          <cell r="B1244" t="str">
            <v>VIDRO FANTASIA 4MM COLOCADO EM ESQUADRIAS METALICAS/MADEIRA</v>
          </cell>
          <cell r="C1244" t="str">
            <v>M2</v>
          </cell>
          <cell r="D1244">
            <v>49.23</v>
          </cell>
        </row>
        <row r="1245">
          <cell r="A1245" t="str">
            <v>23759/006</v>
          </cell>
          <cell r="B1245" t="str">
            <v>COLOCACAO DE VIDRO LISOS INCOLOR, E = 4MM INCLUSIVE VIDRO</v>
          </cell>
          <cell r="C1245" t="str">
            <v>M2</v>
          </cell>
          <cell r="D1245">
            <v>61.88</v>
          </cell>
        </row>
        <row r="1246">
          <cell r="A1246">
            <v>26292</v>
          </cell>
          <cell r="B1246" t="str">
            <v>VIDROS PLANOS,TEMPERADOS,FUME</v>
          </cell>
        </row>
        <row r="1247">
          <cell r="A1247" t="str">
            <v>26292/001</v>
          </cell>
          <cell r="B1247" t="str">
            <v>VIDRO PLANO TRANSP COMUM E=3MM P/VAOS ATE 1,00X0,80M COLOCAD0</v>
          </cell>
          <cell r="C1247" t="str">
            <v>M2</v>
          </cell>
          <cell r="D1247">
            <v>34.5</v>
          </cell>
        </row>
        <row r="1248">
          <cell r="A1248" t="str">
            <v>26292/002</v>
          </cell>
          <cell r="B1248" t="str">
            <v>VIDRO PLANO TRANSP COMUM E=4MM P/VAOS ATE 1,60X0,80M COLOCAD0</v>
          </cell>
          <cell r="C1248" t="str">
            <v>M2</v>
          </cell>
          <cell r="D1248">
            <v>46</v>
          </cell>
        </row>
        <row r="1249">
          <cell r="A1249" t="str">
            <v>26292/003</v>
          </cell>
          <cell r="B1249" t="str">
            <v>VIDRO PLANO TRANSP COMUM E=5MM P/VAOS ATE 2,10X1,00M COLOCAD0</v>
          </cell>
          <cell r="C1249" t="str">
            <v>M2</v>
          </cell>
          <cell r="D1249">
            <v>60.95</v>
          </cell>
        </row>
        <row r="1250">
          <cell r="A1250" t="str">
            <v>26292/004</v>
          </cell>
          <cell r="B1250" t="str">
            <v>VIDRO PLANO TRANSP COMUM E=6MM P/VAOS ATE 2,10X1,40M COLOCAD0</v>
          </cell>
          <cell r="C1250" t="str">
            <v>M2</v>
          </cell>
          <cell r="D1250">
            <v>91.42</v>
          </cell>
        </row>
        <row r="1251">
          <cell r="A1251" t="str">
            <v>26292/005</v>
          </cell>
          <cell r="B1251" t="str">
            <v>VIDRO TRANSP FANTASIA E=4MM MARTELAD0 ARTICO OU LIXA COLOCAD0</v>
          </cell>
          <cell r="C1251" t="str">
            <v>M2</v>
          </cell>
          <cell r="D1251">
            <v>34.5</v>
          </cell>
        </row>
        <row r="1252">
          <cell r="A1252" t="str">
            <v>26292/006</v>
          </cell>
          <cell r="B1252" t="str">
            <v>VIDRO TRANSP FANTASIA E=4MM CANELADO COLOCADO</v>
          </cell>
          <cell r="C1252" t="str">
            <v>M2</v>
          </cell>
          <cell r="D1252">
            <v>34.5</v>
          </cell>
        </row>
        <row r="1253">
          <cell r="A1253" t="str">
            <v>26292/007</v>
          </cell>
          <cell r="B1253" t="str">
            <v>VIDRO COLORIDO FUME E=4MM COLOCADO</v>
          </cell>
          <cell r="C1253" t="str">
            <v>M2</v>
          </cell>
          <cell r="D1253">
            <v>77.42</v>
          </cell>
        </row>
        <row r="1254">
          <cell r="A1254" t="str">
            <v>26292/009</v>
          </cell>
          <cell r="B1254" t="str">
            <v>VIDRO TEMPERADO INCOLOR E=10MM P/PORTAS OU PAINEIS FIXOS EXCL FERRAGEM</v>
          </cell>
          <cell r="C1254" t="str">
            <v>M2</v>
          </cell>
          <cell r="D1254">
            <v>136.13</v>
          </cell>
        </row>
        <row r="1255">
          <cell r="B1255" t="str">
            <v>COLOCADO.</v>
          </cell>
        </row>
        <row r="1256">
          <cell r="A1256" t="str">
            <v>26292/010</v>
          </cell>
          <cell r="B1256" t="str">
            <v>VIDRO ARAMADO E=7MM COLOCADO</v>
          </cell>
          <cell r="C1256" t="str">
            <v>M2</v>
          </cell>
          <cell r="D1256">
            <v>132.25</v>
          </cell>
        </row>
        <row r="1257">
          <cell r="A1257" t="str">
            <v>26292/011</v>
          </cell>
          <cell r="B1257" t="str">
            <v>VIDRO TEMPERADO INCOLOR E=6MM ENCAIXILHADO EM MADEIRA ALUMINIO OU FER-</v>
          </cell>
          <cell r="C1257" t="str">
            <v>M2</v>
          </cell>
          <cell r="D1257">
            <v>95.29</v>
          </cell>
        </row>
        <row r="1258">
          <cell r="B1258" t="str">
            <v>RO COLOCADO.</v>
          </cell>
        </row>
        <row r="1259">
          <cell r="A1259" t="str">
            <v>26292/015</v>
          </cell>
          <cell r="B1259" t="str">
            <v>VIDRO COLORIDO FUME E=6MM COLOCADO</v>
          </cell>
          <cell r="C1259" t="str">
            <v>M2</v>
          </cell>
          <cell r="D1259">
            <v>103.5</v>
          </cell>
        </row>
        <row r="1260">
          <cell r="A1260" t="str">
            <v>26292/016</v>
          </cell>
          <cell r="B1260" t="str">
            <v>VIDRO TEMPERADO INCOLOR ESP=8MM COLOCADO EXCL FERRAGENS</v>
          </cell>
          <cell r="C1260" t="str">
            <v>M2</v>
          </cell>
          <cell r="D1260">
            <v>114.5</v>
          </cell>
        </row>
        <row r="1261">
          <cell r="A1261" t="str">
            <v>26292/017</v>
          </cell>
          <cell r="B1261" t="str">
            <v>VIDRO TEMPERADO COLORIDO ESP=6MM ENCAIXILHADO EM MADEIRA ALUMINIO OU</v>
          </cell>
          <cell r="C1261" t="str">
            <v>M2</v>
          </cell>
          <cell r="D1261">
            <v>106.18</v>
          </cell>
        </row>
        <row r="1262">
          <cell r="B1262" t="str">
            <v>FERRO COLOCADO EXCL FERRAGENS.</v>
          </cell>
        </row>
        <row r="1263">
          <cell r="A1263" t="str">
            <v>26292/018</v>
          </cell>
          <cell r="B1263" t="str">
            <v>VIDRO TEMPERADO COLORIDO ESP=8MM COLOCADO EXCL FERRAGENS</v>
          </cell>
          <cell r="C1263" t="str">
            <v>M2</v>
          </cell>
          <cell r="D1263">
            <v>135.44999999999999</v>
          </cell>
        </row>
        <row r="1264">
          <cell r="A1264" t="str">
            <v>26292/019</v>
          </cell>
          <cell r="B1264" t="str">
            <v>VIDRO TEMPERADO COLORIDO ESP=10MM COLOCADO EXCL FERRAGENS</v>
          </cell>
          <cell r="C1264" t="str">
            <v>M2</v>
          </cell>
          <cell r="D1264">
            <v>163.35</v>
          </cell>
        </row>
        <row r="1265">
          <cell r="A1265">
            <v>26331</v>
          </cell>
          <cell r="B1265" t="str">
            <v>ESPELHO C/MOLDURA</v>
          </cell>
        </row>
        <row r="1266">
          <cell r="A1266" t="str">
            <v>26331/001</v>
          </cell>
          <cell r="B1266" t="str">
            <v>ESPELHO DE CRISTAL E=4MM C/MOLDURA DE MADEIRA COLOCADO</v>
          </cell>
          <cell r="C1266" t="str">
            <v>M2</v>
          </cell>
          <cell r="D1266">
            <v>160.16</v>
          </cell>
        </row>
        <row r="1267">
          <cell r="A1267" t="str">
            <v>26331/002</v>
          </cell>
          <cell r="B1267" t="str">
            <v>ESPELHO DE CRISTAL E=4MM C/MOLDURA ALUMINIO E COMPENSADO 6MM PLASTIFIC</v>
          </cell>
          <cell r="C1267" t="str">
            <v>M2</v>
          </cell>
          <cell r="D1267">
            <v>219.65</v>
          </cell>
        </row>
        <row r="1268">
          <cell r="B1268" t="str">
            <v>ADO, COLADO</v>
          </cell>
        </row>
        <row r="1269">
          <cell r="A1269">
            <v>105</v>
          </cell>
          <cell r="B1269" t="str">
            <v>PORTOES DE MADEIRA/FERRO/ALUMINIO</v>
          </cell>
        </row>
        <row r="1270">
          <cell r="A1270">
            <v>11517</v>
          </cell>
          <cell r="B1270" t="str">
            <v>FABRICACAO E INSTALACAO DE PORTAO PARA ENTRADA DE VEICULOS - MMA</v>
          </cell>
        </row>
        <row r="1271">
          <cell r="A1271" t="str">
            <v>11517/001</v>
          </cell>
          <cell r="B1271" t="str">
            <v>C/ DUAS FOLHAS D ABRIR (2 X 3,5M X 1,8M),C/ VEDACAO EM TELA</v>
          </cell>
          <cell r="C1271" t="str">
            <v>UN</v>
          </cell>
          <cell r="D1271">
            <v>1984.07</v>
          </cell>
        </row>
        <row r="1272">
          <cell r="A1272" t="str">
            <v>CÓDIGO</v>
          </cell>
          <cell r="B1272" t="str">
            <v>|D E S C R I Ç Ã O                                                   |UN</v>
          </cell>
          <cell r="C1272" t="str">
            <v>IDADE</v>
          </cell>
          <cell r="D1272" t="str">
            <v>|CUSTO TOTAL</v>
          </cell>
        </row>
        <row r="1273">
          <cell r="A1273" t="str">
            <v>ÍNCULO.....:</v>
          </cell>
          <cell r="B1273" t="str">
            <v>NACIONAL CAIXA</v>
          </cell>
        </row>
        <row r="1275">
          <cell r="B1275" t="str">
            <v>RIGIDA</v>
          </cell>
        </row>
        <row r="1276">
          <cell r="A1276" t="str">
            <v>11517/002</v>
          </cell>
          <cell r="B1276" t="str">
            <v>PORTÃO EM TUBOS DE FERRO GALVANIZADO DE 1" E 1 1/2", FECHAMENTO EM TEL</v>
          </cell>
          <cell r="C1276" t="str">
            <v>M2</v>
          </cell>
          <cell r="D1276">
            <v>469.24</v>
          </cell>
        </row>
        <row r="1277">
          <cell r="B1277" t="str">
            <v>A DE ARAME GALVANIZADO Nº12, MALHA DE 2" COM 2 FOLHAS DE ABRIR, INCLUS</v>
          </cell>
        </row>
        <row r="1278">
          <cell r="B1278" t="str">
            <v>IVE AS FERRAGENS, EXCLUSIVE PINTURA - COLOCADO.</v>
          </cell>
        </row>
        <row r="1279">
          <cell r="A1279">
            <v>57058</v>
          </cell>
          <cell r="B1279" t="str">
            <v>PORTAO FERRO REDONDO 1/2" C/REQUADRO 0,90X1,60M</v>
          </cell>
        </row>
        <row r="1280">
          <cell r="A1280" t="str">
            <v>57058/001</v>
          </cell>
          <cell r="B1280" t="str">
            <v>PORTAO FERRO REDONDO 1/2" C/REQUADRO INSTALADO(SEM PINTURA)-0,90X1,60M</v>
          </cell>
          <cell r="C1280" t="str">
            <v>UN</v>
          </cell>
          <cell r="D1280">
            <v>158.82</v>
          </cell>
        </row>
        <row r="1281">
          <cell r="A1281">
            <v>68054</v>
          </cell>
          <cell r="B1281" t="str">
            <v>PORTAO CHAPA 14/GRADE DE FERRO PT-7 - 180308</v>
          </cell>
          <cell r="C1281" t="str">
            <v>M2</v>
          </cell>
          <cell r="D1281">
            <v>155.26</v>
          </cell>
        </row>
        <row r="1282">
          <cell r="A1282">
            <v>68494</v>
          </cell>
          <cell r="B1282" t="str">
            <v>PE-A.43 - PORTAO DE FERRO COM FERRAGENS E PINTURA</v>
          </cell>
        </row>
        <row r="1283">
          <cell r="A1283" t="str">
            <v>68494/001</v>
          </cell>
          <cell r="B1283" t="str">
            <v>PORTAO DE FERRO COM FERRAGENS E PINTURA</v>
          </cell>
          <cell r="C1283" t="str">
            <v>M2</v>
          </cell>
          <cell r="D1283">
            <v>133.37</v>
          </cell>
        </row>
        <row r="1284">
          <cell r="A1284">
            <v>68500</v>
          </cell>
          <cell r="B1284" t="str">
            <v>PE-A.43 - PORTAO DE FERRO COM FERRAGENS SEM PINTURA</v>
          </cell>
        </row>
        <row r="1285">
          <cell r="A1285" t="str">
            <v>68500/001</v>
          </cell>
          <cell r="B1285" t="str">
            <v>PORTAO DE FERRO COM FERRAGENS SEM PINTURA</v>
          </cell>
          <cell r="C1285" t="str">
            <v>M2</v>
          </cell>
          <cell r="D1285">
            <v>113.75</v>
          </cell>
        </row>
        <row r="1286">
          <cell r="A1286">
            <v>222</v>
          </cell>
          <cell r="B1286" t="str">
            <v>JANELA DE ALUMINIO</v>
          </cell>
        </row>
        <row r="1287">
          <cell r="A1287">
            <v>42205</v>
          </cell>
          <cell r="B1287" t="str">
            <v>JANELA DE CORRER EM ALUMINIO</v>
          </cell>
          <cell r="C1287" t="str">
            <v>M2</v>
          </cell>
          <cell r="D1287">
            <v>268.08</v>
          </cell>
        </row>
        <row r="1288">
          <cell r="A1288">
            <v>68052</v>
          </cell>
          <cell r="B1288" t="str">
            <v>BASCULANTE ALUMINIO</v>
          </cell>
          <cell r="C1288" t="str">
            <v>M2</v>
          </cell>
          <cell r="D1288">
            <v>353.39</v>
          </cell>
        </row>
        <row r="1289">
          <cell r="A1289">
            <v>68592</v>
          </cell>
          <cell r="B1289" t="str">
            <v>JANELA ALUMINIO CORRER</v>
          </cell>
        </row>
        <row r="1290">
          <cell r="A1290" t="str">
            <v>68592/001</v>
          </cell>
          <cell r="B1290" t="str">
            <v>JANELA ALUMINIO CORRER S/BANDEIRA 2 FOLHAS P/VIDRO C/FERRAGENS</v>
          </cell>
          <cell r="C1290" t="str">
            <v>M2</v>
          </cell>
          <cell r="D1290">
            <v>265.88</v>
          </cell>
        </row>
        <row r="1291">
          <cell r="A1291" t="str">
            <v>68592/002</v>
          </cell>
          <cell r="B1291" t="str">
            <v>JANELA ALUMINIO CORRER C/BANDEIRA 2 FOLHAS P/VIDRO C/FERRAGENS</v>
          </cell>
          <cell r="C1291" t="str">
            <v>M2</v>
          </cell>
          <cell r="D1291">
            <v>279.77999999999997</v>
          </cell>
        </row>
        <row r="1292">
          <cell r="A1292" t="str">
            <v>68592/003</v>
          </cell>
          <cell r="B1292" t="str">
            <v>JANELA ALUMINIO CORRER VENEZIANA C/BANDEIRA</v>
          </cell>
          <cell r="C1292" t="str">
            <v>M2</v>
          </cell>
          <cell r="D1292">
            <v>358.8</v>
          </cell>
        </row>
        <row r="1293">
          <cell r="A1293" t="str">
            <v>68592/004</v>
          </cell>
          <cell r="B1293" t="str">
            <v>JANELA ALUMINIO CORRER VENEZIANA S/BANDEIRA</v>
          </cell>
          <cell r="C1293" t="str">
            <v>M2</v>
          </cell>
          <cell r="D1293">
            <v>279.05</v>
          </cell>
        </row>
        <row r="1294">
          <cell r="A1294">
            <v>304</v>
          </cell>
          <cell r="B1294" t="str">
            <v>PERFIL/CANTONEIRA/BARRA</v>
          </cell>
        </row>
        <row r="1295">
          <cell r="A1295">
            <v>68679</v>
          </cell>
          <cell r="B1295" t="str">
            <v>CANTONEIRA ALUMINIO</v>
          </cell>
        </row>
        <row r="1296">
          <cell r="A1296" t="str">
            <v>68679/001</v>
          </cell>
          <cell r="B1296" t="str">
            <v>CANTONEIRA ALUMINIO 2X2" P/PROTECAO DE QUINA DE PAREDE</v>
          </cell>
          <cell r="C1296" t="str">
            <v>M</v>
          </cell>
          <cell r="D1296">
            <v>23.89</v>
          </cell>
        </row>
        <row r="1297">
          <cell r="A1297" t="str">
            <v>68679/002</v>
          </cell>
          <cell r="B1297" t="str">
            <v>FIXACAO CANTONEIRA ALUMINIO</v>
          </cell>
          <cell r="C1297" t="str">
            <v>M</v>
          </cell>
          <cell r="D1297">
            <v>6.4</v>
          </cell>
        </row>
        <row r="1298">
          <cell r="A1298" t="str">
            <v>68679/003</v>
          </cell>
          <cell r="B1298" t="str">
            <v>CANTONEIRA ALUMINIO 1X1" P/PROTECAO DE QUINA DE PAREDE</v>
          </cell>
          <cell r="C1298" t="str">
            <v>M</v>
          </cell>
          <cell r="D1298">
            <v>15.28</v>
          </cell>
        </row>
        <row r="1299">
          <cell r="A1299" t="str">
            <v>FOMA</v>
          </cell>
          <cell r="B1299" t="str">
            <v>FORNECIMENTO DE MATERIAIS E EQUIPAMENTOS</v>
          </cell>
        </row>
        <row r="1300">
          <cell r="A1300">
            <v>268</v>
          </cell>
          <cell r="B1300" t="str">
            <v>BOMBAS</v>
          </cell>
        </row>
        <row r="1301">
          <cell r="A1301">
            <v>68519</v>
          </cell>
          <cell r="B1301" t="str">
            <v>BOMBAS</v>
          </cell>
        </row>
        <row r="1302">
          <cell r="A1302" t="str">
            <v>68519/001</v>
          </cell>
          <cell r="B1302" t="str">
            <v>CONJUNTO MOTOBOMBA 3/4 HP P/SUCCAO/RECALQUE</v>
          </cell>
          <cell r="C1302" t="str">
            <v>UN</v>
          </cell>
          <cell r="D1302">
            <v>595.02</v>
          </cell>
        </row>
        <row r="1303">
          <cell r="A1303" t="str">
            <v>CÓDIGO</v>
          </cell>
          <cell r="B1303" t="str">
            <v>|D E S C R I Ç Ã O                                                   |UN</v>
          </cell>
          <cell r="C1303" t="str">
            <v>IDADE</v>
          </cell>
          <cell r="D1303" t="str">
            <v>|CUSTO TOTAL</v>
          </cell>
        </row>
        <row r="1304">
          <cell r="A1304" t="str">
            <v>ÍNCULO.....:</v>
          </cell>
          <cell r="B1304" t="str">
            <v>NACIONAL CAIXA</v>
          </cell>
        </row>
        <row r="1306">
          <cell r="A1306" t="str">
            <v>68519/002</v>
          </cell>
          <cell r="B1306" t="str">
            <v>BOMBA SUBMERSA ELETRICA MONOFASICA LEAO HT4C-10 3CV</v>
          </cell>
          <cell r="C1306" t="str">
            <v>H</v>
          </cell>
          <cell r="D1306">
            <v>0.3</v>
          </cell>
        </row>
        <row r="1307">
          <cell r="B1307" t="str">
            <v>DEPRECIACAO E JUROS</v>
          </cell>
        </row>
        <row r="1308">
          <cell r="A1308">
            <v>71517</v>
          </cell>
          <cell r="B1308" t="str">
            <v>MOTO BOMBA AUTO ESCORVANTE, ROTOR ABERTO, COM MOTOR À GASOLINA, 10,50C</v>
          </cell>
          <cell r="C1308" t="str">
            <v>UN</v>
          </cell>
          <cell r="D1308">
            <v>13156.06</v>
          </cell>
        </row>
        <row r="1309">
          <cell r="B1309" t="str">
            <v>V</v>
          </cell>
        </row>
        <row r="1310">
          <cell r="A1310">
            <v>284</v>
          </cell>
          <cell r="B1310" t="str">
            <v>FORNEC. DE MAT. BRITADO C/OU S/CARGA, DESCARGA E TRANSPORTE</v>
          </cell>
        </row>
        <row r="1311">
          <cell r="A1311">
            <v>56950</v>
          </cell>
          <cell r="B1311" t="str">
            <v>FORNECIMENTO E ASSENTAMENTO DE BRITA 2 EM DRENOS E FILTROS</v>
          </cell>
        </row>
        <row r="1312">
          <cell r="A1312" t="str">
            <v>56950/001</v>
          </cell>
          <cell r="B1312" t="str">
            <v>FORNECIMENTO E ASSENTAMENTO DE BRITA 2-DRENOS E FILTROS   MM</v>
          </cell>
          <cell r="C1312" t="str">
            <v>M3</v>
          </cell>
          <cell r="D1312">
            <v>78.5</v>
          </cell>
        </row>
        <row r="1313">
          <cell r="A1313">
            <v>60847</v>
          </cell>
          <cell r="B1313" t="str">
            <v>FORNECIMENTO E ASSENTAMENTO DE BRITA 2 EM DRENOS E FILTROS</v>
          </cell>
        </row>
        <row r="1314">
          <cell r="A1314" t="str">
            <v>60847/001</v>
          </cell>
          <cell r="B1314" t="str">
            <v>FORNECIMENTO E ASSENTAMENTO DE BRITA 2-DRENOS E FILTROS   MM</v>
          </cell>
          <cell r="C1314" t="str">
            <v>M3</v>
          </cell>
          <cell r="D1314">
            <v>78.5</v>
          </cell>
        </row>
        <row r="1315">
          <cell r="A1315" t="str">
            <v>FUES</v>
          </cell>
          <cell r="B1315" t="str">
            <v>FUNDACOES E ESTRUTURAS</v>
          </cell>
        </row>
        <row r="1316">
          <cell r="A1316">
            <v>39</v>
          </cell>
          <cell r="B1316" t="str">
            <v>ESTACAS</v>
          </cell>
        </row>
        <row r="1317">
          <cell r="A1317">
            <v>23780</v>
          </cell>
          <cell r="B1317" t="str">
            <v>FUNDACOES ESTACA</v>
          </cell>
        </row>
        <row r="1318">
          <cell r="A1318" t="str">
            <v>23780/001</v>
          </cell>
          <cell r="B1318" t="str">
            <v>FUNDACAO ESTACA BLOCO 2Q</v>
          </cell>
          <cell r="C1318" t="str">
            <v>UN                            1</v>
          </cell>
          <cell r="D1318">
            <v>98850.77</v>
          </cell>
        </row>
        <row r="1319">
          <cell r="A1319">
            <v>24748</v>
          </cell>
          <cell r="B1319" t="str">
            <v>BROCAS (ESTACAS A TRADO) MOLDADA IN-LOCO</v>
          </cell>
        </row>
        <row r="1320">
          <cell r="A1320" t="str">
            <v>24748/001</v>
          </cell>
          <cell r="B1320" t="str">
            <v>ESTACA A TRADO(BROCA) D=25CM C/CONCRETO FCK=13,5MPA+20KG ACO/M3</v>
          </cell>
          <cell r="C1320" t="str">
            <v>M</v>
          </cell>
          <cell r="D1320">
            <v>28.03</v>
          </cell>
        </row>
        <row r="1321">
          <cell r="B1321" t="str">
            <v>MOLD.IN-LOCO</v>
          </cell>
        </row>
        <row r="1322">
          <cell r="A1322" t="str">
            <v>24748/002</v>
          </cell>
          <cell r="B1322" t="str">
            <v>ESTACA A TRADO(BROCA) D=25CM C/CONCRETO FCK=13,5MPA SEM ACO MOLDADA IN</v>
          </cell>
          <cell r="C1322" t="str">
            <v>M</v>
          </cell>
          <cell r="D1322">
            <v>22.77</v>
          </cell>
        </row>
        <row r="1323">
          <cell r="B1323" t="e">
            <v>#NAME?</v>
          </cell>
        </row>
        <row r="1324">
          <cell r="A1324" t="str">
            <v>24748/003</v>
          </cell>
          <cell r="B1324" t="str">
            <v>ESTACA A TRADO(BROCA) D=20CM C/CONCRETO FCK=13,5MPA(SEM ARMACAO)</v>
          </cell>
          <cell r="C1324" t="str">
            <v>M</v>
          </cell>
          <cell r="D1324">
            <v>18.43</v>
          </cell>
        </row>
        <row r="1325">
          <cell r="A1325">
            <v>56942</v>
          </cell>
          <cell r="B1325" t="str">
            <v>ESTACA PRE-MOLDADA</v>
          </cell>
        </row>
        <row r="1326">
          <cell r="A1326" t="str">
            <v>56942/001</v>
          </cell>
          <cell r="B1326" t="str">
            <v>ESTACA PRE-MOLDADA - 20 TONELADAS</v>
          </cell>
          <cell r="C1326" t="str">
            <v>M</v>
          </cell>
          <cell r="D1326">
            <v>110.7</v>
          </cell>
        </row>
        <row r="1327">
          <cell r="A1327">
            <v>40</v>
          </cell>
          <cell r="B1327" t="str">
            <v>LASTROS/FUNDACOES DIVERSAS</v>
          </cell>
        </row>
        <row r="1328">
          <cell r="A1328">
            <v>11769</v>
          </cell>
          <cell r="B1328" t="str">
            <v>CONCRETO 1:3:4 PARA RADIER</v>
          </cell>
        </row>
        <row r="1329">
          <cell r="A1329" t="str">
            <v>11769/001</v>
          </cell>
          <cell r="B1329" t="str">
            <v>RADIER DE CONCRETO 1:3:4</v>
          </cell>
          <cell r="C1329" t="str">
            <v>M3</v>
          </cell>
          <cell r="D1329">
            <v>312.19</v>
          </cell>
        </row>
        <row r="1330">
          <cell r="A1330">
            <v>11770</v>
          </cell>
          <cell r="B1330" t="str">
            <v>FUNDACOES EM RADIER</v>
          </cell>
        </row>
        <row r="1331">
          <cell r="A1331" t="str">
            <v>11770/001</v>
          </cell>
          <cell r="B1331" t="str">
            <v>FUNDACOES EM RADIER CASAS ATE 2 PAVIMENTOS</v>
          </cell>
          <cell r="C1331" t="str">
            <v>M2</v>
          </cell>
          <cell r="D1331">
            <v>47.61</v>
          </cell>
        </row>
        <row r="1332">
          <cell r="A1332">
            <v>23747</v>
          </cell>
          <cell r="B1332" t="str">
            <v>FUNDACOES SAPATAS</v>
          </cell>
        </row>
        <row r="1333">
          <cell r="A1333" t="str">
            <v>23747/001</v>
          </cell>
          <cell r="B1333" t="str">
            <v>FUNDACAO SAPATAS PR5-2Q-T</v>
          </cell>
          <cell r="C1333" t="str">
            <v>UN</v>
          </cell>
          <cell r="D1333">
            <v>56280.25</v>
          </cell>
        </row>
        <row r="1334">
          <cell r="A1334" t="str">
            <v>CÓDIGO</v>
          </cell>
          <cell r="B1334" t="str">
            <v>|D E S C R I Ç Ã O                                                   |UN</v>
          </cell>
          <cell r="C1334" t="str">
            <v>IDADE</v>
          </cell>
          <cell r="D1334" t="str">
            <v>|CUSTO TOTAL</v>
          </cell>
        </row>
        <row r="1335">
          <cell r="A1335" t="str">
            <v>ÍNCULO.....:</v>
          </cell>
          <cell r="B1335" t="str">
            <v>NACIONAL CAIXA</v>
          </cell>
        </row>
        <row r="1337">
          <cell r="A1337">
            <v>24260</v>
          </cell>
          <cell r="B1337" t="str">
            <v>LASTRO DE PEDRA BRITADA E FUNDACOES EM BALDRAME</v>
          </cell>
        </row>
        <row r="1338">
          <cell r="A1338" t="str">
            <v>24260/001</v>
          </cell>
          <cell r="B1338" t="str">
            <v>LASTRO DE PEDRA BRITADA APILOADA</v>
          </cell>
          <cell r="C1338" t="str">
            <v>M3</v>
          </cell>
          <cell r="D1338">
            <v>82.94</v>
          </cell>
        </row>
        <row r="1339">
          <cell r="A1339" t="str">
            <v>24260/002</v>
          </cell>
          <cell r="B1339" t="str">
            <v>CAMADA DE BRITA P/PROTECAO DA LAJE DE COBERTURA</v>
          </cell>
          <cell r="C1339" t="str">
            <v>M3</v>
          </cell>
          <cell r="D1339">
            <v>120.13</v>
          </cell>
        </row>
        <row r="1340">
          <cell r="A1340" t="str">
            <v>24260/003</v>
          </cell>
          <cell r="B1340" t="str">
            <v>BALDRAME EM CONCRETO CICLOPICO 1:3:5 C/30% PEDRA-DE-MAO CAVAS ATE 80</v>
          </cell>
          <cell r="C1340" t="str">
            <v>M3</v>
          </cell>
          <cell r="D1340">
            <v>269.3</v>
          </cell>
        </row>
        <row r="1341">
          <cell r="B1341" t="str">
            <v>CM DE LARGURA.</v>
          </cell>
        </row>
        <row r="1342">
          <cell r="A1342" t="str">
            <v>24260/004</v>
          </cell>
          <cell r="B1342" t="str">
            <v>LASTRO DE BRITA</v>
          </cell>
          <cell r="C1342" t="str">
            <v>M3</v>
          </cell>
          <cell r="D1342">
            <v>82.94</v>
          </cell>
        </row>
        <row r="1343">
          <cell r="A1343">
            <v>68501</v>
          </cell>
          <cell r="B1343" t="str">
            <v>CONCRETO ARMADO P/FUNDACOES - CONSUMO/M3: FORMA TABUA REG=8M2, ACO CA-</v>
          </cell>
        </row>
        <row r="1344">
          <cell r="B1344" t="str">
            <v>50=70KG; CONCRETO FCK 15 MPA, PREP C/BETONEIRA, CONTROLE TIPO B</v>
          </cell>
        </row>
        <row r="1345">
          <cell r="A1345" t="str">
            <v>68501/001</v>
          </cell>
          <cell r="B1345" t="str">
            <v>CONCRETO ARMADO P/FUNDACOES - CONSUMO/M3: FORMA TABUA REG=8M2, ACO CA-</v>
          </cell>
          <cell r="C1345" t="str">
            <v>M3</v>
          </cell>
          <cell r="D1345">
            <v>969.7</v>
          </cell>
        </row>
        <row r="1346">
          <cell r="B1346" t="str">
            <v>50=70KG; CONCRETO FCK 15 MPA, PREP C/BETONEIRA, CONTROLE TIPO B</v>
          </cell>
        </row>
        <row r="1347">
          <cell r="A1347">
            <v>41</v>
          </cell>
          <cell r="B1347" t="str">
            <v>FORMAS/CIMBRAMENTOS/ESCORAMENTOS</v>
          </cell>
        </row>
        <row r="1348">
          <cell r="A1348">
            <v>5621</v>
          </cell>
          <cell r="B1348" t="str">
            <v>FORMA E DESFORMA PARA PAREDES E LAJES DE GALERIAS CELULARES</v>
          </cell>
          <cell r="C1348" t="str">
            <v>M2</v>
          </cell>
          <cell r="D1348">
            <v>32.97</v>
          </cell>
        </row>
        <row r="1349">
          <cell r="A1349">
            <v>5651</v>
          </cell>
          <cell r="B1349" t="str">
            <v>FORMA DE MADEIRA COMUM PARA FUNDACOES</v>
          </cell>
          <cell r="C1349" t="str">
            <v>M2</v>
          </cell>
          <cell r="D1349">
            <v>27.08</v>
          </cell>
        </row>
        <row r="1350">
          <cell r="A1350">
            <v>5969</v>
          </cell>
          <cell r="B1350" t="str">
            <v>FORMAS C/TABUAS 3A (2,5X30,0CM) P/UN P/FUNDACOES,INCL MONTAGEM E</v>
          </cell>
          <cell r="C1350" t="str">
            <v>UN</v>
          </cell>
          <cell r="D1350">
            <v>108.78</v>
          </cell>
        </row>
        <row r="1351">
          <cell r="B1351" t="str">
            <v>DESMONTAGEM (C/REAPR. 5X) (P/1,0M3 DE CONCRETO)</v>
          </cell>
        </row>
        <row r="1352">
          <cell r="A1352">
            <v>5970</v>
          </cell>
          <cell r="B1352" t="str">
            <v>FORMAS C/TABUAS 3A (2,5X30,0CM) P/M2 P/FUNDACOES,INCL MONTAGEM E</v>
          </cell>
          <cell r="C1352" t="str">
            <v>M2</v>
          </cell>
          <cell r="D1352">
            <v>27.79</v>
          </cell>
        </row>
        <row r="1353">
          <cell r="B1353" t="str">
            <v>DESMONTAGEM (C/REAPR. 5X)</v>
          </cell>
        </row>
        <row r="1354">
          <cell r="A1354">
            <v>5971</v>
          </cell>
          <cell r="B1354" t="str">
            <v>FORMAS PLANAS P/UN EM COMPENSADO RESINADO 12MM P/1,OM3 CONCR INCL</v>
          </cell>
          <cell r="C1354" t="str">
            <v>UN</v>
          </cell>
          <cell r="D1354">
            <v>372.27</v>
          </cell>
        </row>
        <row r="1355">
          <cell r="B1355" t="str">
            <v>ESCORAMENTO, MONTAGEM E DESFORMA (C/REAPR. 4X)</v>
          </cell>
        </row>
        <row r="1356">
          <cell r="A1356">
            <v>5972</v>
          </cell>
          <cell r="B1356" t="str">
            <v>FORMAS PLANAS C/ COMPENSADO RESINADO 12MM P/1,0M3 CONCRETO ESTRUTURAL</v>
          </cell>
          <cell r="C1356" t="str">
            <v>UN</v>
          </cell>
          <cell r="D1356">
            <v>344.29</v>
          </cell>
        </row>
        <row r="1357">
          <cell r="B1357" t="str">
            <v>INCL. LANCAMENTO, MONTAGEM E DESFORMA (C/ REAPR. 5X)</v>
          </cell>
        </row>
        <row r="1358">
          <cell r="A1358">
            <v>5985</v>
          </cell>
          <cell r="B1358" t="str">
            <v>FORMA PLANA P/1,0M3 DE CONCRETO EM LAJE, UTIL. COMPENS. RESINADO 12MM</v>
          </cell>
          <cell r="C1358" t="str">
            <v>UN</v>
          </cell>
          <cell r="D1358">
            <v>309.24</v>
          </cell>
        </row>
        <row r="1359">
          <cell r="B1359" t="str">
            <v>INCL. ESCORAMENTO, MONTAGEM E DESFORMA (C/REAPR. 5X)</v>
          </cell>
        </row>
        <row r="1360">
          <cell r="A1360">
            <v>5986</v>
          </cell>
          <cell r="B1360" t="str">
            <v>FORMAS PLANAS P/UN C/TABUAS DE 3A P/1,0M3 DE CONCRETO,INCL ESCORAMENTO</v>
          </cell>
          <cell r="C1360" t="str">
            <v>UN</v>
          </cell>
          <cell r="D1360">
            <v>468.1</v>
          </cell>
        </row>
        <row r="1361">
          <cell r="B1361" t="str">
            <v>MONTAGEM E DESFORMA (REAPR. 3X)</v>
          </cell>
        </row>
        <row r="1362">
          <cell r="A1362">
            <v>5987</v>
          </cell>
          <cell r="B1362" t="str">
            <v>FORMA PLANA EM CHAPA COMPENSADA RESINADA, ESTRUTURAL, E = 12 MM</v>
          </cell>
          <cell r="C1362" t="str">
            <v>M2</v>
          </cell>
          <cell r="D1362">
            <v>36.119999999999997</v>
          </cell>
        </row>
        <row r="1363">
          <cell r="A1363">
            <v>6095</v>
          </cell>
          <cell r="B1363" t="str">
            <v>FORMA PLANA TABUA 3A. P/CINTA AMARRACAO INCL. DESMONTAGEM E REAPROVEIT</v>
          </cell>
          <cell r="C1363" t="str">
            <v>M2</v>
          </cell>
          <cell r="D1363">
            <v>15.76</v>
          </cell>
        </row>
        <row r="1364">
          <cell r="A1364">
            <v>23423</v>
          </cell>
          <cell r="B1364" t="str">
            <v>FORMAS PARA CONCRETO, INCLUINDO OS SERVICOS DE ESCORAMENTO,MONTAGEM,</v>
          </cell>
        </row>
        <row r="1365">
          <cell r="A1365" t="str">
            <v>CÓDIGO</v>
          </cell>
          <cell r="B1365" t="str">
            <v>|D E S C R I Ç Ã O                                                   |UN</v>
          </cell>
          <cell r="C1365" t="str">
            <v>IDADE</v>
          </cell>
          <cell r="D1365" t="str">
            <v>|CUSTO TOTAL</v>
          </cell>
        </row>
        <row r="1366">
          <cell r="A1366" t="str">
            <v>ÍNCULO.....:</v>
          </cell>
          <cell r="B1366" t="str">
            <v>NACIONAL CAIXA</v>
          </cell>
        </row>
        <row r="1368">
          <cell r="B1368" t="str">
            <v>DESMONTAGEM, PARA CONCRETO NAO ESTRUTURAL</v>
          </cell>
        </row>
        <row r="1369">
          <cell r="A1369" t="str">
            <v>23423/001</v>
          </cell>
          <cell r="B1369" t="str">
            <v>FORMA DE MADEIRA COMUM PARA FUNDACAO</v>
          </cell>
          <cell r="C1369" t="str">
            <v>M2</v>
          </cell>
          <cell r="D1369">
            <v>27.08</v>
          </cell>
        </row>
        <row r="1370">
          <cell r="A1370" t="str">
            <v>23423/002</v>
          </cell>
          <cell r="B1370" t="str">
            <v>FORMA DE MADEIRA P/FUNDACAO C/TABUAS 3A 1X12" REAPR 10X</v>
          </cell>
          <cell r="C1370" t="str">
            <v>M2</v>
          </cell>
          <cell r="D1370">
            <v>20.03</v>
          </cell>
        </row>
        <row r="1371">
          <cell r="A1371" t="str">
            <v>23423/003</v>
          </cell>
          <cell r="B1371" t="str">
            <v>FORMA TABUAS MADEIRA 3A P/PECAS CONCRETO ARM, REAPR 2X, INCL MONT/DESM</v>
          </cell>
          <cell r="C1371" t="str">
            <v>M2</v>
          </cell>
          <cell r="D1371">
            <v>30.79</v>
          </cell>
        </row>
        <row r="1372">
          <cell r="B1372" t="str">
            <v>EXCL ESCORAMENTO</v>
          </cell>
        </row>
        <row r="1373">
          <cell r="A1373">
            <v>23737</v>
          </cell>
          <cell r="B1373" t="str">
            <v>FORMAS E CIMBRAMENTO</v>
          </cell>
        </row>
        <row r="1374">
          <cell r="A1374" t="str">
            <v>23737/001</v>
          </cell>
          <cell r="B1374" t="str">
            <v>FORMA EM TABUAS 3A P/CINTAS/PILARES DE CONCRETO (CASAS) REAPR 4X</v>
          </cell>
          <cell r="C1374" t="str">
            <v>M2</v>
          </cell>
          <cell r="D1374">
            <v>15.76</v>
          </cell>
        </row>
        <row r="1375">
          <cell r="B1375" t="str">
            <v>INCL MONT/DESMONT (NAO INCLUI ESCORAMENTOS)-PEQUENAS CONSTRUCOES</v>
          </cell>
        </row>
        <row r="1376">
          <cell r="A1376" t="str">
            <v>23737/002</v>
          </cell>
          <cell r="B1376" t="str">
            <v>FORMAS EM TABUAS DE 3A, PARA FUNDACAO RADIER</v>
          </cell>
          <cell r="C1376" t="str">
            <v>M2</v>
          </cell>
          <cell r="D1376">
            <v>27.79</v>
          </cell>
        </row>
        <row r="1377">
          <cell r="A1377" t="str">
            <v>23737/003</v>
          </cell>
          <cell r="B1377" t="str">
            <v>FORMA TABUAS 3A P/VIGAS E PILARES (SEM REAPROVEITAMENTO)</v>
          </cell>
          <cell r="C1377" t="str">
            <v>M2</v>
          </cell>
          <cell r="D1377">
            <v>71.27</v>
          </cell>
        </row>
        <row r="1378">
          <cell r="A1378" t="str">
            <v>23737/004</v>
          </cell>
          <cell r="B1378" t="str">
            <v>FORMA TABUAS MADEIRA 3A P/ESTRUTURA, SEM REAPR, INCL. MONT/DESM/ESCOR</v>
          </cell>
          <cell r="C1378" t="str">
            <v>M2</v>
          </cell>
          <cell r="D1378">
            <v>71.27</v>
          </cell>
        </row>
        <row r="1379">
          <cell r="A1379">
            <v>23750</v>
          </cell>
          <cell r="B1379" t="str">
            <v>FORMA COMPENSADO RESINADO</v>
          </cell>
        </row>
        <row r="1380">
          <cell r="A1380" t="str">
            <v>23750/001</v>
          </cell>
          <cell r="B1380" t="str">
            <v>FORMAS PLANAS C/COMPENSADO RESINADO 12MM P/1M3 DE CONCRETO, INCL. ESCO</v>
          </cell>
          <cell r="C1380" t="str">
            <v>UN</v>
          </cell>
          <cell r="D1380">
            <v>344.29</v>
          </cell>
        </row>
        <row r="1381">
          <cell r="B1381" t="str">
            <v>RAMENTO,MONTAGEM E DESFORMA (C/ REAPR. 5X)</v>
          </cell>
        </row>
        <row r="1382">
          <cell r="A1382" t="str">
            <v>23750/002</v>
          </cell>
          <cell r="B1382" t="str">
            <v>FORMA PLANA EM CHAPA COMPENSADA RESINADA, ESTRUTURAL, E = 14 MM.</v>
          </cell>
          <cell r="C1382" t="str">
            <v>M2</v>
          </cell>
          <cell r="D1382">
            <v>37.340000000000003</v>
          </cell>
        </row>
        <row r="1383">
          <cell r="A1383">
            <v>24128</v>
          </cell>
          <cell r="B1383" t="str">
            <v>CIMBRAMENTO</v>
          </cell>
        </row>
        <row r="1384">
          <cell r="A1384" t="str">
            <v>24128/001</v>
          </cell>
          <cell r="B1384" t="str">
            <v>CIMBRAMENTO DE MADEIRA</v>
          </cell>
          <cell r="C1384" t="str">
            <v>M2</v>
          </cell>
          <cell r="D1384">
            <v>19.239999999999998</v>
          </cell>
        </row>
        <row r="1385">
          <cell r="A1385">
            <v>24129</v>
          </cell>
          <cell r="B1385" t="str">
            <v>FORMA PLANA EM COMPENSADO</v>
          </cell>
        </row>
        <row r="1386">
          <cell r="A1386" t="str">
            <v>24129/001</v>
          </cell>
          <cell r="B1386" t="str">
            <v>FORMA PLANA EM COMPENSADO RESINADO 12MM P/ CONCR.ESTRUT.</v>
          </cell>
          <cell r="C1386" t="str">
            <v>M2</v>
          </cell>
          <cell r="D1386">
            <v>36.119999999999997</v>
          </cell>
        </row>
        <row r="1387">
          <cell r="A1387" t="str">
            <v>24129/002</v>
          </cell>
          <cell r="B1387" t="str">
            <v>FORMA PLANA EM COMPENSADO RESINADO 14MM P/ CONCR.ESTRUT.</v>
          </cell>
          <cell r="C1387" t="str">
            <v>M2</v>
          </cell>
          <cell r="D1387">
            <v>37.340000000000003</v>
          </cell>
        </row>
        <row r="1388">
          <cell r="A1388" t="str">
            <v>24129/003</v>
          </cell>
          <cell r="B1388" t="str">
            <v>DESFORMA DE ESTRUTURAS, H = 1,50 METROS</v>
          </cell>
          <cell r="C1388" t="str">
            <v>M2</v>
          </cell>
          <cell r="D1388">
            <v>4.84</v>
          </cell>
        </row>
        <row r="1389">
          <cell r="A1389" t="str">
            <v>24129/004</v>
          </cell>
          <cell r="B1389" t="str">
            <v>FORMAS PLANAS C/COMPENSADO RESINADO 12MM DE CONCRETO EM ESTRUTURAS INC</v>
          </cell>
          <cell r="C1389" t="str">
            <v>M2</v>
          </cell>
          <cell r="D1389">
            <v>32.26</v>
          </cell>
        </row>
        <row r="1390">
          <cell r="B1390" t="str">
            <v>L ESCORAMENTO, MONTAGEM E DESFORMA (C/ REAPR. 3X)</v>
          </cell>
        </row>
        <row r="1391">
          <cell r="A1391" t="str">
            <v>24129/005</v>
          </cell>
          <cell r="B1391" t="str">
            <v>FORMAS PLANAS C/COMPENSADO RESINADO 12MM DE CONCRETO EM ESTRUTURAS INC</v>
          </cell>
          <cell r="C1391" t="str">
            <v>M2</v>
          </cell>
          <cell r="D1391">
            <v>26.59</v>
          </cell>
        </row>
        <row r="1392">
          <cell r="B1392" t="str">
            <v>L ESCORAMENTO, MONTAGEM E DESFORMA (C/ REAPR. 5X)</v>
          </cell>
        </row>
        <row r="1393">
          <cell r="A1393" t="str">
            <v>24129/006</v>
          </cell>
          <cell r="B1393" t="str">
            <v>FORMAS EM PLACAS DE MADEIRIT 18MM, PLASTIFICADO, SERVINDO 2 VEZES P/ V</v>
          </cell>
          <cell r="C1393" t="str">
            <v>M2</v>
          </cell>
          <cell r="D1393">
            <v>62.09</v>
          </cell>
        </row>
        <row r="1394">
          <cell r="B1394" t="str">
            <v>IADUTOS, FORNECIMENTO DOS MATERIAIS E DESMOLDAGEM.</v>
          </cell>
        </row>
        <row r="1395">
          <cell r="A1395" t="str">
            <v>24129/007</v>
          </cell>
          <cell r="B1395" t="str">
            <v>FORMA PLANA EM COMPENSADO PLASTIFICADO 18MM PARA LAJE MACICA REAP. 12X</v>
          </cell>
          <cell r="C1395" t="str">
            <v>M2</v>
          </cell>
          <cell r="D1395">
            <v>23.16</v>
          </cell>
        </row>
        <row r="1396">
          <cell r="A1396" t="str">
            <v>CÓDIGO</v>
          </cell>
          <cell r="B1396" t="str">
            <v>|D E S C R I Ç Ã O                                                   |UN</v>
          </cell>
          <cell r="C1396" t="str">
            <v>IDADE</v>
          </cell>
          <cell r="D1396" t="str">
            <v>|CUSTO TOTAL</v>
          </cell>
        </row>
        <row r="1397">
          <cell r="A1397" t="str">
            <v>ÍNCULO.....:</v>
          </cell>
          <cell r="B1397" t="str">
            <v>NACIONAL CAIXA</v>
          </cell>
        </row>
        <row r="1399">
          <cell r="B1399" t="str">
            <v>INCL. ESCORAMENTO/MONT/DESMONTAGEM</v>
          </cell>
        </row>
        <row r="1400">
          <cell r="A1400" t="str">
            <v>24129/008</v>
          </cell>
          <cell r="B1400" t="str">
            <v>FORMA PLANA C/COMPENSADO PLASTIFICADO 18MM REAP.6X INCL.ESCORAMENTO,</v>
          </cell>
          <cell r="C1400" t="str">
            <v>M2</v>
          </cell>
          <cell r="D1400">
            <v>29.52</v>
          </cell>
        </row>
        <row r="1401">
          <cell r="B1401" t="str">
            <v>MONTAGEM E DESFORMA</v>
          </cell>
        </row>
        <row r="1402">
          <cell r="A1402" t="str">
            <v>24129/010</v>
          </cell>
          <cell r="B1402" t="str">
            <v>DESFORMA DE ESTRUTURAS, H=1,50M</v>
          </cell>
          <cell r="C1402" t="str">
            <v>M2</v>
          </cell>
          <cell r="D1402">
            <v>4.84</v>
          </cell>
        </row>
        <row r="1403">
          <cell r="A1403">
            <v>24265</v>
          </cell>
          <cell r="B1403" t="str">
            <v>FORMA CURVA PARA ESTRUTURAS</v>
          </cell>
        </row>
        <row r="1404">
          <cell r="A1404" t="str">
            <v>24265/001</v>
          </cell>
          <cell r="B1404" t="str">
            <v>FORMA CURVA PARA ESTRUTURAS EM TABUA DE PINHO</v>
          </cell>
          <cell r="C1404" t="str">
            <v>M2</v>
          </cell>
          <cell r="D1404">
            <v>50.67</v>
          </cell>
        </row>
        <row r="1405">
          <cell r="A1405">
            <v>68328</v>
          </cell>
          <cell r="B1405" t="str">
            <v>ISOPOR 10MM PARA JUNTA DILATACAO</v>
          </cell>
          <cell r="C1405" t="str">
            <v>M2</v>
          </cell>
          <cell r="D1405">
            <v>8.19</v>
          </cell>
        </row>
        <row r="1406">
          <cell r="A1406">
            <v>68467</v>
          </cell>
          <cell r="B1406" t="str">
            <v>ESCORAMENTO DE LAJE PRE-MOLDADA</v>
          </cell>
        </row>
        <row r="1407">
          <cell r="A1407" t="str">
            <v>68467/001</v>
          </cell>
          <cell r="B1407" t="str">
            <v>ESCORAMENTO DE LAJE PRE-MOLDADA</v>
          </cell>
          <cell r="C1407" t="str">
            <v>M2</v>
          </cell>
          <cell r="D1407">
            <v>12.23</v>
          </cell>
        </row>
        <row r="1408">
          <cell r="A1408">
            <v>68575</v>
          </cell>
          <cell r="B1408" t="str">
            <v>FORMA PINHO 3A P/FUNDACAO RADIER REAPROV 10 VEZES - CORTE/MONTAGEM/ESC</v>
          </cell>
        </row>
        <row r="1409">
          <cell r="B1409" t="str">
            <v>ORAMENTO/DESFORMA</v>
          </cell>
        </row>
        <row r="1410">
          <cell r="A1410" t="str">
            <v>68575/001</v>
          </cell>
          <cell r="B1410" t="str">
            <v>FORMA PINHO 3A P/FUNDACAO RADIER REAPROV 3 VEZES - CORTE/MONTAGEM/ESCO</v>
          </cell>
          <cell r="C1410" t="str">
            <v>M2</v>
          </cell>
          <cell r="D1410">
            <v>20.67</v>
          </cell>
        </row>
        <row r="1411">
          <cell r="B1411" t="str">
            <v>RAMENTO/DESFORMA</v>
          </cell>
        </row>
        <row r="1412">
          <cell r="A1412" t="str">
            <v>68575/002</v>
          </cell>
          <cell r="B1412" t="str">
            <v>FORMA PINHO 3A P/FUNDACAO RADIER REAPROV 5 VEZES - CORTE/MONTAGEM/ESCO</v>
          </cell>
          <cell r="C1412" t="str">
            <v>M2</v>
          </cell>
          <cell r="D1412">
            <v>12.88</v>
          </cell>
        </row>
        <row r="1413">
          <cell r="B1413" t="str">
            <v>RAMENTO/DESFORMA</v>
          </cell>
        </row>
        <row r="1414">
          <cell r="A1414" t="str">
            <v>68575/003</v>
          </cell>
          <cell r="B1414" t="str">
            <v>FORMA PINHO 3A P/FUNDACAO RADIER REAPROV 10 VEZES - CORTE/MONTAGEM/ESC</v>
          </cell>
          <cell r="C1414" t="str">
            <v>M2</v>
          </cell>
          <cell r="D1414">
            <v>7.04</v>
          </cell>
        </row>
        <row r="1415">
          <cell r="B1415" t="str">
            <v>ORAMENTO/DESFORMA</v>
          </cell>
        </row>
        <row r="1416">
          <cell r="A1416">
            <v>68576</v>
          </cell>
          <cell r="B1416" t="str">
            <v>FORMA MADEIRA COMP RESINADA 12MM P/ESTRUTURA REAPROV 2 VEZES - CORTE/</v>
          </cell>
        </row>
        <row r="1417">
          <cell r="B1417" t="str">
            <v>MONTAGEM/ESCORAMENTO/DESFORMA</v>
          </cell>
        </row>
        <row r="1418">
          <cell r="A1418" t="str">
            <v>68576/001</v>
          </cell>
          <cell r="B1418" t="str">
            <v>FORMA MADEIRA COMP RESINADA 12MM P/ESTRUTURA REAPROV 2 VEZES - CORTE/</v>
          </cell>
          <cell r="C1418" t="str">
            <v>M2</v>
          </cell>
          <cell r="D1418">
            <v>63.18</v>
          </cell>
        </row>
        <row r="1419">
          <cell r="B1419" t="str">
            <v>MONTAGEM/ESCORAMENTO/DESFORMA</v>
          </cell>
        </row>
        <row r="1420">
          <cell r="A1420" t="str">
            <v>68576/002</v>
          </cell>
          <cell r="B1420" t="str">
            <v>FORMA MADEIRA COMP RESINADA 12MM P/ESTRUTURA REAPROV 3 VEZES - CORTE/</v>
          </cell>
          <cell r="C1420" t="str">
            <v>M2</v>
          </cell>
          <cell r="D1420">
            <v>48.56</v>
          </cell>
        </row>
        <row r="1421">
          <cell r="B1421" t="str">
            <v>MONTAGEM/ESCORAMENTO/DESFORMA</v>
          </cell>
        </row>
        <row r="1422">
          <cell r="A1422" t="str">
            <v>68576/003</v>
          </cell>
          <cell r="B1422" t="str">
            <v>FORMA MADEIRA COMP RESINADA 12MM P/ESTRUTURA REAPROV 5 VEZES - CORTE/</v>
          </cell>
          <cell r="C1422" t="str">
            <v>M2</v>
          </cell>
          <cell r="D1422">
            <v>39.69</v>
          </cell>
        </row>
        <row r="1423">
          <cell r="B1423" t="str">
            <v>MONTAGEM/ESCORAMENTO/DESFORMA</v>
          </cell>
        </row>
        <row r="1424">
          <cell r="A1424" t="str">
            <v>68576/004</v>
          </cell>
          <cell r="B1424" t="str">
            <v>FORMA MADEIRA COMP RESINADA 12MM P/ESTRUTURA REAPROV 8 VEZES - CORTE/</v>
          </cell>
          <cell r="C1424" t="str">
            <v>M2</v>
          </cell>
          <cell r="D1424">
            <v>38.28</v>
          </cell>
        </row>
        <row r="1425">
          <cell r="B1425" t="str">
            <v>MONTAGEM/ESCORAMENTO/DESFORMA</v>
          </cell>
        </row>
        <row r="1426">
          <cell r="A1426" t="str">
            <v>68576/005</v>
          </cell>
          <cell r="B1426" t="str">
            <v>FORMA MADEIRA COMP RESINADA 14MM P/ESTRUTURA REAPROV 2 VEZES - CORTE/</v>
          </cell>
          <cell r="C1426" t="str">
            <v>M2</v>
          </cell>
          <cell r="D1426">
            <v>65.13</v>
          </cell>
        </row>
        <row r="1427">
          <cell r="A1427" t="str">
            <v>CÓDIGO</v>
          </cell>
          <cell r="B1427" t="str">
            <v>|D E S C R I Ç Ã O                                                   |UN</v>
          </cell>
          <cell r="C1427" t="str">
            <v>IDADE</v>
          </cell>
          <cell r="D1427" t="str">
            <v>|CUSTO TOTAL</v>
          </cell>
        </row>
        <row r="1428">
          <cell r="A1428" t="str">
            <v>ÍNCULO.....:</v>
          </cell>
          <cell r="B1428" t="str">
            <v>NACIONAL CAIXA</v>
          </cell>
        </row>
        <row r="1430">
          <cell r="B1430" t="str">
            <v>MONTAGEM/ESCORAMENTO/DESFORMA</v>
          </cell>
        </row>
        <row r="1431">
          <cell r="A1431" t="str">
            <v>68576/006</v>
          </cell>
          <cell r="B1431" t="str">
            <v>FORMA MADEIRA COMP RESINADA 14MM P/ESTRUTURA REAPROV 3 VEZES - CORTE/</v>
          </cell>
          <cell r="C1431" t="str">
            <v>M2</v>
          </cell>
          <cell r="D1431">
            <v>49.87</v>
          </cell>
        </row>
        <row r="1432">
          <cell r="B1432" t="str">
            <v>MONTAGEM/ESCORAMENTO/DESFORMA</v>
          </cell>
        </row>
        <row r="1433">
          <cell r="A1433" t="str">
            <v>68576/007</v>
          </cell>
          <cell r="B1433" t="str">
            <v>FORMA MADEIRA COMP RESINADA 14MM P/ESTRUTURA REAPROV 5 VEZES - CORTE/</v>
          </cell>
          <cell r="C1433" t="str">
            <v>M2</v>
          </cell>
          <cell r="D1433">
            <v>40.49</v>
          </cell>
        </row>
        <row r="1434">
          <cell r="B1434" t="str">
            <v>MONTAGEM/ESCORAMENTO/DESFORMA</v>
          </cell>
        </row>
        <row r="1435">
          <cell r="A1435" t="str">
            <v>68576/008</v>
          </cell>
          <cell r="B1435" t="str">
            <v>FORMA MADEIRA COMP RESINADA 14MM P/ESTRUTURA REAPROV 8 VEZES - CORTE/</v>
          </cell>
          <cell r="C1435" t="str">
            <v>M2</v>
          </cell>
          <cell r="D1435">
            <v>38.770000000000003</v>
          </cell>
        </row>
        <row r="1436">
          <cell r="B1436" t="str">
            <v>MONTAGEM/ESCORAMENTO/DESFORMA</v>
          </cell>
        </row>
        <row r="1437">
          <cell r="A1437">
            <v>68577</v>
          </cell>
          <cell r="B1437" t="str">
            <v>FORMA PINHO 3A P/CONCRETO EM FUNDACAO REAPROV 2 VEZES - CORTE/MONTAGEM</v>
          </cell>
        </row>
        <row r="1438">
          <cell r="B1438" t="str">
            <v>/ESCORAMENTO/DESFORMA</v>
          </cell>
        </row>
        <row r="1439">
          <cell r="A1439" t="str">
            <v>68577/001</v>
          </cell>
          <cell r="B1439" t="str">
            <v>FORMA PINHO 3A P/CONCRETO EM FUNDACAO REAPROV 2 VEZES - CORTE/MONTAGEM</v>
          </cell>
          <cell r="C1439" t="str">
            <v>M2</v>
          </cell>
          <cell r="D1439">
            <v>34.56</v>
          </cell>
        </row>
        <row r="1440">
          <cell r="B1440" t="str">
            <v>/ESCORAMENTO/DESFORMA</v>
          </cell>
        </row>
        <row r="1441">
          <cell r="A1441" t="str">
            <v>68577/002</v>
          </cell>
          <cell r="B1441" t="str">
            <v>FORMA PINHO 3A P/CONCRETO EM FUNDACAO REAPROV 3 VEZES - CORTE/MONTAGEM</v>
          </cell>
          <cell r="C1441" t="str">
            <v>M2</v>
          </cell>
          <cell r="D1441">
            <v>28.63</v>
          </cell>
        </row>
        <row r="1442">
          <cell r="B1442" t="str">
            <v>/ESCORAMENTO/DESFORMA</v>
          </cell>
        </row>
        <row r="1443">
          <cell r="A1443" t="str">
            <v>68577/003</v>
          </cell>
          <cell r="B1443" t="str">
            <v>FORMA PINHO 3A P/CONCRETO EM FUNDACAO REAPROV 5 VEZES - CORTE/MONTAGEM</v>
          </cell>
          <cell r="C1443" t="str">
            <v>M2</v>
          </cell>
          <cell r="D1443">
            <v>24.21</v>
          </cell>
        </row>
        <row r="1444">
          <cell r="B1444" t="str">
            <v>/ESCORAMENTO/DESFORMA</v>
          </cell>
        </row>
        <row r="1445">
          <cell r="A1445" t="str">
            <v>68577/004</v>
          </cell>
          <cell r="B1445" t="str">
            <v>FORMA PINHO 3A P/CONCRETO EM FUNDACAO S/REAPROVEITAMENTO - CORTE/MONTA</v>
          </cell>
          <cell r="C1445" t="str">
            <v>M2</v>
          </cell>
          <cell r="D1445">
            <v>51.8</v>
          </cell>
        </row>
        <row r="1446">
          <cell r="B1446" t="str">
            <v>GEM/ESCORAMENTO/DESFORMA</v>
          </cell>
        </row>
        <row r="1447">
          <cell r="A1447">
            <v>42</v>
          </cell>
          <cell r="B1447" t="str">
            <v>ARMADURAS</v>
          </cell>
        </row>
        <row r="1448">
          <cell r="A1448">
            <v>5618</v>
          </cell>
          <cell r="B1448" t="str">
            <v>ARMACAO (FORNECIMENTO, CORTE, DOBRA E COLOCACAO) ACO CA-50/60</v>
          </cell>
          <cell r="C1448" t="str">
            <v>KG</v>
          </cell>
          <cell r="D1448">
            <v>6.27</v>
          </cell>
        </row>
        <row r="1449">
          <cell r="A1449">
            <v>10249</v>
          </cell>
          <cell r="B1449" t="str">
            <v>ARMACAO C/ ACO CA-50 P/ ESTRUTURAS DE CONCRETO</v>
          </cell>
        </row>
        <row r="1450">
          <cell r="A1450" t="str">
            <v>10249/001</v>
          </cell>
          <cell r="B1450" t="str">
            <v>ARMACAO EM ACO CA-50 12,7MM (1/2")</v>
          </cell>
          <cell r="C1450" t="str">
            <v>KG</v>
          </cell>
          <cell r="D1450">
            <v>5.87</v>
          </cell>
        </row>
        <row r="1451">
          <cell r="A1451" t="str">
            <v>10249/002</v>
          </cell>
          <cell r="B1451" t="str">
            <v>ARMACAO EM ACO CA-50 9,52MM (3/8")</v>
          </cell>
          <cell r="C1451" t="str">
            <v>KG</v>
          </cell>
          <cell r="D1451">
            <v>6</v>
          </cell>
        </row>
        <row r="1452">
          <cell r="A1452" t="str">
            <v>10249/003</v>
          </cell>
          <cell r="B1452" t="str">
            <v>CORTE/DOBRA E COLOCACAO DE ARMADURA ACO CA-50/60 (NAO INCLUI O ACO)</v>
          </cell>
          <cell r="C1452" t="str">
            <v>KG</v>
          </cell>
          <cell r="D1452">
            <v>1.1599999999999999</v>
          </cell>
        </row>
        <row r="1453">
          <cell r="A1453">
            <v>23722</v>
          </cell>
          <cell r="B1453" t="str">
            <v>ARMACAO P/BALDRAME</v>
          </cell>
        </row>
        <row r="1454">
          <cell r="A1454" t="str">
            <v>23722/001</v>
          </cell>
          <cell r="B1454" t="str">
            <v>ARMACAO FINA P/FUNDACAO TIPO BALDRAME</v>
          </cell>
          <cell r="C1454" t="str">
            <v>KG</v>
          </cell>
          <cell r="D1454">
            <v>6.52</v>
          </cell>
        </row>
        <row r="1455">
          <cell r="A1455">
            <v>23736</v>
          </cell>
          <cell r="B1455" t="str">
            <v>ARMACAO EM TELA SOLDADA</v>
          </cell>
        </row>
        <row r="1456">
          <cell r="A1456" t="str">
            <v>23736/001</v>
          </cell>
          <cell r="B1456" t="str">
            <v>ARMACAO EM TELA SOLDADA Q-138 (10X10CM) #4.2X4.2MM</v>
          </cell>
          <cell r="C1456" t="str">
            <v>KG</v>
          </cell>
          <cell r="D1456">
            <v>6.08</v>
          </cell>
        </row>
        <row r="1457">
          <cell r="A1457" t="str">
            <v>23736/002</v>
          </cell>
          <cell r="B1457" t="str">
            <v>ARMACAO EM TELA SOLDADA Q-138 (ACO CA-60 4,2MM C/10CM)</v>
          </cell>
          <cell r="C1457" t="str">
            <v>KG</v>
          </cell>
          <cell r="D1457">
            <v>6.08</v>
          </cell>
        </row>
        <row r="1458">
          <cell r="A1458" t="str">
            <v>CÓDIGO</v>
          </cell>
          <cell r="B1458" t="str">
            <v>|D E S C R I Ç Ã O                                                   |UN</v>
          </cell>
          <cell r="C1458" t="str">
            <v>IDADE</v>
          </cell>
          <cell r="D1458" t="str">
            <v>|CUSTO TOTAL</v>
          </cell>
        </row>
        <row r="1459">
          <cell r="A1459" t="str">
            <v>ÍNCULO.....:</v>
          </cell>
          <cell r="B1459" t="str">
            <v>NACIONAL CAIXA</v>
          </cell>
        </row>
        <row r="1461">
          <cell r="A1461">
            <v>23749</v>
          </cell>
          <cell r="B1461" t="str">
            <v>ARMACAO CA-50 P/1,0M3 DE CONCRETO</v>
          </cell>
        </row>
        <row r="1462">
          <cell r="A1462" t="str">
            <v>23749/001</v>
          </cell>
          <cell r="B1462" t="str">
            <v>ACO CA-50 P/1,0M3 DE C0NCRETO</v>
          </cell>
          <cell r="C1462" t="str">
            <v>UN</v>
          </cell>
          <cell r="D1462">
            <v>440.76</v>
          </cell>
        </row>
        <row r="1463">
          <cell r="A1463" t="str">
            <v>23749/002</v>
          </cell>
          <cell r="B1463" t="str">
            <v>ARMACAO ACO CA-50 P/1,0M3 DE CONCRETO</v>
          </cell>
          <cell r="C1463" t="str">
            <v>UN</v>
          </cell>
          <cell r="D1463">
            <v>440.76</v>
          </cell>
        </row>
        <row r="1464">
          <cell r="A1464">
            <v>63432</v>
          </cell>
          <cell r="B1464" t="str">
            <v>ARMACAO C/ACO CA-60 (3.4 A 6.0MM)</v>
          </cell>
        </row>
        <row r="1465">
          <cell r="A1465" t="str">
            <v>63432/001</v>
          </cell>
          <cell r="B1465" t="str">
            <v>ARMACAO C/ACO CA-60 (3.4 A 6.0MM) - ESTRUTURAS</v>
          </cell>
          <cell r="C1465" t="str">
            <v>KG</v>
          </cell>
          <cell r="D1465">
            <v>6.52</v>
          </cell>
        </row>
        <row r="1466">
          <cell r="A1466" t="str">
            <v>63432/002</v>
          </cell>
          <cell r="B1466" t="str">
            <v>ARMACAO C/ACO CA-60 (3,4MM A 6,00MM)</v>
          </cell>
          <cell r="C1466" t="str">
            <v>KG</v>
          </cell>
          <cell r="D1466">
            <v>6.52</v>
          </cell>
        </row>
        <row r="1467">
          <cell r="A1467" t="str">
            <v>63432/003</v>
          </cell>
          <cell r="B1467" t="str">
            <v>ARMACAO C/ACO CA-60 (3.4MM)</v>
          </cell>
          <cell r="C1467" t="str">
            <v>KG</v>
          </cell>
          <cell r="D1467">
            <v>6.79</v>
          </cell>
        </row>
        <row r="1468">
          <cell r="A1468">
            <v>68624</v>
          </cell>
          <cell r="B1468" t="str">
            <v>ARMACAO ACO CA-50 P/FUNDACAO DIRETA</v>
          </cell>
        </row>
        <row r="1469">
          <cell r="A1469" t="str">
            <v>68624/001</v>
          </cell>
          <cell r="B1469" t="str">
            <v>ARMACAO ACO CA-50 P/FUNDACAO DIRETA</v>
          </cell>
          <cell r="C1469" t="str">
            <v>KG</v>
          </cell>
          <cell r="D1469">
            <v>6.38</v>
          </cell>
        </row>
        <row r="1470">
          <cell r="A1470" t="str">
            <v>68624/002</v>
          </cell>
          <cell r="B1470" t="str">
            <v>ARMACAO ACO CA-50/CA-60 P/FUNDACAO DIRETA</v>
          </cell>
          <cell r="C1470" t="str">
            <v>KG</v>
          </cell>
          <cell r="D1470">
            <v>6.57</v>
          </cell>
        </row>
        <row r="1471">
          <cell r="A1471" t="str">
            <v>68624/003</v>
          </cell>
          <cell r="B1471" t="str">
            <v>ARMACAO ACO CA-50/CA-60 P/BALDRAME</v>
          </cell>
          <cell r="C1471" t="str">
            <v>KG</v>
          </cell>
          <cell r="D1471">
            <v>6.36</v>
          </cell>
        </row>
        <row r="1472">
          <cell r="A1472">
            <v>68625</v>
          </cell>
          <cell r="B1472" t="str">
            <v>ARMACAO ACO CA-50 P/ESTRUTURA</v>
          </cell>
        </row>
        <row r="1473">
          <cell r="A1473" t="str">
            <v>68625/001</v>
          </cell>
          <cell r="B1473" t="str">
            <v>ARMACAO ACO CA-50 P/ESTRUTURA</v>
          </cell>
          <cell r="C1473" t="str">
            <v>KG</v>
          </cell>
          <cell r="D1473">
            <v>6.35</v>
          </cell>
        </row>
        <row r="1474">
          <cell r="A1474" t="str">
            <v>68625/002</v>
          </cell>
          <cell r="B1474" t="str">
            <v>ARMACAO ACO CA-50/CA-60 P/ESTRUTURA</v>
          </cell>
          <cell r="C1474" t="str">
            <v>KG</v>
          </cell>
          <cell r="D1474">
            <v>6.58</v>
          </cell>
        </row>
        <row r="1475">
          <cell r="A1475">
            <v>43</v>
          </cell>
          <cell r="B1475" t="str">
            <v>CONCRETOS</v>
          </cell>
        </row>
        <row r="1476">
          <cell r="A1476">
            <v>5619</v>
          </cell>
          <cell r="B1476" t="str">
            <v>CONCRETO ESTRUTURAL FCK=15,0 MPA, INCL. FORN, APLIC E ADENSAMENTO</v>
          </cell>
          <cell r="C1476" t="str">
            <v>M3</v>
          </cell>
          <cell r="D1476">
            <v>287.41000000000003</v>
          </cell>
        </row>
        <row r="1477">
          <cell r="A1477">
            <v>5620</v>
          </cell>
          <cell r="B1477" t="str">
            <v>CONCRETO ESTRUTURAL FCK=13,5 MPA, INCL. FORN, APLIC E ADENSAMENTO</v>
          </cell>
          <cell r="C1477" t="str">
            <v>M3</v>
          </cell>
          <cell r="D1477">
            <v>283.19</v>
          </cell>
        </row>
        <row r="1478">
          <cell r="A1478">
            <v>5625</v>
          </cell>
          <cell r="B1478" t="str">
            <v>CONCRETO P/ BERCO DE GALERIA, INCL. PREPARO E LANCAMENTO</v>
          </cell>
          <cell r="C1478" t="str">
            <v>M3</v>
          </cell>
          <cell r="D1478">
            <v>241.61</v>
          </cell>
        </row>
        <row r="1479">
          <cell r="A1479">
            <v>5652</v>
          </cell>
          <cell r="B1479" t="str">
            <v>CONCRETO NAO ESTRUTURAL, CONSUMO MINIMO 150 KG/M3 (1:4:5)</v>
          </cell>
          <cell r="C1479" t="str">
            <v>M3</v>
          </cell>
          <cell r="D1479">
            <v>201.34</v>
          </cell>
        </row>
        <row r="1480">
          <cell r="A1480">
            <v>6041</v>
          </cell>
          <cell r="B1480" t="str">
            <v>CONCRETO FCK=13,5MPA SEM LANCAMENTO, PREPARO C/BETONEIRA</v>
          </cell>
          <cell r="C1480" t="str">
            <v>M3</v>
          </cell>
          <cell r="D1480">
            <v>233.44</v>
          </cell>
        </row>
        <row r="1481">
          <cell r="A1481">
            <v>6042</v>
          </cell>
          <cell r="B1481" t="str">
            <v>CONCRETO MAGRO 1:4:8 PREPARO C/ BETONEIRA CONS.CIMENTO=210KG/M3</v>
          </cell>
          <cell r="C1481" t="str">
            <v>M3</v>
          </cell>
          <cell r="D1481">
            <v>199.44</v>
          </cell>
        </row>
        <row r="1482">
          <cell r="A1482">
            <v>6044</v>
          </cell>
          <cell r="B1482" t="str">
            <v>CONCRETO 1:2:3 S/LANCAMENTO PREPARO MANUAL</v>
          </cell>
          <cell r="C1482" t="str">
            <v>M3</v>
          </cell>
          <cell r="D1482">
            <v>257.22000000000003</v>
          </cell>
        </row>
        <row r="1483">
          <cell r="A1483">
            <v>6045</v>
          </cell>
          <cell r="B1483" t="str">
            <v>CONCRETO FCK=15MPA CONT."C" S/LANCAMENTO, PREP.C/BETONEIRA (BRITA 1E2)</v>
          </cell>
          <cell r="C1483" t="str">
            <v>M3</v>
          </cell>
          <cell r="D1483">
            <v>237.69</v>
          </cell>
        </row>
        <row r="1484">
          <cell r="A1484">
            <v>6046</v>
          </cell>
          <cell r="B1484" t="str">
            <v>CONCRETO 1:2,5:3,5 S/LANCAMENTO PREPARO MANUAL</v>
          </cell>
          <cell r="C1484" t="str">
            <v>M3</v>
          </cell>
          <cell r="D1484">
            <v>239.5</v>
          </cell>
        </row>
        <row r="1485">
          <cell r="A1485">
            <v>6047</v>
          </cell>
          <cell r="B1485" t="str">
            <v>CONCRETO MAGRO 1:4:8 C/PREPARO MANUAL</v>
          </cell>
          <cell r="C1485" t="str">
            <v>M3</v>
          </cell>
          <cell r="D1485">
            <v>216.49</v>
          </cell>
        </row>
        <row r="1486">
          <cell r="A1486">
            <v>6089</v>
          </cell>
          <cell r="B1486" t="str">
            <v>CONCRETO FCK=10MPA, CONTROLE "C" PREPARO MECANICO</v>
          </cell>
          <cell r="C1486" t="str">
            <v>M3</v>
          </cell>
          <cell r="D1486">
            <v>223.88</v>
          </cell>
        </row>
        <row r="1487">
          <cell r="A1487">
            <v>6105</v>
          </cell>
          <cell r="B1487" t="str">
            <v>CONCRETO CICLOPICO CIM/AREIA/BRITA 1:3:5 + 30% PEDRA-DE-MAO, PREPARO</v>
          </cell>
          <cell r="C1487" t="str">
            <v>M3</v>
          </cell>
          <cell r="D1487">
            <v>191.15</v>
          </cell>
        </row>
        <row r="1488">
          <cell r="B1488" t="str">
            <v>MECANICO, COM LANCAMENTO MANUAL</v>
          </cell>
        </row>
        <row r="1489">
          <cell r="A1489" t="str">
            <v>CÓDIGO</v>
          </cell>
          <cell r="B1489" t="str">
            <v>|D E S C R I Ç Ã O                                                   |UN</v>
          </cell>
          <cell r="C1489" t="str">
            <v>IDADE</v>
          </cell>
          <cell r="D1489" t="str">
            <v>|CUSTO TOTAL</v>
          </cell>
        </row>
        <row r="1490">
          <cell r="A1490" t="str">
            <v>ÍNCULO.....:</v>
          </cell>
          <cell r="B1490" t="str">
            <v>NACIONAL CAIXA</v>
          </cell>
        </row>
        <row r="1492">
          <cell r="A1492">
            <v>10300</v>
          </cell>
          <cell r="B1492" t="str">
            <v>TRATAMENTO DE SUP. CONC. APARENTE C/VERNIZ 2 DEM?O</v>
          </cell>
        </row>
        <row r="1493">
          <cell r="A1493" t="str">
            <v>10300/001</v>
          </cell>
          <cell r="B1493" t="str">
            <v>TRATAMENTO DE SUP. CONC. APARENTE C/VERNIZ</v>
          </cell>
          <cell r="C1493" t="str">
            <v>M2</v>
          </cell>
          <cell r="D1493">
            <v>5.73</v>
          </cell>
        </row>
        <row r="1494">
          <cell r="A1494">
            <v>23437</v>
          </cell>
          <cell r="B1494" t="str">
            <v>CONCRETOS-INCLUI FORNECIMENTO, LANCAMENTO NAS FORMAS, ADENSAMENTO,</v>
          </cell>
        </row>
        <row r="1495">
          <cell r="B1495" t="str">
            <v>DESEMPENO E PREPARO DAS JUNTAS DE CONCRETAGEM.</v>
          </cell>
        </row>
        <row r="1496">
          <cell r="A1496" t="str">
            <v>23437/001</v>
          </cell>
          <cell r="B1496" t="str">
            <v>CONCRETO CICLOPICO COM 30% DE PEDRA DE MAO</v>
          </cell>
          <cell r="C1496" t="str">
            <v>M3</v>
          </cell>
          <cell r="D1496">
            <v>188.8</v>
          </cell>
        </row>
        <row r="1497">
          <cell r="A1497" t="str">
            <v>23437/002</v>
          </cell>
          <cell r="B1497" t="str">
            <v>CONC. NAO ESTRUTURAL,CONSUMO MIN.DE 150 KG CIMENTO/M3(1:4:5)</v>
          </cell>
          <cell r="C1497" t="str">
            <v>M3</v>
          </cell>
          <cell r="D1497">
            <v>201.34</v>
          </cell>
        </row>
        <row r="1498">
          <cell r="A1498" t="str">
            <v>23437/003</v>
          </cell>
          <cell r="B1498" t="str">
            <v>CONC. NAO ESTRUTURAL,CONSUMO MIN.DE 210 KG CIMENTO/M3(1:3:5)</v>
          </cell>
          <cell r="C1498" t="str">
            <v>M3</v>
          </cell>
          <cell r="D1498">
            <v>222.76</v>
          </cell>
        </row>
        <row r="1499">
          <cell r="A1499" t="str">
            <v>23437/004</v>
          </cell>
          <cell r="B1499" t="str">
            <v>CONCRETO ESTRUTURAL FCK = 15 MPA (1:2:3) - PREP. C/BETONEIRA</v>
          </cell>
          <cell r="C1499" t="str">
            <v>M3</v>
          </cell>
          <cell r="D1499">
            <v>281.17</v>
          </cell>
        </row>
        <row r="1500">
          <cell r="A1500" t="str">
            <v>23437/005</v>
          </cell>
          <cell r="B1500" t="str">
            <v>CONCRETO ESTRUTURAL FCK = 20 MPA (1:1,5:3)-PREP. C/BETONEIRA</v>
          </cell>
          <cell r="C1500" t="str">
            <v>M3</v>
          </cell>
          <cell r="D1500">
            <v>292.61</v>
          </cell>
        </row>
        <row r="1501">
          <cell r="A1501" t="str">
            <v>23437/008</v>
          </cell>
          <cell r="B1501" t="str">
            <v>CONCRETO USINADO BOMBEADO, FCK = 15 MPA</v>
          </cell>
          <cell r="C1501" t="str">
            <v>M3</v>
          </cell>
          <cell r="D1501">
            <v>273.83999999999997</v>
          </cell>
        </row>
        <row r="1502">
          <cell r="A1502" t="str">
            <v>23437/009</v>
          </cell>
          <cell r="B1502" t="str">
            <v>CONCRETO USINADO BOMBEADO, FCK = 20 MPA</v>
          </cell>
          <cell r="C1502" t="str">
            <v>M3</v>
          </cell>
          <cell r="D1502">
            <v>287.92</v>
          </cell>
        </row>
        <row r="1503">
          <cell r="A1503" t="str">
            <v>23437/010</v>
          </cell>
          <cell r="B1503" t="str">
            <v>CONCRETO FCK=15,0MPA, CONTROLE "C", PREPARO MECANICO NA OBRA,</v>
          </cell>
          <cell r="C1503" t="str">
            <v>M3</v>
          </cell>
          <cell r="D1503">
            <v>274.10000000000002</v>
          </cell>
        </row>
        <row r="1504">
          <cell r="B1504" t="str">
            <v>INCL.  LANCAMENTO (EM FUNDACAO) -NAO INCLUI FORMAS E ACO</v>
          </cell>
        </row>
        <row r="1505">
          <cell r="A1505" t="str">
            <v>23437/011</v>
          </cell>
          <cell r="B1505" t="str">
            <v>CONCRETO GROUT, FCK=14 MPA</v>
          </cell>
          <cell r="C1505" t="str">
            <v>M3</v>
          </cell>
          <cell r="D1505">
            <v>266.24</v>
          </cell>
        </row>
        <row r="1506">
          <cell r="A1506" t="str">
            <v>23437/012</v>
          </cell>
          <cell r="B1506" t="str">
            <v>CONCRETO GROUT, FCK = 8,0 MPA</v>
          </cell>
          <cell r="C1506" t="str">
            <v>M3</v>
          </cell>
          <cell r="D1506">
            <v>256.17</v>
          </cell>
        </row>
        <row r="1507">
          <cell r="A1507" t="str">
            <v>23437/013</v>
          </cell>
          <cell r="B1507" t="str">
            <v>CONCRETO USINADO, ESTRUTURAL, FCK = 16 MPA</v>
          </cell>
          <cell r="C1507" t="str">
            <v>M3</v>
          </cell>
          <cell r="D1507">
            <v>282.89999999999998</v>
          </cell>
        </row>
        <row r="1508">
          <cell r="A1508" t="str">
            <v>23437/014</v>
          </cell>
          <cell r="B1508" t="str">
            <v>CONCRETO ESTRUTURAL FCK=20MPA (INCL.LANC.ESTRUTURAL)-SANEAGO 121100510</v>
          </cell>
          <cell r="C1508" t="str">
            <v>M3</v>
          </cell>
          <cell r="D1508">
            <v>347.73</v>
          </cell>
        </row>
        <row r="1509">
          <cell r="A1509" t="str">
            <v>23437/015</v>
          </cell>
          <cell r="B1509" t="str">
            <v>CONCRETO USINADO(PRE-MISTURADO) FCK=15MPA, SLUMP NORMAL, C/LANCAMENTO</v>
          </cell>
          <cell r="C1509" t="str">
            <v>M3</v>
          </cell>
          <cell r="D1509">
            <v>260.5</v>
          </cell>
        </row>
        <row r="1510">
          <cell r="A1510">
            <v>23769</v>
          </cell>
          <cell r="B1510" t="str">
            <v>CONCRETO ARMADO FCK=15MPA (USINADO C/BOMBEAMENTO)</v>
          </cell>
        </row>
        <row r="1511">
          <cell r="A1511" t="str">
            <v>23769/001</v>
          </cell>
          <cell r="B1511" t="str">
            <v>CONCRETO USINADO FCK=15MPA, INCL. ARMACAO CA-50, FORMAS C/COMPENSADO</v>
          </cell>
          <cell r="C1511" t="str">
            <v>M3</v>
          </cell>
          <cell r="D1511">
            <v>1058.9000000000001</v>
          </cell>
        </row>
        <row r="1512">
          <cell r="B1512" t="str">
            <v>RESINADO 12MM (REAP. 5X), LANCAMENTO/VIBRACAO</v>
          </cell>
        </row>
        <row r="1513">
          <cell r="A1513">
            <v>23770</v>
          </cell>
          <cell r="B1513" t="str">
            <v>CONCRETO ARMADO FCK=15MPA (PREP.NA OBRA C/BETONEIRA), INCLUSIVE</v>
          </cell>
        </row>
        <row r="1514">
          <cell r="B1514" t="str">
            <v>IMPERMEABILIZANTE (ESTRUTURAS)</v>
          </cell>
        </row>
        <row r="1515">
          <cell r="A1515" t="str">
            <v>23770/001</v>
          </cell>
          <cell r="B1515" t="str">
            <v>CONCRETO ARMADO FCK=15MPA (PREP.NA OBRA C/BETONEIRA), INCL. IMPERMEAB,</v>
          </cell>
          <cell r="C1515" t="str">
            <v>M3</v>
          </cell>
          <cell r="D1515">
            <v>1118.47</v>
          </cell>
        </row>
        <row r="1516">
          <cell r="B1516" t="str">
            <v>FORMAS C/COMPENS. RESIN.12MM (REP.5X)/ARMACAO CA-50/LANCAM/VIBRACAO</v>
          </cell>
        </row>
        <row r="1517">
          <cell r="A1517" t="str">
            <v>23770/002</v>
          </cell>
          <cell r="B1517" t="str">
            <v>CONCRETO ARMADO FCK=15MPA (PREP.NA OBRA C/BETONEIRA) INCLUI FORMA COMP</v>
          </cell>
          <cell r="C1517" t="str">
            <v>M3</v>
          </cell>
          <cell r="D1517">
            <v>1094.07</v>
          </cell>
        </row>
        <row r="1518">
          <cell r="B1518" t="str">
            <v>ENS RESINADO 12MM REAPR 5X/ARMAÇÃO CA-50/LANCAM/VIBRAÇÃO</v>
          </cell>
        </row>
        <row r="1519">
          <cell r="A1519" t="str">
            <v>23770/003</v>
          </cell>
          <cell r="B1519" t="str">
            <v>CONCRETO FCK=15MPA C/IMPERMEAB. CONT."C", PREP.C/BETONEIRA</v>
          </cell>
          <cell r="C1519" t="str">
            <v>M3</v>
          </cell>
          <cell r="D1519">
            <v>262.08999999999997</v>
          </cell>
        </row>
        <row r="1520">
          <cell r="A1520" t="str">
            <v>CÓDIGO</v>
          </cell>
          <cell r="B1520" t="str">
            <v>|D E S C R I Ç Ã O                                                   |UN</v>
          </cell>
          <cell r="C1520" t="str">
            <v>IDADE</v>
          </cell>
          <cell r="D1520" t="str">
            <v>|CUSTO TOTAL</v>
          </cell>
        </row>
        <row r="1521">
          <cell r="A1521" t="str">
            <v>ÍNCULO.....:</v>
          </cell>
          <cell r="B1521" t="str">
            <v>NACIONAL CAIXA</v>
          </cell>
        </row>
        <row r="1523">
          <cell r="A1523">
            <v>24127</v>
          </cell>
          <cell r="B1523" t="str">
            <v>ADENSAMENTO, DESEMPENO E PREPARO DE JUNTAS DE CONCRETAGEM</v>
          </cell>
        </row>
        <row r="1524">
          <cell r="A1524" t="str">
            <v>24127/001</v>
          </cell>
          <cell r="B1524" t="str">
            <v>ADENSAMENTO, DESEMPENO E PREPARO JUNTAS CONCRETAGEM /CONCRETO BOMBEADO</v>
          </cell>
          <cell r="C1524" t="str">
            <v>M3</v>
          </cell>
          <cell r="D1524">
            <v>13.34</v>
          </cell>
        </row>
        <row r="1525">
          <cell r="A1525" t="str">
            <v>24127/002</v>
          </cell>
          <cell r="B1525" t="str">
            <v>ADENSAMENTO, DESEMPENO E PREP.JUNTAS CONCRETAGEM/CONCR.BOMBEADO</v>
          </cell>
          <cell r="C1525" t="str">
            <v>M3</v>
          </cell>
          <cell r="D1525">
            <v>13.34</v>
          </cell>
        </row>
        <row r="1526">
          <cell r="A1526">
            <v>24746</v>
          </cell>
          <cell r="B1526" t="str">
            <v>LANCAMENTO MANUAL DE CONCRETO</v>
          </cell>
        </row>
        <row r="1527">
          <cell r="A1527" t="str">
            <v>24746/001</v>
          </cell>
          <cell r="B1527" t="str">
            <v>LANCAMENTO MANUAL DE CONCRETO EM FUNDACOES/LASTROS, INCL.VIBRACAO</v>
          </cell>
          <cell r="C1527" t="str">
            <v>M3</v>
          </cell>
          <cell r="D1527">
            <v>36.67</v>
          </cell>
        </row>
        <row r="1528">
          <cell r="A1528" t="str">
            <v>24746/002</v>
          </cell>
          <cell r="B1528" t="str">
            <v>LANCAMENTO MANUAL DE CONCRETO EM ESTRUTURAS, INCL. VIBRACAO</v>
          </cell>
          <cell r="C1528" t="str">
            <v>M3</v>
          </cell>
          <cell r="D1528">
            <v>71.31</v>
          </cell>
        </row>
        <row r="1529">
          <cell r="A1529" t="str">
            <v>24746/003</v>
          </cell>
          <cell r="B1529" t="str">
            <v>LANCAMENTO/APLICACAO MANUAL DE CONCRETO EM ESTRUTURAS</v>
          </cell>
          <cell r="C1529" t="str">
            <v>M3</v>
          </cell>
          <cell r="D1529">
            <v>71.040000000000006</v>
          </cell>
        </row>
        <row r="1530">
          <cell r="A1530" t="str">
            <v>24746/004</v>
          </cell>
          <cell r="B1530" t="str">
            <v>LANCAMENTO/APLICACAO MANUAL DE CONCRETO EM FUNDACOES</v>
          </cell>
          <cell r="C1530" t="str">
            <v>M3</v>
          </cell>
          <cell r="D1530">
            <v>36.4</v>
          </cell>
        </row>
        <row r="1531">
          <cell r="A1531">
            <v>24749</v>
          </cell>
          <cell r="B1531" t="str">
            <v>CONCRETO C/ PREPARO MECANICO (BETONEIRA) NA OBRA</v>
          </cell>
        </row>
        <row r="1532">
          <cell r="A1532" t="str">
            <v>24749/001</v>
          </cell>
          <cell r="B1532" t="str">
            <v>CONCRETO FCK=15MPA, PREPARO NA OBRA C/ BETONEIRA</v>
          </cell>
          <cell r="C1532" t="str">
            <v>M3</v>
          </cell>
          <cell r="D1532">
            <v>237.69</v>
          </cell>
        </row>
        <row r="1533">
          <cell r="A1533" t="str">
            <v>24749/002</v>
          </cell>
          <cell r="B1533" t="str">
            <v>CONCRETO FCK=25MPA SEM LANCAMENTO, PREPARO COM BETONEIRA</v>
          </cell>
          <cell r="C1533" t="str">
            <v>M3</v>
          </cell>
          <cell r="D1533">
            <v>264.41000000000003</v>
          </cell>
        </row>
        <row r="1534">
          <cell r="A1534" t="str">
            <v>24749/003</v>
          </cell>
          <cell r="B1534" t="str">
            <v>CONCRETO FCK=20MPA C/BETONEIRA - AGETOP 51017 E 60507</v>
          </cell>
          <cell r="C1534" t="str">
            <v>M3</v>
          </cell>
          <cell r="D1534">
            <v>254.64</v>
          </cell>
        </row>
        <row r="1535">
          <cell r="A1535">
            <v>26311</v>
          </cell>
          <cell r="B1535" t="str">
            <v>CONCRETO BOMBEADO</v>
          </cell>
        </row>
        <row r="1536">
          <cell r="A1536" t="str">
            <v>26311/002</v>
          </cell>
          <cell r="B1536" t="str">
            <v>CONCRETO BOMBEADO 15MPA INCL CONCR IMPORT USINA COLOCACAO ESPALHAMENTO</v>
          </cell>
          <cell r="C1536" t="str">
            <v>M3</v>
          </cell>
          <cell r="D1536">
            <v>287.93</v>
          </cell>
        </row>
        <row r="1537">
          <cell r="B1537" t="str">
            <v>ADENSAMENTO MECANICO E ACABAMENTO.</v>
          </cell>
        </row>
        <row r="1538">
          <cell r="A1538" t="str">
            <v>26311/005</v>
          </cell>
          <cell r="B1538" t="str">
            <v>CONCRETO BOMBEADO 20MPA INCL CONCR IMPORT USINA COLOCACAO ESPALHAMENTO</v>
          </cell>
          <cell r="C1538" t="str">
            <v>M3</v>
          </cell>
          <cell r="D1538">
            <v>302.72000000000003</v>
          </cell>
        </row>
        <row r="1539">
          <cell r="B1539" t="str">
            <v>ADENSAMENTO MECANICO E ACABAMENTO.</v>
          </cell>
        </row>
        <row r="1540">
          <cell r="A1540" t="str">
            <v>26311/008</v>
          </cell>
          <cell r="B1540" t="str">
            <v>CONCRETO BOMBEADO 25MPA INCL CONCR IMPORT USINA COLOCACAO ESPALHAMENTO</v>
          </cell>
          <cell r="C1540" t="str">
            <v>M3</v>
          </cell>
          <cell r="D1540">
            <v>324.89999999999998</v>
          </cell>
        </row>
        <row r="1541">
          <cell r="B1541" t="str">
            <v>ADENSAMENTO MECANICO E ACABAMENTO.</v>
          </cell>
        </row>
        <row r="1542">
          <cell r="A1542" t="str">
            <v>26311/011</v>
          </cell>
          <cell r="B1542" t="str">
            <v>CONCRETO BOMBEADO 30MPA INCL CONCR IMPORT USINA COLOCACAO ESPALHAMENTO</v>
          </cell>
          <cell r="C1542" t="str">
            <v>M3</v>
          </cell>
          <cell r="D1542">
            <v>353.14</v>
          </cell>
        </row>
        <row r="1543">
          <cell r="B1543" t="str">
            <v>ADENSAMENTO MECANICO E ACABAMENTO.</v>
          </cell>
        </row>
        <row r="1544">
          <cell r="A1544" t="str">
            <v>26311/012</v>
          </cell>
          <cell r="B1544" t="str">
            <v>CONCRETO BOMBEADO 35MPA INCL CONCR IMPORT USINA COLOCACAO ESPALHAMENTO</v>
          </cell>
          <cell r="C1544" t="str">
            <v>M3</v>
          </cell>
          <cell r="D1544">
            <v>369.22</v>
          </cell>
        </row>
        <row r="1545">
          <cell r="B1545" t="str">
            <v>ADENSAMENTO MECANICO E ACABAMENTO.</v>
          </cell>
        </row>
        <row r="1546">
          <cell r="A1546" t="str">
            <v>26311/013</v>
          </cell>
          <cell r="B1546" t="str">
            <v>CEDAE ENCHIMENTO CONCRETO 15 MPA ENTRE O TUBO E CAMISA DE "TUNEL LINE"</v>
          </cell>
          <cell r="C1546" t="str">
            <v>M3</v>
          </cell>
          <cell r="D1546">
            <v>287.93</v>
          </cell>
        </row>
        <row r="1547">
          <cell r="A1547" t="str">
            <v>26311/014</v>
          </cell>
          <cell r="B1547" t="str">
            <v>CONCRETO BOMBEADO 18MPA IMPORTADO USINA INCL COLOCACAO ESPALHAMENTO</v>
          </cell>
          <cell r="C1547" t="str">
            <v>M3</v>
          </cell>
          <cell r="D1547">
            <v>299.02</v>
          </cell>
        </row>
        <row r="1548">
          <cell r="B1548" t="str">
            <v>ADENSAMENTO MECANICO E ACABAMENTO.</v>
          </cell>
        </row>
        <row r="1549">
          <cell r="A1549" t="str">
            <v>26311/015</v>
          </cell>
          <cell r="B1549" t="str">
            <v>CONCRETO BOMBEADO 24MPA IMPORTADO USINA INCL COLOCACAO ESPALHAMENTO</v>
          </cell>
          <cell r="C1549" t="str">
            <v>M3</v>
          </cell>
          <cell r="D1549">
            <v>324.29000000000002</v>
          </cell>
        </row>
        <row r="1550">
          <cell r="B1550" t="str">
            <v>ADENSAMENTO MECANICO E ACABAMENTO.</v>
          </cell>
        </row>
        <row r="1551">
          <cell r="A1551" t="str">
            <v>CÓDIGO</v>
          </cell>
          <cell r="B1551" t="str">
            <v>|D E S C R I Ç Ã O                                                   |UN</v>
          </cell>
          <cell r="C1551" t="str">
            <v>IDADE</v>
          </cell>
          <cell r="D1551" t="str">
            <v>|CUSTO TOTAL</v>
          </cell>
        </row>
        <row r="1552">
          <cell r="A1552" t="str">
            <v>ÍNCULO.....:</v>
          </cell>
          <cell r="B1552" t="str">
            <v>NACIONAL CAIXA</v>
          </cell>
        </row>
        <row r="1554">
          <cell r="A1554">
            <v>26312</v>
          </cell>
          <cell r="B1554" t="str">
            <v>CONCRETO USINADO C/TRANSPORTE HORIZ NA OBRA</v>
          </cell>
        </row>
        <row r="1555">
          <cell r="A1555" t="str">
            <v>26312/001</v>
          </cell>
          <cell r="B1555" t="str">
            <v>CONCRETO IMPORTADO USINA DOSADO RACIONALMENTE 10MPA INCL TRANSPORTE HO</v>
          </cell>
          <cell r="C1555" t="str">
            <v>M3</v>
          </cell>
          <cell r="D1555">
            <v>268.26</v>
          </cell>
        </row>
        <row r="1556">
          <cell r="B1556" t="str">
            <v>RIZONTAL ATE 20M EM CARRINHOS ADENSAMENTO E ACABAMENTO.</v>
          </cell>
        </row>
        <row r="1557">
          <cell r="A1557" t="str">
            <v>26312/002</v>
          </cell>
          <cell r="B1557" t="str">
            <v>CONCRETO IMPORTADO USINA DOSADO RACIONALMENTE 15MPA INCL TRANSPORTE HO</v>
          </cell>
          <cell r="C1557" t="str">
            <v>M3</v>
          </cell>
          <cell r="D1557">
            <v>327.39999999999998</v>
          </cell>
        </row>
        <row r="1558">
          <cell r="B1558" t="str">
            <v>RIZONTAL EM CARRINHOS ATE 20M ADENSAMENTO E ACABAMENTO.</v>
          </cell>
        </row>
        <row r="1559">
          <cell r="A1559" t="str">
            <v>26312/003</v>
          </cell>
          <cell r="B1559" t="str">
            <v>CONCRETO IMPORTADO USINA DOSADO RACIONALMENTE 20MPA INCL TRANSPORTE HO</v>
          </cell>
          <cell r="C1559" t="str">
            <v>M3</v>
          </cell>
          <cell r="D1559">
            <v>361.19</v>
          </cell>
        </row>
        <row r="1560">
          <cell r="B1560" t="str">
            <v>RIZONTAL EM CARRINHOS ADENSAMENTO E ACABAMENTO.</v>
          </cell>
        </row>
        <row r="1561">
          <cell r="A1561" t="str">
            <v>26312/004</v>
          </cell>
          <cell r="B1561" t="str">
            <v>CONCRETO IMPORTADO USINA DOSADO RACIONALMENTE 25MPA INCL TRANSPORTE HO</v>
          </cell>
          <cell r="C1561" t="str">
            <v>M3</v>
          </cell>
          <cell r="D1561">
            <v>320.36</v>
          </cell>
        </row>
        <row r="1562">
          <cell r="B1562" t="str">
            <v>RIZONTAL ATE 20M EM CARRINHOS ADENSAMENTO E ACABAMENTO.</v>
          </cell>
        </row>
        <row r="1563">
          <cell r="A1563">
            <v>40780</v>
          </cell>
          <cell r="B1563" t="str">
            <v>REGULARIZACAO DE SUPERFICIE DE CONC. APARENTE</v>
          </cell>
          <cell r="C1563" t="str">
            <v>M2</v>
          </cell>
          <cell r="D1563">
            <v>3.31</v>
          </cell>
        </row>
        <row r="1564">
          <cell r="A1564">
            <v>68057</v>
          </cell>
          <cell r="B1564" t="str">
            <v>LAJE DE IMPERMEABILIZACAO</v>
          </cell>
          <cell r="C1564" t="str">
            <v>M3</v>
          </cell>
          <cell r="D1564">
            <v>309.01</v>
          </cell>
        </row>
        <row r="1565">
          <cell r="A1565">
            <v>68445</v>
          </cell>
          <cell r="B1565" t="str">
            <v>CONCRETO PARA LASTRO</v>
          </cell>
        </row>
        <row r="1566">
          <cell r="A1566" t="str">
            <v>68445/001</v>
          </cell>
          <cell r="B1566" t="str">
            <v>CONCRETO PARA LASTRO</v>
          </cell>
          <cell r="C1566" t="str">
            <v>M3</v>
          </cell>
          <cell r="D1566">
            <v>222.07</v>
          </cell>
        </row>
        <row r="1567">
          <cell r="A1567">
            <v>68464</v>
          </cell>
          <cell r="B1567" t="str">
            <v>CONCRETO FCK=7MPA, PREPARO NA OBRA C/BETONEIRA -CONTR."C"</v>
          </cell>
        </row>
        <row r="1568">
          <cell r="A1568" t="str">
            <v>68464/001</v>
          </cell>
          <cell r="B1568" t="str">
            <v>CONCRETO FCK=7MPA, PREPARO NA OBRA C/BETONEIRA -CONTR."C"</v>
          </cell>
          <cell r="C1568" t="str">
            <v>M3</v>
          </cell>
          <cell r="D1568">
            <v>204.16</v>
          </cell>
        </row>
        <row r="1569">
          <cell r="A1569">
            <v>68578</v>
          </cell>
          <cell r="B1569" t="str">
            <v>CONCRETO 1:2,5:3 C/BETONEIRA</v>
          </cell>
        </row>
        <row r="1570">
          <cell r="A1570" t="str">
            <v>68578/001</v>
          </cell>
          <cell r="B1570" t="str">
            <v>CONCRETO 1:2:3 S/BETONEIRA</v>
          </cell>
          <cell r="C1570" t="str">
            <v>M3</v>
          </cell>
          <cell r="D1570">
            <v>254.76</v>
          </cell>
        </row>
        <row r="1571">
          <cell r="A1571" t="str">
            <v>68578/002</v>
          </cell>
          <cell r="B1571" t="str">
            <v>CONCRETO 1:2:3 C/BETONEIRA</v>
          </cell>
          <cell r="C1571" t="str">
            <v>M3</v>
          </cell>
          <cell r="D1571">
            <v>243.87</v>
          </cell>
        </row>
        <row r="1572">
          <cell r="A1572" t="str">
            <v>68578/003</v>
          </cell>
          <cell r="B1572" t="str">
            <v>CONCRETO 1:2:4 S/BETONEIRA</v>
          </cell>
          <cell r="C1572" t="str">
            <v>M3</v>
          </cell>
          <cell r="D1572">
            <v>241.23</v>
          </cell>
        </row>
        <row r="1573">
          <cell r="A1573" t="str">
            <v>68578/004</v>
          </cell>
          <cell r="B1573" t="str">
            <v>CONCRETO 1:2:4 C/BETONEIRA</v>
          </cell>
          <cell r="C1573" t="str">
            <v>M3</v>
          </cell>
          <cell r="D1573">
            <v>230.35</v>
          </cell>
        </row>
        <row r="1574">
          <cell r="A1574" t="str">
            <v>68578/005</v>
          </cell>
          <cell r="B1574" t="str">
            <v>CONCRETO 1:2,5:3 S/BETONEIRA</v>
          </cell>
          <cell r="C1574" t="str">
            <v>M3</v>
          </cell>
          <cell r="D1574">
            <v>245.09</v>
          </cell>
        </row>
        <row r="1575">
          <cell r="A1575" t="str">
            <v>68578/006</v>
          </cell>
          <cell r="B1575" t="str">
            <v>CONCRETO 1:2,5:3 C/BETONEIRA</v>
          </cell>
          <cell r="C1575" t="str">
            <v>M3</v>
          </cell>
          <cell r="D1575">
            <v>234.2</v>
          </cell>
        </row>
        <row r="1576">
          <cell r="A1576" t="str">
            <v>68578/007</v>
          </cell>
          <cell r="B1576" t="str">
            <v>CONCRETO 1:2,5:4 S/BETONEIRA</v>
          </cell>
          <cell r="C1576" t="str">
            <v>M3</v>
          </cell>
          <cell r="D1576">
            <v>232.2</v>
          </cell>
        </row>
        <row r="1577">
          <cell r="A1577" t="str">
            <v>68578/008</v>
          </cell>
          <cell r="B1577" t="str">
            <v>CONCRETO 1:2,5:4 C/BETONEIRA</v>
          </cell>
          <cell r="C1577" t="str">
            <v>M3</v>
          </cell>
          <cell r="D1577">
            <v>221.32</v>
          </cell>
        </row>
        <row r="1578">
          <cell r="A1578" t="str">
            <v>68578/009</v>
          </cell>
          <cell r="B1578" t="str">
            <v>CONCRETO 1:2,5:5 S/BETONEIRA</v>
          </cell>
          <cell r="C1578" t="str">
            <v>M3</v>
          </cell>
          <cell r="D1578">
            <v>224.4</v>
          </cell>
        </row>
        <row r="1579">
          <cell r="A1579" t="str">
            <v>68578/010</v>
          </cell>
          <cell r="B1579" t="str">
            <v>CONCRETO 1:2,5:5 C/BETONEIRA</v>
          </cell>
          <cell r="C1579" t="str">
            <v>M3</v>
          </cell>
          <cell r="D1579">
            <v>213.52</v>
          </cell>
        </row>
        <row r="1580">
          <cell r="A1580" t="str">
            <v>68578/011</v>
          </cell>
          <cell r="B1580" t="str">
            <v>CONCRETO 1:3:5 S/BETONEIRA</v>
          </cell>
          <cell r="C1580" t="str">
            <v>M3</v>
          </cell>
          <cell r="D1580">
            <v>216.12</v>
          </cell>
        </row>
        <row r="1581">
          <cell r="A1581" t="str">
            <v>68578/012</v>
          </cell>
          <cell r="B1581" t="str">
            <v>CONCRETO 1:3:5 C/BETONEIRA</v>
          </cell>
          <cell r="C1581" t="str">
            <v>M3</v>
          </cell>
          <cell r="D1581">
            <v>205.23</v>
          </cell>
        </row>
        <row r="1582">
          <cell r="A1582" t="str">
            <v>CÓDIGO</v>
          </cell>
          <cell r="B1582" t="str">
            <v>|D E S C R I Ç Ã O                                                   |UN</v>
          </cell>
          <cell r="C1582" t="str">
            <v>IDADE</v>
          </cell>
          <cell r="D1582" t="str">
            <v>|CUSTO TOTAL</v>
          </cell>
        </row>
        <row r="1583">
          <cell r="A1583" t="str">
            <v>ÍNCULO.....:</v>
          </cell>
          <cell r="B1583" t="str">
            <v>NACIONAL CAIXA</v>
          </cell>
        </row>
        <row r="1585">
          <cell r="A1585" t="str">
            <v>68578/013</v>
          </cell>
          <cell r="B1585" t="str">
            <v>CONCRETO 1:3:6 S/BETONEIRA</v>
          </cell>
          <cell r="C1585" t="str">
            <v>M3</v>
          </cell>
          <cell r="D1585">
            <v>210.83</v>
          </cell>
        </row>
        <row r="1586">
          <cell r="A1586" t="str">
            <v>68578/014</v>
          </cell>
          <cell r="B1586" t="str">
            <v>CONCRETO 1:3:6 C/BETONEIRA</v>
          </cell>
          <cell r="C1586" t="str">
            <v>M3</v>
          </cell>
          <cell r="D1586">
            <v>199.95</v>
          </cell>
        </row>
        <row r="1587">
          <cell r="A1587" t="str">
            <v>68578/015</v>
          </cell>
          <cell r="B1587" t="str">
            <v>CONCRETO 1:4:6 S/BETONEIRA</v>
          </cell>
          <cell r="C1587" t="str">
            <v>M3</v>
          </cell>
          <cell r="D1587">
            <v>245.21</v>
          </cell>
        </row>
        <row r="1588">
          <cell r="A1588" t="str">
            <v>68578/016</v>
          </cell>
          <cell r="B1588" t="str">
            <v>CONCRETO 1:4:6 C/BETONEIRA</v>
          </cell>
          <cell r="C1588" t="str">
            <v>M3</v>
          </cell>
          <cell r="D1588">
            <v>234.33</v>
          </cell>
        </row>
        <row r="1589">
          <cell r="A1589" t="str">
            <v>68578/017</v>
          </cell>
          <cell r="B1589" t="str">
            <v>CONCRETO 1:4:8 S/BETONEIRA</v>
          </cell>
          <cell r="C1589" t="str">
            <v>M3</v>
          </cell>
          <cell r="D1589">
            <v>195.59</v>
          </cell>
        </row>
        <row r="1590">
          <cell r="A1590" t="str">
            <v>68578/018</v>
          </cell>
          <cell r="B1590" t="str">
            <v>CONCRETO 1:4:8 C/BETONEIRA</v>
          </cell>
          <cell r="C1590" t="str">
            <v>M3</v>
          </cell>
          <cell r="D1590">
            <v>184.7</v>
          </cell>
        </row>
        <row r="1591">
          <cell r="A1591" t="str">
            <v>68578/019</v>
          </cell>
          <cell r="B1591" t="str">
            <v>CONCRETO 1:6:8 S/BETONEIRA</v>
          </cell>
          <cell r="C1591" t="str">
            <v>M3</v>
          </cell>
          <cell r="D1591">
            <v>200.32</v>
          </cell>
        </row>
        <row r="1592">
          <cell r="A1592" t="str">
            <v>68578/020</v>
          </cell>
          <cell r="B1592" t="str">
            <v>CONCRETO 1:6:8 C/BETONEIRA</v>
          </cell>
          <cell r="C1592" t="str">
            <v>M3</v>
          </cell>
          <cell r="D1592">
            <v>189.44</v>
          </cell>
        </row>
        <row r="1593">
          <cell r="A1593">
            <v>68631</v>
          </cell>
          <cell r="B1593" t="str">
            <v>CONCRETO ARMADO</v>
          </cell>
        </row>
        <row r="1594">
          <cell r="A1594" t="str">
            <v>68631/001</v>
          </cell>
          <cell r="B1594" t="str">
            <v>CONCRETO ARMADO PARA FUNDACOES</v>
          </cell>
          <cell r="C1594" t="str">
            <v>M3</v>
          </cell>
          <cell r="D1594">
            <v>1015.65</v>
          </cell>
        </row>
        <row r="1595">
          <cell r="A1595" t="str">
            <v>68631/002</v>
          </cell>
          <cell r="B1595" t="str">
            <v>CONCRETO ARMADO PARA LAJES, VIGAS E PILARES</v>
          </cell>
          <cell r="C1595" t="str">
            <v>M3</v>
          </cell>
          <cell r="D1595">
            <v>1399.27</v>
          </cell>
        </row>
        <row r="1596">
          <cell r="A1596" t="str">
            <v>68631/003</v>
          </cell>
          <cell r="B1596" t="str">
            <v>CONCRETO ARMADO APARENTE</v>
          </cell>
          <cell r="C1596" t="str">
            <v>M3</v>
          </cell>
          <cell r="D1596">
            <v>1488.53</v>
          </cell>
        </row>
        <row r="1597">
          <cell r="A1597">
            <v>68645</v>
          </cell>
          <cell r="B1597" t="str">
            <v>CONCRETO APARENTE ARMADO PRONTO  EM PILARES</v>
          </cell>
        </row>
        <row r="1598">
          <cell r="A1598" t="str">
            <v>68645/001</v>
          </cell>
          <cell r="B1598" t="str">
            <v>CONCRETO APARENTE ARMADO PRONTO EM LAJES</v>
          </cell>
          <cell r="C1598" t="str">
            <v>M3</v>
          </cell>
          <cell r="D1598">
            <v>1161.04</v>
          </cell>
        </row>
        <row r="1599">
          <cell r="A1599" t="str">
            <v>68645/002</v>
          </cell>
          <cell r="B1599" t="str">
            <v>CONCRETO APARENTE ARMADO PRONTO EM VIGAS</v>
          </cell>
          <cell r="C1599" t="str">
            <v>M3</v>
          </cell>
          <cell r="D1599">
            <v>1443.81</v>
          </cell>
        </row>
        <row r="1600">
          <cell r="A1600" t="str">
            <v>68645/003</v>
          </cell>
          <cell r="B1600" t="str">
            <v>CONCRETO APARENTE ARMADO PRONTO  EM PILARES</v>
          </cell>
          <cell r="C1600" t="str">
            <v>M3</v>
          </cell>
          <cell r="D1600">
            <v>1725.54</v>
          </cell>
        </row>
        <row r="1601">
          <cell r="A1601" t="str">
            <v>68645/004</v>
          </cell>
          <cell r="B1601" t="str">
            <v>CONCRETO APARENTE ARMADO PRONTO EM QUALQUER TIPO DE ESTRUTURA</v>
          </cell>
          <cell r="C1601" t="str">
            <v>M3</v>
          </cell>
          <cell r="D1601">
            <v>1468.52</v>
          </cell>
        </row>
        <row r="1602">
          <cell r="A1602">
            <v>44</v>
          </cell>
          <cell r="B1602" t="str">
            <v>LAJE PRE-FABRICADA</v>
          </cell>
        </row>
        <row r="1603">
          <cell r="A1603">
            <v>23705</v>
          </cell>
          <cell r="B1603" t="str">
            <v>LAJE PRE-MOLDADA</v>
          </cell>
        </row>
        <row r="1604">
          <cell r="A1604" t="str">
            <v>23705/001</v>
          </cell>
          <cell r="B1604" t="str">
            <v>LAJE PRE-MOLDADA P/FORRO VAOS ATE 3,50M/E=8CM, C/LAJOTAS E CAP.C/CONC</v>
          </cell>
          <cell r="C1604" t="str">
            <v>M2</v>
          </cell>
          <cell r="D1604">
            <v>43.76</v>
          </cell>
        </row>
        <row r="1605">
          <cell r="B1605" t="str">
            <v>FCK=15MPA 2CM, INTER-EIXO 38CM, C/ESCORAMENTO (REAPR.3X) E FERR NEGAT</v>
          </cell>
        </row>
        <row r="1606">
          <cell r="A1606" t="str">
            <v>23705/002</v>
          </cell>
          <cell r="B1606" t="str">
            <v>LAJE PRE-MOLDADA P/PISO VAOS ATE 3,50M/E=8CM, C/LAJOTAS E CAP C/CONC</v>
          </cell>
          <cell r="C1606" t="str">
            <v>M2</v>
          </cell>
          <cell r="D1606">
            <v>49.17</v>
          </cell>
        </row>
        <row r="1607">
          <cell r="B1607" t="str">
            <v>FCK=15MPA 3CM, INTER-EIXO 38CM, C/ESCORAMENTO (REAP.3X) E FERR NEGAT</v>
          </cell>
        </row>
        <row r="1608">
          <cell r="A1608">
            <v>26284</v>
          </cell>
          <cell r="B1608" t="str">
            <v>LAJE PRE-MOLDADA</v>
          </cell>
        </row>
        <row r="1609">
          <cell r="A1609" t="str">
            <v>26284/001</v>
          </cell>
          <cell r="B1609" t="str">
            <v>LAJE PRE-MOLD BETA 11 P/1KN/M2 VAOS 4,40M/INCL VIGOTAS TIJOLOS ARMADU-</v>
          </cell>
          <cell r="C1609" t="str">
            <v>M2</v>
          </cell>
          <cell r="D1609">
            <v>48.67</v>
          </cell>
        </row>
        <row r="1610">
          <cell r="B1610" t="str">
            <v>RA NEGATIVA CAPEAMENTO 3CM CONCRETO 15MPA ESCORAMENTO MATERIAL E MAO</v>
          </cell>
        </row>
        <row r="1611">
          <cell r="B1611" t="str">
            <v>DE OBRA.</v>
          </cell>
        </row>
        <row r="1612">
          <cell r="A1612" t="str">
            <v>26284/002</v>
          </cell>
          <cell r="B1612" t="str">
            <v>LAJE PRE-MOLD BETA 12 P/3,5KN/M2 VAO 4,1M INCL VIGOTAS TIJOLOS ARMADU-</v>
          </cell>
          <cell r="C1612" t="str">
            <v>M2</v>
          </cell>
          <cell r="D1612">
            <v>55.62</v>
          </cell>
        </row>
        <row r="1613">
          <cell r="A1613" t="str">
            <v>CÓDIGO</v>
          </cell>
          <cell r="B1613" t="str">
            <v>|D E S C R I Ç Ã O                                                   |UN</v>
          </cell>
          <cell r="C1613" t="str">
            <v>IDADE</v>
          </cell>
          <cell r="D1613" t="str">
            <v>|CUSTO TOTAL</v>
          </cell>
        </row>
        <row r="1614">
          <cell r="A1614" t="str">
            <v>ÍNCULO.....:</v>
          </cell>
          <cell r="B1614" t="str">
            <v>NACIONAL CAIXA</v>
          </cell>
        </row>
        <row r="1616">
          <cell r="B1616" t="str">
            <v>RA NEGATIVA CAPEAMENTO 3CM CONCRETO 15MPA ESCORAMENTO MATERIAIS E MAO</v>
          </cell>
        </row>
        <row r="1617">
          <cell r="B1617" t="str">
            <v>DE OBRA.</v>
          </cell>
        </row>
        <row r="1618">
          <cell r="A1618" t="str">
            <v>26284/003</v>
          </cell>
          <cell r="B1618" t="str">
            <v>LAJE PRE-MOLD BETA 16 P/3,5KN/M2 VAO 5,2M INCL VIGOTAS TIJOLOS ARMADU-</v>
          </cell>
          <cell r="C1618" t="str">
            <v>M2</v>
          </cell>
          <cell r="D1618">
            <v>61.82</v>
          </cell>
        </row>
        <row r="1619">
          <cell r="B1619" t="str">
            <v>RA NEGATIVA CAPEAMENTO 3CM CONCRETO 15MPA ESCORAMENTO MATERIAL E MAO</v>
          </cell>
        </row>
        <row r="1620">
          <cell r="B1620" t="str">
            <v>DE OBRA.</v>
          </cell>
        </row>
        <row r="1621">
          <cell r="A1621" t="str">
            <v>26284/004</v>
          </cell>
          <cell r="B1621" t="str">
            <v>LAJE PRE-MOLD BETA 20 P/3,5KN/M2 VAO 6,2M INCL VIGOTAS TIJOLOS ARMADU-</v>
          </cell>
          <cell r="C1621" t="str">
            <v>M2</v>
          </cell>
          <cell r="D1621">
            <v>82.36</v>
          </cell>
        </row>
        <row r="1622">
          <cell r="B1622" t="str">
            <v>RA NEGATIVA CAPEAMENTO 3CM CONCRETO 15MPA ESCORAMENTO MATERIAL E MAO</v>
          </cell>
        </row>
        <row r="1623">
          <cell r="B1623" t="str">
            <v>DE OBRA.</v>
          </cell>
        </row>
        <row r="1624">
          <cell r="A1624">
            <v>247</v>
          </cell>
          <cell r="B1624" t="str">
            <v>EMBASAMENTOS</v>
          </cell>
        </row>
        <row r="1625">
          <cell r="A1625">
            <v>6122</v>
          </cell>
          <cell r="B1625" t="str">
            <v>EMBASAMENTO C/PEDRA ARGAMASSADA UTILIZANDO ARG.CIM/AREIA 1:4</v>
          </cell>
          <cell r="C1625" t="str">
            <v>M3</v>
          </cell>
          <cell r="D1625">
            <v>197.88</v>
          </cell>
        </row>
        <row r="1626">
          <cell r="A1626">
            <v>23709</v>
          </cell>
          <cell r="B1626" t="str">
            <v>ALVENARIA DE EMBASAMENTO DE TIJOLO MACICO</v>
          </cell>
        </row>
        <row r="1627">
          <cell r="A1627" t="str">
            <v>23709/001</v>
          </cell>
          <cell r="B1627" t="str">
            <v>ALVENARIA DE EMBASAMENTO C/TIJOLOS MACICOS E=20CM X H=20CM</v>
          </cell>
          <cell r="C1627" t="str">
            <v>M3</v>
          </cell>
          <cell r="D1627">
            <v>371.69</v>
          </cell>
        </row>
        <row r="1628">
          <cell r="A1628">
            <v>23724</v>
          </cell>
          <cell r="B1628" t="str">
            <v>BALDRAME CONCRETO CICLOPICO</v>
          </cell>
        </row>
        <row r="1629">
          <cell r="A1629" t="str">
            <v>23724/001</v>
          </cell>
          <cell r="B1629" t="str">
            <v>FUNDACAO BALDRAME RESID 1 PAVTO</v>
          </cell>
          <cell r="C1629" t="str">
            <v>M3</v>
          </cell>
          <cell r="D1629">
            <v>191.15</v>
          </cell>
        </row>
        <row r="1630">
          <cell r="A1630">
            <v>23725</v>
          </cell>
          <cell r="B1630" t="str">
            <v>BALDRAME PEDRA ARGAMASSADA</v>
          </cell>
        </row>
        <row r="1631">
          <cell r="A1631" t="str">
            <v>23725/001</v>
          </cell>
          <cell r="B1631" t="str">
            <v>BALDRAME PEDRA ARGAMASSADA C/CIM/AREIA 1:4(PNTP)</v>
          </cell>
          <cell r="C1631" t="str">
            <v>M3</v>
          </cell>
          <cell r="D1631">
            <v>197.88</v>
          </cell>
        </row>
        <row r="1632">
          <cell r="A1632">
            <v>63429</v>
          </cell>
          <cell r="B1632" t="str">
            <v>ALVENARIA DE EMBASAMENTO C/PEDRA ARGAMASSADA</v>
          </cell>
        </row>
        <row r="1633">
          <cell r="A1633" t="str">
            <v>63429/001</v>
          </cell>
          <cell r="B1633" t="str">
            <v>ALVENARIA DE EMBASAMENTO C/PEDRA ARGAMASSADA UTILIZANDO ARGAMASSA CIM/</v>
          </cell>
          <cell r="C1633" t="str">
            <v>M3</v>
          </cell>
          <cell r="D1633">
            <v>197.88</v>
          </cell>
        </row>
        <row r="1634">
          <cell r="B1634" t="str">
            <v>AREIA 1:4 (E=20CM E H=20CM)</v>
          </cell>
        </row>
        <row r="1635">
          <cell r="A1635">
            <v>68572</v>
          </cell>
          <cell r="B1635" t="str">
            <v>AGULHAMENTO DE PEDRA MARROADA NO FUNDO DE VALAS</v>
          </cell>
        </row>
        <row r="1636">
          <cell r="A1636" t="str">
            <v>68572/001</v>
          </cell>
          <cell r="B1636" t="str">
            <v>AGULHAMENTO FUNDO DE VALAS C/MACO 30KG PEDRA-DE-MAO H=10CM</v>
          </cell>
          <cell r="C1636" t="str">
            <v>M2</v>
          </cell>
          <cell r="D1636">
            <v>12.37</v>
          </cell>
        </row>
        <row r="1637">
          <cell r="A1637" t="str">
            <v>68572/002</v>
          </cell>
          <cell r="B1637" t="str">
            <v>AGULHAMENTO FUNDO DE VALAS C/MACO 30KG PEDRA-DE-MAO H=5CM</v>
          </cell>
          <cell r="C1637" t="str">
            <v>M2</v>
          </cell>
          <cell r="D1637">
            <v>6.18</v>
          </cell>
        </row>
        <row r="1638">
          <cell r="A1638">
            <v>296</v>
          </cell>
          <cell r="B1638" t="str">
            <v>CINTAS E VERGAS</v>
          </cell>
        </row>
        <row r="1639">
          <cell r="A1639">
            <v>23733</v>
          </cell>
          <cell r="B1639" t="str">
            <v>CINTAS CONCRETO</v>
          </cell>
        </row>
        <row r="1640">
          <cell r="A1640" t="str">
            <v>23733/001</v>
          </cell>
          <cell r="B1640" t="str">
            <v>CINTA CONCRETO ARMADO FCK=15MPA CONT."C" PREP.MECANICO NA OBRA, INCL</v>
          </cell>
          <cell r="C1640" t="str">
            <v>M3</v>
          </cell>
          <cell r="D1640">
            <v>1064.8900000000001</v>
          </cell>
        </row>
        <row r="1641">
          <cell r="B1641" t="str">
            <v>ACO, FORMAS MADEIRA 3A COM MONT/DESMON E LANCAMENTO/VIBRACAO MANUAL</v>
          </cell>
        </row>
        <row r="1642">
          <cell r="A1642" t="str">
            <v>23733/002</v>
          </cell>
          <cell r="B1642" t="str">
            <v>CINTA CONCRETO ARMADO FCK=15MPA CONT."C" PREP.MECANICO NA OBRA, SEM</v>
          </cell>
          <cell r="C1642" t="str">
            <v>M3</v>
          </cell>
          <cell r="D1642">
            <v>624.12</v>
          </cell>
        </row>
        <row r="1643">
          <cell r="B1643" t="str">
            <v>ACO, FORMAS MADEIRA 3A COM MONT/DESMON E LANCAMENTO/VIBRACAO MANUAL</v>
          </cell>
        </row>
        <row r="1644">
          <cell r="A1644" t="str">
            <v>CÓDIGO</v>
          </cell>
          <cell r="B1644" t="str">
            <v>|D E S C R I Ç Ã O                                                   |UN</v>
          </cell>
          <cell r="C1644" t="str">
            <v>IDADE</v>
          </cell>
          <cell r="D1644" t="str">
            <v>|CUSTO TOTAL</v>
          </cell>
        </row>
        <row r="1645">
          <cell r="A1645" t="str">
            <v>ÍNCULO.....:</v>
          </cell>
          <cell r="B1645" t="str">
            <v>NACIONAL CAIXA</v>
          </cell>
        </row>
        <row r="1647">
          <cell r="A1647">
            <v>23748</v>
          </cell>
          <cell r="B1647" t="str">
            <v>VERGA CONCRETO ARMADO</v>
          </cell>
        </row>
        <row r="1648">
          <cell r="A1648" t="str">
            <v>23748/001</v>
          </cell>
          <cell r="B1648" t="str">
            <v>VERGA 10X10CM PRE-MOLDADO CONCRETO FCK=15 MPA(PREP. C/ BETONEIRA) ACO</v>
          </cell>
          <cell r="C1648" t="str">
            <v>M</v>
          </cell>
          <cell r="D1648">
            <v>10.36</v>
          </cell>
        </row>
        <row r="1649">
          <cell r="B1649" t="str">
            <v>FINO CA-60/FORMAS TABUA PINHO 3A</v>
          </cell>
        </row>
        <row r="1650">
          <cell r="A1650">
            <v>68334</v>
          </cell>
          <cell r="B1650" t="str">
            <v>ARMACAO PARA CINTA CASAS KIT PROJETO ( 2 BARRAS ACO CA-60 5,00MM C/ 5%</v>
          </cell>
          <cell r="C1650" t="str">
            <v>M</v>
          </cell>
          <cell r="D1650">
            <v>1.67</v>
          </cell>
        </row>
        <row r="1651">
          <cell r="B1651" t="str">
            <v>DE PERDA SEM MAO-DE-OBRA )</v>
          </cell>
        </row>
        <row r="1652">
          <cell r="A1652">
            <v>68463</v>
          </cell>
          <cell r="B1652" t="str">
            <v>VERGA PRE-MOLDADA CONCRETO ARMADO FCK=15MPA</v>
          </cell>
        </row>
        <row r="1653">
          <cell r="A1653" t="str">
            <v>68463/001</v>
          </cell>
          <cell r="B1653" t="str">
            <v>VERGA PRE-MOLDADA CONCRETO ARMADO FCK=15MPA (10X10CM)</v>
          </cell>
          <cell r="C1653" t="str">
            <v>M3</v>
          </cell>
          <cell r="D1653">
            <v>1064.8900000000001</v>
          </cell>
        </row>
        <row r="1654">
          <cell r="A1654">
            <v>68466</v>
          </cell>
          <cell r="B1654" t="str">
            <v>VERGA 10X10CM PRE-MOLDADO CONCRETO FCK=15 MPA(PREP. C/ BETONEIRA) ACO</v>
          </cell>
        </row>
        <row r="1655">
          <cell r="B1655" t="str">
            <v>FINO CA-60/FORMAS TABUA PINHO 3A</v>
          </cell>
        </row>
        <row r="1656">
          <cell r="A1656" t="str">
            <v>68466/001</v>
          </cell>
          <cell r="B1656" t="str">
            <v>VERGA 10X10CM PRE-MOLDADO CONCRETO FCK=15 MPA(PREP. C/ BETONEIRA) ACO</v>
          </cell>
          <cell r="C1656" t="str">
            <v>M</v>
          </cell>
          <cell r="D1656">
            <v>11.46</v>
          </cell>
        </row>
        <row r="1657">
          <cell r="B1657" t="str">
            <v>FINO CA-60/FORMAS TABUA PINHO 3A</v>
          </cell>
        </row>
        <row r="1658">
          <cell r="A1658" t="str">
            <v>68466/002</v>
          </cell>
          <cell r="B1658" t="str">
            <v>VERGAS 10X10CM, PRE-MOLDADAS CONCRETO FCK=15MPA (PREPARO C/</v>
          </cell>
          <cell r="C1658" t="str">
            <v>M</v>
          </cell>
          <cell r="D1658">
            <v>10.36</v>
          </cell>
        </row>
        <row r="1659">
          <cell r="B1659" t="str">
            <v>BETONEIRA), ACO FINO CA-60 E FORMAS TABUA PINHO 3A.</v>
          </cell>
        </row>
        <row r="1660">
          <cell r="A1660">
            <v>68502</v>
          </cell>
          <cell r="B1660" t="str">
            <v>CONCRETO ARMADO P/VERGA RETA FCK=15MPA, CTRL B, PREP MAN, CONSUMO/M3:</v>
          </cell>
        </row>
        <row r="1661">
          <cell r="B1661" t="str">
            <v>ACO CA-50 6KG; FORM TAB=6M2</v>
          </cell>
        </row>
        <row r="1662">
          <cell r="A1662" t="str">
            <v>68502/001</v>
          </cell>
          <cell r="B1662" t="str">
            <v>CONCRETO ARMADO P/VERGA RETA FCK=15MPA, CTRL B, PREP MAN, CONSUMO/M3:</v>
          </cell>
          <cell r="C1662" t="str">
            <v>M3</v>
          </cell>
          <cell r="D1662">
            <v>467.78</v>
          </cell>
        </row>
        <row r="1663">
          <cell r="B1663" t="str">
            <v>ACO CA-50 6KG; FORM TAB=6M2</v>
          </cell>
        </row>
        <row r="1664">
          <cell r="A1664">
            <v>68503</v>
          </cell>
          <cell r="B1664" t="str">
            <v>CONCRETO ARMADO FCK=15MPA CONT B PREPARO C/ BETONEIRA - CONSUMO/M3:</v>
          </cell>
        </row>
        <row r="1665">
          <cell r="B1665" t="str">
            <v>FORMA TABUA REG = 6 M2, ACO CA 50 ATE 3/8 = 53,29 KG - CEHAP</v>
          </cell>
        </row>
        <row r="1666">
          <cell r="A1666" t="str">
            <v>68503/001</v>
          </cell>
          <cell r="B1666" t="str">
            <v>CONCRETO ARMADO FCK=15MPA CONT B PREPARO C/ BETONEIRA - CONSUMO/M3:</v>
          </cell>
          <cell r="C1666" t="str">
            <v>M3</v>
          </cell>
          <cell r="D1666">
            <v>803.98</v>
          </cell>
        </row>
        <row r="1667">
          <cell r="B1667" t="str">
            <v>FORMA TABUA REG = 6 M2, ACO CA 50 ATE 3/8 = 53,29 KG - CEHAP</v>
          </cell>
        </row>
        <row r="1668">
          <cell r="A1668">
            <v>68504</v>
          </cell>
          <cell r="B1668" t="str">
            <v>CONCRETO ARMADO FCK=15MPA PREP. MECANICO FORMA CANALETA (15X20X20),ACO</v>
          </cell>
        </row>
        <row r="1669">
          <cell r="B1669" t="str">
            <v>CA 60 ATE 3/16 = 45,13 KG/M3</v>
          </cell>
        </row>
        <row r="1670">
          <cell r="A1670" t="str">
            <v>68504/001</v>
          </cell>
          <cell r="B1670" t="str">
            <v>CONCRETO ARMADO FCK=15MPA PREP. MECANICO FORMA CANALETA (15X20X20),ACO</v>
          </cell>
          <cell r="C1670" t="str">
            <v>M3</v>
          </cell>
          <cell r="D1670">
            <v>766.97</v>
          </cell>
        </row>
        <row r="1671">
          <cell r="B1671" t="str">
            <v>CA 60 ATE 3/16 = 45,13 KG/M3</v>
          </cell>
        </row>
        <row r="1672">
          <cell r="A1672">
            <v>68579</v>
          </cell>
          <cell r="B1672" t="str">
            <v>VERGA CONCRETO C/ARMACAO E FORMA</v>
          </cell>
        </row>
        <row r="1673">
          <cell r="A1673" t="str">
            <v>68579/001</v>
          </cell>
          <cell r="B1673" t="str">
            <v>VERGA RETA CONCRETO ARMADO FCK=13,5MPA C/60KG ACO CA-25 C/FORMA</v>
          </cell>
          <cell r="C1673" t="str">
            <v>M3</v>
          </cell>
          <cell r="D1673">
            <v>906.9</v>
          </cell>
        </row>
        <row r="1674">
          <cell r="A1674" t="str">
            <v>68579/002</v>
          </cell>
          <cell r="B1674" t="str">
            <v>VERGA RETA CONCRETO ARMADO 1:3:5 C/60KG ACO CA-25 C/FORMA</v>
          </cell>
          <cell r="C1674" t="str">
            <v>M3</v>
          </cell>
          <cell r="D1674">
            <v>876.57</v>
          </cell>
        </row>
        <row r="1675">
          <cell r="A1675" t="str">
            <v>CÓDIGO</v>
          </cell>
          <cell r="B1675" t="str">
            <v>|D E S C R I Ç Ã O                                                   |UN</v>
          </cell>
          <cell r="C1675" t="str">
            <v>IDADE</v>
          </cell>
          <cell r="D1675" t="str">
            <v>|CUSTO TOTAL</v>
          </cell>
        </row>
        <row r="1676">
          <cell r="A1676" t="str">
            <v>ÍNCULO.....:</v>
          </cell>
          <cell r="B1676" t="str">
            <v>NACIONAL CAIXA</v>
          </cell>
        </row>
        <row r="1678">
          <cell r="A1678" t="str">
            <v>68579/003</v>
          </cell>
          <cell r="B1678" t="str">
            <v>VERGA RETA CONCRETO ARMADO 1:2,5:3 C/6OKG ACO CA-25 C/FORMA</v>
          </cell>
          <cell r="C1678" t="str">
            <v>M3</v>
          </cell>
          <cell r="D1678">
            <v>906.99</v>
          </cell>
        </row>
        <row r="1679">
          <cell r="A1679" t="str">
            <v>68579/004</v>
          </cell>
          <cell r="B1679" t="str">
            <v>VERGA RETA CONCRETO ARMADO 1:3:6 C/60KG ACO CA-25 C/FORMA</v>
          </cell>
          <cell r="C1679" t="str">
            <v>M3</v>
          </cell>
          <cell r="D1679">
            <v>871.02</v>
          </cell>
        </row>
        <row r="1680">
          <cell r="A1680" t="str">
            <v>68579/005</v>
          </cell>
          <cell r="B1680" t="str">
            <v>VERGA RETA CONCRETO ARMADO 1:2:3 C/70KG ACO CA-60 C/FORMA</v>
          </cell>
          <cell r="C1680" t="str">
            <v>M3</v>
          </cell>
          <cell r="D1680">
            <v>952.7</v>
          </cell>
        </row>
        <row r="1681">
          <cell r="A1681" t="str">
            <v>68579/006</v>
          </cell>
          <cell r="B1681" t="str">
            <v>VERGA RETA CONCRETO ARMADO USINADO FCK=18MPA C/60KG ACO CA-50 C/FORMA</v>
          </cell>
          <cell r="C1681" t="str">
            <v>M3</v>
          </cell>
          <cell r="D1681">
            <v>928.46</v>
          </cell>
        </row>
        <row r="1682">
          <cell r="A1682">
            <v>68580</v>
          </cell>
          <cell r="B1682" t="str">
            <v>CINTA AMARRACAO CONCRETO 1:2,5:4 C/28KG CA-50 1/4" C/FORMA</v>
          </cell>
        </row>
        <row r="1683">
          <cell r="A1683" t="str">
            <v>68580/001</v>
          </cell>
          <cell r="B1683" t="str">
            <v>CINTA AMARRACAO CONCRETO FCK=13,5MPA C/28KG CA-60 4,2MM C/FORMA</v>
          </cell>
          <cell r="C1683" t="str">
            <v>M3</v>
          </cell>
          <cell r="D1683">
            <v>1184.3399999999999</v>
          </cell>
        </row>
        <row r="1684">
          <cell r="A1684" t="str">
            <v>68580/002</v>
          </cell>
          <cell r="B1684" t="str">
            <v>CINTA AMARRACAO CONCRETO 1:2,5:4 C/28KG CA-50 1/4" C/FORMA</v>
          </cell>
          <cell r="C1684" t="str">
            <v>M3</v>
          </cell>
          <cell r="D1684">
            <v>1170.9000000000001</v>
          </cell>
        </row>
        <row r="1685">
          <cell r="A1685" t="str">
            <v>68580/003</v>
          </cell>
          <cell r="B1685" t="str">
            <v>CINTA AMARRACAO CONCRETO 1:2,5:5 C/100KG CA-50 5/16" C/FORMA</v>
          </cell>
          <cell r="C1685" t="str">
            <v>M3</v>
          </cell>
          <cell r="D1685">
            <v>1573.83</v>
          </cell>
        </row>
        <row r="1686">
          <cell r="A1686" t="str">
            <v>68580/004</v>
          </cell>
          <cell r="B1686" t="str">
            <v>CINTA AMARRACAO CONCRETO 1:3:5 C/30KG CA-50 1/4" C/FORMA</v>
          </cell>
          <cell r="C1686" t="str">
            <v>M3</v>
          </cell>
          <cell r="D1686">
            <v>1184.0899999999999</v>
          </cell>
        </row>
        <row r="1687">
          <cell r="A1687">
            <v>68623</v>
          </cell>
          <cell r="B1687" t="str">
            <v>CINTA CONCRETO ARMADO FCK=15MPA CONT."C" PREP.MECANICO NA OBRA, INCL</v>
          </cell>
        </row>
        <row r="1688">
          <cell r="B1688" t="str">
            <v>ACO, FORMAS MADEIRA 3A COM MONT/DESMON E LANCAMENTO/VIBRACAO MANUAL</v>
          </cell>
        </row>
        <row r="1689">
          <cell r="A1689" t="str">
            <v>68623/001</v>
          </cell>
          <cell r="B1689" t="str">
            <v>PLACA IDENTIFICACAO BLOCO 12X18CM</v>
          </cell>
          <cell r="C1689" t="str">
            <v>UN</v>
          </cell>
          <cell r="D1689">
            <v>20.43</v>
          </cell>
        </row>
        <row r="1690">
          <cell r="A1690" t="str">
            <v>68623/003</v>
          </cell>
          <cell r="B1690" t="str">
            <v>PLACA IDENTIFICACAO RUA 45X25CM</v>
          </cell>
          <cell r="C1690" t="str">
            <v>UN</v>
          </cell>
          <cell r="D1690">
            <v>57.28</v>
          </cell>
        </row>
        <row r="1691">
          <cell r="A1691" t="str">
            <v>68623/004</v>
          </cell>
          <cell r="B1691" t="str">
            <v>PLACA IDENTIFICACAO UNIDADE 8X12CM</v>
          </cell>
          <cell r="C1691" t="str">
            <v>UN</v>
          </cell>
          <cell r="D1691">
            <v>10.25</v>
          </cell>
        </row>
        <row r="1692">
          <cell r="A1692" t="str">
            <v>68623/006</v>
          </cell>
          <cell r="B1692" t="str">
            <v>CINTA CONCRETO ARMADO FCK=15MPA CONT."C" PREP.MECANICO NA OBRA, INCL</v>
          </cell>
          <cell r="C1692" t="str">
            <v>M3</v>
          </cell>
          <cell r="D1692">
            <v>1064.8900000000001</v>
          </cell>
        </row>
        <row r="1693">
          <cell r="B1693" t="str">
            <v>ACO, FORMAS MADEIRA 3A COM MONT/DESMON E LANCAMENTO/VIBRACAO MANUAL</v>
          </cell>
        </row>
        <row r="1694">
          <cell r="A1694">
            <v>301</v>
          </cell>
          <cell r="B1694" t="str">
            <v>ESTRUTURAS DIVERSAS</v>
          </cell>
        </row>
        <row r="1695">
          <cell r="A1695">
            <v>25573</v>
          </cell>
          <cell r="B1695" t="str">
            <v>PILAR E SUPORTE CAIXA D AGUA EM MADEIRA 1A CASAS HP</v>
          </cell>
        </row>
        <row r="1696">
          <cell r="A1696" t="str">
            <v>25573/001</v>
          </cell>
          <cell r="B1696" t="str">
            <v>PILAR EM MADEIRA 1A (15X15X2,70CM) INCL 3 DEMAOS VERNIZ SEM COLOCACAO</v>
          </cell>
          <cell r="C1696" t="str">
            <v>UN</v>
          </cell>
          <cell r="D1696">
            <v>100.39</v>
          </cell>
        </row>
        <row r="1697">
          <cell r="A1697" t="str">
            <v>25573/002</v>
          </cell>
          <cell r="B1697" t="str">
            <v>SUPORTE APOIO CAIXA D AGUA BARROTES MADEIRA DE 1</v>
          </cell>
          <cell r="C1697" t="str">
            <v>UN</v>
          </cell>
          <cell r="D1697">
            <v>16.34</v>
          </cell>
        </row>
        <row r="1698">
          <cell r="A1698">
            <v>39634</v>
          </cell>
          <cell r="B1698" t="str">
            <v>CONCRETO USINADO FCK=15MPA INCL.LANCAMENTO (ESTRUTURAS)</v>
          </cell>
          <cell r="C1698" t="str">
            <v>M3</v>
          </cell>
          <cell r="D1698">
            <v>260.5</v>
          </cell>
        </row>
        <row r="1699">
          <cell r="A1699">
            <v>68452</v>
          </cell>
          <cell r="B1699" t="str">
            <v>LAJE MACICA CONCRETO FCK=25MPA E=8CM, INCL. FORMA PLASTIFICADA 18MM /</v>
          </cell>
        </row>
        <row r="1700">
          <cell r="B1700" t="str">
            <v>ESCORAMENTO MAD SERRADA C/REAP. 12X  E 95,0KG ACO CA-50/60 /M3</v>
          </cell>
        </row>
        <row r="1701">
          <cell r="A1701" t="str">
            <v>68452/001</v>
          </cell>
          <cell r="B1701" t="str">
            <v>LAJE MACICA CONCRETO FCK=25MPA E=8CM, INCL. FORMA PLASTIFICADA 18MM /</v>
          </cell>
          <cell r="C1701" t="str">
            <v>M3</v>
          </cell>
          <cell r="D1701">
            <v>1221.43</v>
          </cell>
        </row>
        <row r="1702">
          <cell r="B1702" t="str">
            <v>ESCORAMENTO MAD SERRADA C/REAP. 12X  E 95,0KG ACO CA-50/60 /M3</v>
          </cell>
        </row>
        <row r="1703">
          <cell r="A1703">
            <v>68499</v>
          </cell>
          <cell r="B1703" t="str">
            <v>LAJE MACICA CONCRETO</v>
          </cell>
        </row>
        <row r="1704">
          <cell r="A1704" t="str">
            <v>68499/001</v>
          </cell>
          <cell r="B1704" t="str">
            <v>LAJE MACICA CONCRETO FCK=25MPA E=8CM, INCL. FORMA PLASTIFICADA 18MM /</v>
          </cell>
          <cell r="C1704" t="str">
            <v>M3</v>
          </cell>
          <cell r="D1704">
            <v>1216.78</v>
          </cell>
        </row>
        <row r="1705">
          <cell r="B1705" t="str">
            <v>ESCORAMENTO MAD SERRADA C/REAP. 12X  E 95,0KG ACO CA-60/M3</v>
          </cell>
        </row>
        <row r="1706">
          <cell r="A1706" t="str">
            <v>CÓDIGO</v>
          </cell>
          <cell r="B1706" t="str">
            <v>|D E S C R I Ç Ã O                                                   |UN</v>
          </cell>
          <cell r="C1706" t="str">
            <v>IDADE</v>
          </cell>
          <cell r="D1706" t="str">
            <v>|CUSTO TOTAL</v>
          </cell>
        </row>
        <row r="1707">
          <cell r="A1707" t="str">
            <v>ÍNCULO.....:</v>
          </cell>
          <cell r="B1707" t="str">
            <v>NACIONAL CAIXA</v>
          </cell>
        </row>
        <row r="1709">
          <cell r="A1709">
            <v>68560</v>
          </cell>
          <cell r="B1709" t="str">
            <v>PILAR MADEIRA DE LEI</v>
          </cell>
        </row>
        <row r="1710">
          <cell r="A1710" t="str">
            <v>68560/001</v>
          </cell>
          <cell r="B1710" t="str">
            <v>PILAR MADEIRA DE LEI 15X15X100CM COLOCADO, INCLUSIVE BASE CONCRETO</v>
          </cell>
          <cell r="C1710" t="str">
            <v>M</v>
          </cell>
          <cell r="D1710">
            <v>68.19</v>
          </cell>
        </row>
        <row r="1711">
          <cell r="A1711">
            <v>71623</v>
          </cell>
          <cell r="B1711" t="str">
            <v>CHAPIM DE CONCRETO APARENTE COM ACABAMENTO DESEMPENADO, FORMA DE COMPE</v>
          </cell>
          <cell r="C1711" t="str">
            <v>M</v>
          </cell>
          <cell r="D1711">
            <v>15.55</v>
          </cell>
        </row>
        <row r="1712">
          <cell r="B1712" t="str">
            <v>NSADO PLASTIFICADO (MADEIRIT ) DE 14 X 10 CM, FUNDIDO NO LOCAL.</v>
          </cell>
        </row>
        <row r="1713">
          <cell r="A1713" t="str">
            <v>IMPE</v>
          </cell>
          <cell r="B1713" t="str">
            <v>IMPERMEABILIZACOES E PROTECOES DIVERSAS</v>
          </cell>
        </row>
        <row r="1714">
          <cell r="A1714">
            <v>138</v>
          </cell>
          <cell r="B1714" t="str">
            <v>IMPERMEABILIZACAO COM ARGAMASSA</v>
          </cell>
        </row>
        <row r="1715">
          <cell r="A1715">
            <v>5968</v>
          </cell>
          <cell r="B1715" t="str">
            <v>IMPERMEABILIZACAO BASE ALVENARIA E=2CM C/ARGAMASSA CIMENTO/AREIA 1:3 C</v>
          </cell>
          <cell r="C1715" t="str">
            <v>M2</v>
          </cell>
          <cell r="D1715">
            <v>16.54</v>
          </cell>
        </row>
        <row r="1716">
          <cell r="B1716" t="str">
            <v>/IMPERMEABILIANTE PEGA NORMAL</v>
          </cell>
        </row>
        <row r="1717">
          <cell r="A1717">
            <v>6130</v>
          </cell>
          <cell r="B1717" t="str">
            <v>IMPERMEABILIZACAO PISOS C/ARG CIM/AREIA 1:4 C/IMPERMEABILIZANTE E=2,5C</v>
          </cell>
          <cell r="C1717" t="str">
            <v>M2</v>
          </cell>
          <cell r="D1717">
            <v>10.84</v>
          </cell>
        </row>
        <row r="1718">
          <cell r="B1718" t="str">
            <v>M</v>
          </cell>
        </row>
        <row r="1719">
          <cell r="A1719">
            <v>23711</v>
          </cell>
          <cell r="B1719" t="str">
            <v>IMPERMEABILIZACAO RIGIDA C/ARG. CIM/AREIA + IMPERMEABILIZANTE</v>
          </cell>
        </row>
        <row r="1720">
          <cell r="A1720" t="str">
            <v>23711/001</v>
          </cell>
          <cell r="B1720" t="str">
            <v>IMPERMEABILIZACAO C/ARG. RIGIDA CIM/AREIA 1:3 E=2,0CM + VEDACIT</v>
          </cell>
          <cell r="C1720" t="str">
            <v>M2</v>
          </cell>
          <cell r="D1720">
            <v>16.54</v>
          </cell>
        </row>
        <row r="1721">
          <cell r="A1721" t="str">
            <v>23711/002</v>
          </cell>
          <cell r="B1721" t="str">
            <v>IMPERMEABILIZACAO C/ARG. RIGIDA CIM/AREIA 1:3 E=2,5CM + VEDACIT</v>
          </cell>
          <cell r="C1721" t="str">
            <v>M2</v>
          </cell>
          <cell r="D1721">
            <v>21.36</v>
          </cell>
        </row>
        <row r="1722">
          <cell r="A1722">
            <v>141</v>
          </cell>
          <cell r="B1722" t="str">
            <v>IMPERMEABILIZACAO COM MANTA</v>
          </cell>
        </row>
        <row r="1723">
          <cell r="A1723">
            <v>24758</v>
          </cell>
          <cell r="B1723" t="str">
            <v>IMPERMEABILIZACAO C/MANTA TORODIM 4MM</v>
          </cell>
        </row>
        <row r="1724">
          <cell r="A1724" t="str">
            <v>24758/001</v>
          </cell>
          <cell r="B1724" t="str">
            <v>IMPERMEABILIZACAO C/MANTA TORODIM 4MM-NAO INCLUI REGULARIZACAO DE BASE</v>
          </cell>
          <cell r="C1724" t="str">
            <v>M2</v>
          </cell>
          <cell r="D1724">
            <v>29.45</v>
          </cell>
        </row>
        <row r="1725">
          <cell r="B1725" t="str">
            <v>NAO INCLUI PROTECAO MECANICA</v>
          </cell>
        </row>
        <row r="1726">
          <cell r="A1726">
            <v>68053</v>
          </cell>
          <cell r="B1726" t="str">
            <v>IMPERMEABILIZACAO C/LONA PLASTICA</v>
          </cell>
          <cell r="C1726" t="str">
            <v>M2</v>
          </cell>
          <cell r="D1726">
            <v>1.79</v>
          </cell>
        </row>
        <row r="1727">
          <cell r="A1727">
            <v>71416</v>
          </cell>
          <cell r="B1727" t="str">
            <v>ESTABILIZAÇÃO DE SOLO COM GEOMEMBRANA</v>
          </cell>
        </row>
        <row r="1728">
          <cell r="A1728" t="str">
            <v>71416/001</v>
          </cell>
          <cell r="B1728" t="str">
            <v>GEOMEMBRANA PEAD LISA E=2MM. FORNECIMENTO E COLOCAÇÃO.</v>
          </cell>
          <cell r="C1728" t="str">
            <v>M2</v>
          </cell>
          <cell r="D1728">
            <v>17.600000000000001</v>
          </cell>
        </row>
        <row r="1729">
          <cell r="A1729">
            <v>71418</v>
          </cell>
          <cell r="B1729" t="str">
            <v>MANTA GEOTEXTIL TP BIDIM</v>
          </cell>
        </row>
        <row r="1730">
          <cell r="A1730" t="str">
            <v>71418/001</v>
          </cell>
          <cell r="B1730" t="str">
            <v>MANTA GEOTEXTIL TIPO BIDIM-OP 30</v>
          </cell>
          <cell r="C1730" t="str">
            <v>M2</v>
          </cell>
          <cell r="D1730">
            <v>15.53</v>
          </cell>
        </row>
        <row r="1731">
          <cell r="A1731">
            <v>143</v>
          </cell>
          <cell r="B1731" t="str">
            <v>IMPERMEABILIZACAO COM PAPELAO ALCATROADO</v>
          </cell>
        </row>
        <row r="1732">
          <cell r="A1732">
            <v>24164</v>
          </cell>
          <cell r="B1732" t="str">
            <v>PAPEL BETUMINOSO</v>
          </cell>
        </row>
        <row r="1733">
          <cell r="A1733" t="str">
            <v>24164/001</v>
          </cell>
          <cell r="B1733" t="str">
            <v>PAPEL BETUMINOSO KRAFT</v>
          </cell>
          <cell r="C1733" t="str">
            <v>M2</v>
          </cell>
          <cell r="D1733">
            <v>13</v>
          </cell>
        </row>
        <row r="1734">
          <cell r="A1734">
            <v>144</v>
          </cell>
          <cell r="B1734" t="str">
            <v>IMPERMEABILIZACAO COM CIMENTO CRISTALIZADO</v>
          </cell>
        </row>
        <row r="1735">
          <cell r="A1735">
            <v>68595</v>
          </cell>
          <cell r="B1735" t="str">
            <v>CIMENTO ESPECIAL CRISTALIZANTE DENVERLIT C/EMULSAO ADESIVA DENVERFIX -</v>
          </cell>
        </row>
        <row r="1736">
          <cell r="B1736" t="str">
            <v>DENVER-1 DEMAO P/SUB SOLO/BALDRAMES/GALERIAS/JARDINEIRAS/ETC</v>
          </cell>
        </row>
        <row r="1737">
          <cell r="A1737" t="str">
            <v>CÓDIGO</v>
          </cell>
          <cell r="B1737" t="str">
            <v>|D E S C R I Ç Ã O                                                   |UN</v>
          </cell>
          <cell r="C1737" t="str">
            <v>IDADE</v>
          </cell>
          <cell r="D1737" t="str">
            <v>|CUSTO TOTAL</v>
          </cell>
        </row>
        <row r="1738">
          <cell r="A1738" t="str">
            <v>ÍNCULO.....:</v>
          </cell>
          <cell r="B1738" t="str">
            <v>NACIONAL CAIXA</v>
          </cell>
        </row>
        <row r="1740">
          <cell r="A1740" t="str">
            <v>68595/001</v>
          </cell>
          <cell r="B1740" t="str">
            <v>CIMENTO ESPECIAL CRISTALIZANTE DENVERLIT C/EMULSAO ADESIVA DENVERFIX -</v>
          </cell>
          <cell r="C1740" t="str">
            <v>M2</v>
          </cell>
          <cell r="D1740">
            <v>11.7</v>
          </cell>
        </row>
        <row r="1741">
          <cell r="B1741" t="str">
            <v>DENVER-1 DEMAO P/SUB SOLO/BALDRAMES/GALERIAS/JARDINEIRAS/ETC</v>
          </cell>
        </row>
        <row r="1742">
          <cell r="A1742" t="str">
            <v>68595/002</v>
          </cell>
          <cell r="B1742" t="str">
            <v>CIMENTO ESPECIAL CRISTALIZANTE DENVERLIT C/EMULSAO ADESIVA DENVERFIX -</v>
          </cell>
          <cell r="C1742" t="str">
            <v>M2</v>
          </cell>
          <cell r="D1742">
            <v>35.119999999999997</v>
          </cell>
        </row>
        <row r="1743">
          <cell r="B1743" t="str">
            <v>DENVER-3 DEMAOS P/SUBSOLO/BALDRAMES/GALERIAS/JARDINEIRAS/ETC</v>
          </cell>
        </row>
        <row r="1744">
          <cell r="A1744" t="str">
            <v>68595/003</v>
          </cell>
          <cell r="B1744" t="str">
            <v>PO CRISTALIZANTE P2/ADITIVO PEGA RAPIDA P1/SELADOR - HEYDI P/AREA SUJE</v>
          </cell>
          <cell r="C1744" t="str">
            <v>M2</v>
          </cell>
          <cell r="D1744">
            <v>35.619999999999997</v>
          </cell>
        </row>
        <row r="1745">
          <cell r="B1745" t="str">
            <v>ITA A PRESSAO LENCOL FREATICO - SUBSOLO/CISTERNA/PISCINA/ETC</v>
          </cell>
        </row>
        <row r="1746">
          <cell r="A1746" t="str">
            <v>68595/004</v>
          </cell>
          <cell r="B1746" t="str">
            <v>CIMENTO ESPECIAL CRISTALIZANTE K11/EMULSAO ADESIVA KZ - HEYDI P/ESTRUT</v>
          </cell>
          <cell r="C1746" t="str">
            <v>M2</v>
          </cell>
          <cell r="D1746">
            <v>13.04</v>
          </cell>
        </row>
        <row r="1747">
          <cell r="B1747" t="str">
            <v>URA ENTERRADA - BALDRAME</v>
          </cell>
        </row>
        <row r="1748">
          <cell r="A1748" t="str">
            <v>68595/005</v>
          </cell>
          <cell r="B1748" t="str">
            <v>CIMENTO ESPECIAL CRISTALIZANTE K11/EMULSAO ADESIVA KZ - HEYDI P/ESTRUT</v>
          </cell>
          <cell r="C1748" t="str">
            <v>M2</v>
          </cell>
          <cell r="D1748">
            <v>22.68</v>
          </cell>
        </row>
        <row r="1749">
          <cell r="B1749" t="str">
            <v>URA ENTERRADA - CISTERNA/PISCINA ATE PROFUNDIDADE DE 7,0M</v>
          </cell>
        </row>
        <row r="1750">
          <cell r="A1750">
            <v>145</v>
          </cell>
          <cell r="B1750" t="str">
            <v>IMPERMEABILIZACAO BETUMINOSA C/EMULSAO ASFALTICA E ACRILICA</v>
          </cell>
        </row>
        <row r="1751">
          <cell r="A1751">
            <v>68468</v>
          </cell>
          <cell r="B1751" t="str">
            <v>IMPERMEAB. DE FUNDACOES/BALDRAMES/MUROS DE ARRIMO/ALICERCES E REVEST.</v>
          </cell>
        </row>
        <row r="1752">
          <cell r="B1752" t="str">
            <v>EM CONTATO C/SOLO - UTILIZ. TINTA BETUMINOSA TIPO NEUTROLIN / 2DEMAOS</v>
          </cell>
        </row>
        <row r="1753">
          <cell r="A1753" t="str">
            <v>68468/001</v>
          </cell>
          <cell r="B1753" t="str">
            <v>IMPERMEAB. DE FUNDACOES/BALDRAMES/MUROS DE ARRIMO/ALICERCES E REVEST.</v>
          </cell>
          <cell r="C1753" t="str">
            <v>M2</v>
          </cell>
          <cell r="D1753">
            <v>3.65</v>
          </cell>
        </row>
        <row r="1754">
          <cell r="B1754" t="str">
            <v>EM CONTATO C/SOLO - UTILIZ. TINTA BETUMINOSA TIPO NEUTROLIN / 2DEMAOS</v>
          </cell>
        </row>
        <row r="1755">
          <cell r="A1755">
            <v>68507</v>
          </cell>
          <cell r="B1755" t="str">
            <v>IMPERMEABILIZACAO CALHAS/LAJES DESCOBERTAS</v>
          </cell>
        </row>
        <row r="1756">
          <cell r="A1756" t="str">
            <v>68507/001</v>
          </cell>
          <cell r="B1756" t="str">
            <v>IMPERMEABILIZACAO CALHAS/LAJES DESCOBERTAS C/3 DEMAOS VEDAPREN PRETO</v>
          </cell>
          <cell r="C1756" t="str">
            <v>M2</v>
          </cell>
          <cell r="D1756">
            <v>16.09</v>
          </cell>
        </row>
        <row r="1757">
          <cell r="A1757">
            <v>68508</v>
          </cell>
          <cell r="B1757" t="str">
            <v>IMPERMEABILIZACAO DE AREA MOLHADA</v>
          </cell>
        </row>
        <row r="1758">
          <cell r="A1758" t="str">
            <v>68508/001</v>
          </cell>
          <cell r="B1758" t="str">
            <v>IMPERMEABILIZACAO DE AREA MOLHADA 3 KG/M2, 3 DEMAOS VEDAPREN PRETO</v>
          </cell>
          <cell r="C1758" t="str">
            <v>M2</v>
          </cell>
          <cell r="D1758">
            <v>25.4</v>
          </cell>
        </row>
        <row r="1759">
          <cell r="B1759" t="str">
            <v>ESTRUTURADO C/ VEU DE POLIESTER.</v>
          </cell>
        </row>
        <row r="1760">
          <cell r="A1760">
            <v>68596</v>
          </cell>
          <cell r="B1760" t="str">
            <v>IMPERMEABILIZACAO FLEXIVEL</v>
          </cell>
        </row>
        <row r="1761">
          <cell r="A1761" t="str">
            <v>68596/001</v>
          </cell>
          <cell r="B1761" t="str">
            <v>IMPERMEABILIZANTE FLEXIVEL BASE ELASTOMERO - IGOFLEX PRETO - SIKA - 3</v>
          </cell>
          <cell r="C1761" t="str">
            <v>M2</v>
          </cell>
          <cell r="D1761">
            <v>27.82</v>
          </cell>
        </row>
        <row r="1762">
          <cell r="B1762" t="str">
            <v>DEMAOS S/TELA P/MARQUISE/TERRACO/CALHA/LAJE/JARDINEIRA/AREA FRIA</v>
          </cell>
        </row>
        <row r="1763">
          <cell r="A1763" t="str">
            <v>68596/002</v>
          </cell>
          <cell r="B1763" t="str">
            <v>IMPERMEABILIZANTE FLEXIVEL BASE ACRILICA  - IGOFLEX BRANCO - SIKA - 6</v>
          </cell>
          <cell r="C1763" t="str">
            <v>M2</v>
          </cell>
          <cell r="D1763">
            <v>130.69999999999999</v>
          </cell>
        </row>
        <row r="1764">
          <cell r="B1764" t="str">
            <v>DEMAOS S/TELA P/LAJE/CALHA/JARDINEIRA/MARQUISE</v>
          </cell>
        </row>
        <row r="1765">
          <cell r="A1765" t="str">
            <v>68596/003</v>
          </cell>
          <cell r="B1765" t="str">
            <v>IMPERMEABILIZAÇÃO Á BASE DE PINTURA ASFÁLTICA (HIDRO -ASFALTO) COM CON</v>
          </cell>
          <cell r="C1765" t="str">
            <v>M2</v>
          </cell>
          <cell r="D1765">
            <v>4.4400000000000004</v>
          </cell>
        </row>
        <row r="1766">
          <cell r="B1766" t="str">
            <v>SUMO DE 1,20 KG / M2, EM SUPERFÍCIE LISA DE PEQUENAS DIMENSÕES, COMO M</v>
          </cell>
        </row>
        <row r="1767">
          <cell r="B1767" t="str">
            <v>ARQUISES, BANHEIROS, ETC...</v>
          </cell>
        </row>
        <row r="1768">
          <cell r="A1768" t="str">
            <v>CÓDIGO</v>
          </cell>
          <cell r="B1768" t="str">
            <v>|D E S C R I Ç Ã O                                                   |UN</v>
          </cell>
          <cell r="C1768" t="str">
            <v>IDADE</v>
          </cell>
          <cell r="D1768" t="str">
            <v>|CUSTO TOTAL</v>
          </cell>
        </row>
        <row r="1769">
          <cell r="A1769" t="str">
            <v>ÍNCULO.....:</v>
          </cell>
          <cell r="B1769" t="str">
            <v>NACIONAL CAIXA</v>
          </cell>
        </row>
        <row r="1771">
          <cell r="A1771">
            <v>147</v>
          </cell>
          <cell r="B1771" t="str">
            <v>IMPERMEABILIZACAO COM MASTIQUE</v>
          </cell>
        </row>
        <row r="1772">
          <cell r="A1772">
            <v>24173</v>
          </cell>
          <cell r="B1772" t="str">
            <v>IMPERMEABILIZACAO DE LAJES</v>
          </cell>
        </row>
        <row r="1773">
          <cell r="A1773" t="str">
            <v>24173/001</v>
          </cell>
          <cell r="B1773" t="str">
            <v>IMPERM. LAJES SUPERIOR C/MASTIQUE BETUMINOSO A FRIO</v>
          </cell>
          <cell r="C1773" t="str">
            <v>M2</v>
          </cell>
          <cell r="D1773">
            <v>64.27</v>
          </cell>
        </row>
        <row r="1774">
          <cell r="A1774">
            <v>56949</v>
          </cell>
          <cell r="B1774" t="str">
            <v>JUNTA DE DILATACAO</v>
          </cell>
        </row>
        <row r="1775">
          <cell r="A1775" t="str">
            <v>56949/001</v>
          </cell>
          <cell r="B1775" t="str">
            <v>JUNTA DE DILATACAO COM SIKAFLEX 1A.</v>
          </cell>
          <cell r="C1775" t="str">
            <v>M</v>
          </cell>
          <cell r="D1775">
            <v>17.649999999999999</v>
          </cell>
        </row>
        <row r="1776">
          <cell r="A1776">
            <v>71686</v>
          </cell>
          <cell r="B1776" t="str">
            <v>CONSERVACAO DE CALHAS DE CONCRETO - PAR</v>
          </cell>
        </row>
        <row r="1777">
          <cell r="A1777" t="str">
            <v>71686/001</v>
          </cell>
          <cell r="B1777" t="str">
            <v>IMPERMEABILIZACAO CALHAS DE CONCRETO C/MASTIQUE BETUMINOSO</v>
          </cell>
          <cell r="C1777" t="str">
            <v>M</v>
          </cell>
          <cell r="D1777">
            <v>19.18</v>
          </cell>
        </row>
        <row r="1778">
          <cell r="A1778">
            <v>150</v>
          </cell>
          <cell r="B1778" t="str">
            <v>PROTECAO DE SUPERFICIE COM ARGAMASSA</v>
          </cell>
        </row>
        <row r="1779">
          <cell r="A1779">
            <v>24225</v>
          </cell>
          <cell r="B1779" t="str">
            <v>PROTECAO MECANICA DE SUPERFICIES IMPERMEABILIZADAS</v>
          </cell>
        </row>
        <row r="1780">
          <cell r="A1780" t="str">
            <v>24225/001</v>
          </cell>
          <cell r="B1780" t="str">
            <v>CAMADA DE PROTECAO C/ARG. CIM/AREIA PENEIRADA 1:3 E=1,5CM</v>
          </cell>
          <cell r="C1780" t="str">
            <v>M2</v>
          </cell>
          <cell r="D1780">
            <v>10.5</v>
          </cell>
        </row>
        <row r="1781">
          <cell r="A1781">
            <v>68510</v>
          </cell>
          <cell r="B1781" t="str">
            <v>PROTECAO C/ ARGAMASSA CIM/AREIA GROSSA TRACO 1:4,ESP.=2CM</v>
          </cell>
        </row>
        <row r="1782">
          <cell r="A1782" t="str">
            <v>68510/001</v>
          </cell>
          <cell r="B1782" t="str">
            <v>PROTECAO C/ ARGAMASSA CIM/AREIA GROSSA TRACO 1:4,ESP.=2CM</v>
          </cell>
          <cell r="C1782" t="str">
            <v>M2</v>
          </cell>
          <cell r="D1782">
            <v>7.28</v>
          </cell>
        </row>
        <row r="1783">
          <cell r="A1783" t="str">
            <v>INEL</v>
          </cell>
          <cell r="B1783" t="str">
            <v>INSTALACAO ELETRICA/ELETRIFICACAO E ILUMINACAO EXTERNA</v>
          </cell>
        </row>
        <row r="1784">
          <cell r="A1784">
            <v>165</v>
          </cell>
          <cell r="B1784" t="str">
            <v>ELETRODUTOS/CALHAS PARA LEITO DE CABOS</v>
          </cell>
        </row>
        <row r="1785">
          <cell r="A1785">
            <v>10299</v>
          </cell>
          <cell r="B1785" t="str">
            <v>FORN/ASSENT. ELETRODUTO PVC ROSCA 25 MM (1")</v>
          </cell>
        </row>
        <row r="1786">
          <cell r="A1786" t="str">
            <v>10299/001</v>
          </cell>
          <cell r="B1786" t="str">
            <v>FORN/ASSENT. ELETRODUTO PVC ROSCA 25 MM</v>
          </cell>
          <cell r="C1786" t="str">
            <v>M</v>
          </cell>
          <cell r="D1786">
            <v>6.99</v>
          </cell>
        </row>
        <row r="1787">
          <cell r="A1787">
            <v>40728</v>
          </cell>
          <cell r="B1787" t="str">
            <v>FORN./ASSENTAMENTO TUBO F.G. DN 1/2 POL. COM LUVAS E UNIÃO</v>
          </cell>
          <cell r="C1787" t="str">
            <v>M</v>
          </cell>
          <cell r="D1787">
            <v>38.049999999999997</v>
          </cell>
        </row>
        <row r="1788">
          <cell r="A1788">
            <v>40802</v>
          </cell>
          <cell r="B1788" t="str">
            <v>FORN/ASSENT. ELETRODUTO PVC ROSC. 1 POL</v>
          </cell>
          <cell r="C1788" t="str">
            <v>M</v>
          </cell>
          <cell r="D1788">
            <v>7.46</v>
          </cell>
        </row>
        <row r="1789">
          <cell r="A1789">
            <v>55858</v>
          </cell>
          <cell r="B1789" t="str">
            <v>FORN/ASSENT. ELETRODUTO FERRO LI ESMALT. 3/4 POL</v>
          </cell>
          <cell r="C1789" t="str">
            <v>M</v>
          </cell>
          <cell r="D1789">
            <v>12.2</v>
          </cell>
        </row>
        <row r="1790">
          <cell r="A1790">
            <v>55859</v>
          </cell>
          <cell r="B1790" t="str">
            <v>FORN/ASSENT. ELETRODUTO FERRO LI ESMALT. 1 POL</v>
          </cell>
          <cell r="C1790" t="str">
            <v>M</v>
          </cell>
          <cell r="D1790">
            <v>14.75</v>
          </cell>
        </row>
        <row r="1791">
          <cell r="A1791">
            <v>55860</v>
          </cell>
          <cell r="B1791" t="str">
            <v>FORN/ASSENT. ELETRODUTO FERRO LI ESMALT. 1 1/2 POL</v>
          </cell>
          <cell r="C1791" t="str">
            <v>M</v>
          </cell>
          <cell r="D1791">
            <v>23.07</v>
          </cell>
        </row>
        <row r="1792">
          <cell r="A1792">
            <v>55861</v>
          </cell>
          <cell r="B1792" t="str">
            <v>FORN/ASSENT. ELETRODUTO FERRO LI ESMALT. 2 POL</v>
          </cell>
          <cell r="C1792" t="str">
            <v>M</v>
          </cell>
          <cell r="D1792">
            <v>28.55</v>
          </cell>
        </row>
        <row r="1793">
          <cell r="A1793">
            <v>55862</v>
          </cell>
          <cell r="B1793" t="str">
            <v>FORN/ASSENT. ELETRODUTO FERRO LI ESMALT. 4 POL</v>
          </cell>
          <cell r="C1793" t="str">
            <v>M</v>
          </cell>
          <cell r="D1793">
            <v>74.489999999999995</v>
          </cell>
        </row>
        <row r="1794">
          <cell r="A1794">
            <v>55865</v>
          </cell>
          <cell r="B1794" t="str">
            <v>FORN/ASSENT. ELETRODUTO PVC ROSC, 1 1/2 POL</v>
          </cell>
          <cell r="C1794" t="str">
            <v>M</v>
          </cell>
          <cell r="D1794">
            <v>13.51</v>
          </cell>
        </row>
        <row r="1795">
          <cell r="A1795">
            <v>55866</v>
          </cell>
          <cell r="B1795" t="str">
            <v>FORN/ASSENT. ELETRODUTO PVC ROSC. 2 POL</v>
          </cell>
          <cell r="C1795" t="str">
            <v>M</v>
          </cell>
          <cell r="D1795">
            <v>16.41</v>
          </cell>
        </row>
        <row r="1796">
          <cell r="A1796">
            <v>55867</v>
          </cell>
          <cell r="B1796" t="str">
            <v>FORN/ASSENT. ELETRODUTO PVC ROSC. 3 POL</v>
          </cell>
          <cell r="C1796" t="str">
            <v>M</v>
          </cell>
          <cell r="D1796">
            <v>31.2</v>
          </cell>
        </row>
        <row r="1797">
          <cell r="A1797">
            <v>55868</v>
          </cell>
          <cell r="B1797" t="str">
            <v>FORN/ASSENT. ELETRODUTO PVC ROSC. 4 POL</v>
          </cell>
          <cell r="C1797" t="str">
            <v>M</v>
          </cell>
          <cell r="D1797">
            <v>43.19</v>
          </cell>
        </row>
        <row r="1798">
          <cell r="A1798">
            <v>68637</v>
          </cell>
          <cell r="B1798" t="str">
            <v>ELETRODUTO PVC ROSCAVEL 50 MM (1 1/2") C/2 CABOS CCI 50-10 INCL CONEXO</v>
          </cell>
        </row>
        <row r="1799">
          <cell r="A1799" t="str">
            <v>CÓDIGO</v>
          </cell>
          <cell r="B1799" t="str">
            <v>|D E S C R I Ç Ã O                                                   |UN</v>
          </cell>
          <cell r="C1799" t="str">
            <v>IDADE</v>
          </cell>
          <cell r="D1799" t="str">
            <v>|CUSTO TOTAL</v>
          </cell>
        </row>
        <row r="1800">
          <cell r="A1800" t="str">
            <v>ÍNCULO.....:</v>
          </cell>
          <cell r="B1800" t="str">
            <v>NACIONAL CAIXA</v>
          </cell>
        </row>
        <row r="1802">
          <cell r="A1802" t="str">
            <v>68637/001</v>
          </cell>
          <cell r="B1802" t="str">
            <v>ROSCAVEL D = 3/4"</v>
          </cell>
          <cell r="C1802" t="str">
            <v>M</v>
          </cell>
          <cell r="D1802">
            <v>5.23</v>
          </cell>
        </row>
        <row r="1803">
          <cell r="A1803" t="str">
            <v>68637/002</v>
          </cell>
          <cell r="B1803" t="str">
            <v>PRUMADA ELETRICA C/ELETRODUTO PVC ROSCA 1", C/ 3#6MM2</v>
          </cell>
          <cell r="C1803" t="str">
            <v>M</v>
          </cell>
          <cell r="D1803">
            <v>14.73</v>
          </cell>
        </row>
        <row r="1804">
          <cell r="A1804" t="str">
            <v>68637/003</v>
          </cell>
          <cell r="B1804" t="str">
            <v>ELETRODUTO PVC ROSCAVEL 50 MM (1 1/2") C/2 CABOS CCI 50-10 INCL CONEXO</v>
          </cell>
          <cell r="C1804" t="str">
            <v>M</v>
          </cell>
          <cell r="D1804">
            <v>19.87</v>
          </cell>
        </row>
        <row r="1805">
          <cell r="A1805">
            <v>68688</v>
          </cell>
          <cell r="B1805" t="str">
            <v>ELETRODUTO PVC RIGIDO 1/2" APARENTE</v>
          </cell>
        </row>
        <row r="1806">
          <cell r="A1806" t="str">
            <v>68688/001</v>
          </cell>
          <cell r="B1806" t="str">
            <v>ELETRODUTO PVC RIGIDO 3/4" APARENTE</v>
          </cell>
          <cell r="C1806" t="str">
            <v>M</v>
          </cell>
          <cell r="D1806">
            <v>5.25</v>
          </cell>
        </row>
        <row r="1807">
          <cell r="A1807" t="str">
            <v>68688/002</v>
          </cell>
          <cell r="B1807" t="str">
            <v>ELETRODUTO PVC RIGIDO 1/2" APARENTE</v>
          </cell>
          <cell r="C1807" t="str">
            <v>M</v>
          </cell>
          <cell r="D1807">
            <v>4.7699999999999996</v>
          </cell>
        </row>
        <row r="1808">
          <cell r="A1808">
            <v>167</v>
          </cell>
          <cell r="B1808" t="str">
            <v>FIOS/CABOS</v>
          </cell>
        </row>
        <row r="1809">
          <cell r="A1809">
            <v>8257</v>
          </cell>
          <cell r="B1809" t="str">
            <v>CABO ISOLADO PVC 750V 240 MM2</v>
          </cell>
          <cell r="C1809" t="str">
            <v>M</v>
          </cell>
          <cell r="D1809">
            <v>117.62</v>
          </cell>
        </row>
        <row r="1810">
          <cell r="A1810">
            <v>24209</v>
          </cell>
          <cell r="B1810" t="str">
            <v>FORN/INSTAL FIO ISOLADO PVC 750V 6MM2</v>
          </cell>
        </row>
        <row r="1811">
          <cell r="A1811" t="str">
            <v>24209/001</v>
          </cell>
          <cell r="B1811" t="str">
            <v>FIO ISOLADO PVC 750V 6 MM2</v>
          </cell>
          <cell r="C1811" t="str">
            <v>M</v>
          </cell>
          <cell r="D1811">
            <v>2.94</v>
          </cell>
        </row>
        <row r="1812">
          <cell r="A1812">
            <v>24210</v>
          </cell>
          <cell r="B1812" t="str">
            <v>FORN/INSTAL FIO ISOLADO PVC 750V 10MM2</v>
          </cell>
        </row>
        <row r="1813">
          <cell r="A1813" t="str">
            <v>24210/001</v>
          </cell>
          <cell r="B1813" t="str">
            <v>FIO ISOLADO PVC 750V 10 MM2</v>
          </cell>
          <cell r="C1813" t="str">
            <v>M</v>
          </cell>
          <cell r="D1813">
            <v>3.95</v>
          </cell>
        </row>
        <row r="1814">
          <cell r="A1814">
            <v>55863</v>
          </cell>
          <cell r="B1814" t="str">
            <v>CABO ISOLADO PVC 750V 150 MM2</v>
          </cell>
          <cell r="C1814" t="str">
            <v>M</v>
          </cell>
          <cell r="D1814">
            <v>72.3</v>
          </cell>
        </row>
        <row r="1815">
          <cell r="A1815">
            <v>55869</v>
          </cell>
          <cell r="B1815" t="str">
            <v>FORN/INSTAL. FIO DUPLO FLEXIVEL 2 X 1,5 MM2</v>
          </cell>
          <cell r="C1815" t="str">
            <v>M</v>
          </cell>
          <cell r="D1815">
            <v>4.47</v>
          </cell>
        </row>
        <row r="1816">
          <cell r="A1816">
            <v>55870</v>
          </cell>
          <cell r="B1816" t="str">
            <v>FORN/INSTAL. CABO COBRE ISOLADO 50 MM2</v>
          </cell>
          <cell r="C1816" t="str">
            <v>M</v>
          </cell>
          <cell r="D1816">
            <v>29.17</v>
          </cell>
        </row>
        <row r="1817">
          <cell r="A1817">
            <v>55871</v>
          </cell>
          <cell r="B1817" t="str">
            <v>FORN/INSTAL. CABO COBRE ISOLADO 95 MM2</v>
          </cell>
          <cell r="C1817" t="str">
            <v>M</v>
          </cell>
          <cell r="D1817">
            <v>53.8</v>
          </cell>
        </row>
        <row r="1818">
          <cell r="A1818">
            <v>63485</v>
          </cell>
          <cell r="B1818" t="str">
            <v>FORN/INSTAL FIO ISOLADO PVC 750V 2,5MM2</v>
          </cell>
        </row>
        <row r="1819">
          <cell r="A1819" t="str">
            <v>63485/001</v>
          </cell>
          <cell r="B1819" t="str">
            <v>FIO ISOLADO PVC 750V 2,5 MM2</v>
          </cell>
          <cell r="C1819" t="str">
            <v>M</v>
          </cell>
          <cell r="D1819">
            <v>1.99</v>
          </cell>
        </row>
        <row r="1820">
          <cell r="A1820">
            <v>63486</v>
          </cell>
          <cell r="B1820" t="str">
            <v>FORN/INSTAL FIO ISOLADO PVC 750V 4MM2</v>
          </cell>
        </row>
        <row r="1821">
          <cell r="A1821" t="str">
            <v>63486/001</v>
          </cell>
          <cell r="B1821" t="str">
            <v>FIO ISOLADO PVC 750V 4 MM2</v>
          </cell>
          <cell r="C1821" t="str">
            <v>M</v>
          </cell>
          <cell r="D1821">
            <v>2.44</v>
          </cell>
        </row>
        <row r="1822">
          <cell r="A1822">
            <v>64626</v>
          </cell>
          <cell r="B1822" t="str">
            <v>FIO ISOLADO PVC 750V 1,5 MM2</v>
          </cell>
          <cell r="C1822" t="str">
            <v>M</v>
          </cell>
          <cell r="D1822">
            <v>1.69</v>
          </cell>
        </row>
        <row r="1823">
          <cell r="A1823">
            <v>168</v>
          </cell>
          <cell r="B1823" t="str">
            <v>CAIXAS</v>
          </cell>
        </row>
        <row r="1824">
          <cell r="A1824">
            <v>10404</v>
          </cell>
          <cell r="B1824" t="str">
            <v>CAIXA DE PASSAGEM EM ALVENARIA COM TAMPA DE CONCR</v>
          </cell>
        </row>
        <row r="1825">
          <cell r="A1825" t="str">
            <v>10404/001</v>
          </cell>
          <cell r="B1825" t="str">
            <v>CAIXA DE PASSAGEM EM ALVENARIA COM TAMPA CONCRETO 40X40X40</v>
          </cell>
          <cell r="C1825" t="str">
            <v>UN</v>
          </cell>
          <cell r="D1825">
            <v>43.77</v>
          </cell>
        </row>
        <row r="1826">
          <cell r="A1826">
            <v>68689</v>
          </cell>
          <cell r="B1826" t="str">
            <v>CONDULETE PVC TIPO "LL" 3/4"</v>
          </cell>
        </row>
        <row r="1827">
          <cell r="A1827" t="str">
            <v>68689/001</v>
          </cell>
          <cell r="B1827" t="str">
            <v>CONDULETES PVC TIPO "B" 3/4"</v>
          </cell>
          <cell r="C1827" t="str">
            <v>UN</v>
          </cell>
          <cell r="D1827">
            <v>10.64</v>
          </cell>
        </row>
        <row r="1828">
          <cell r="A1828" t="str">
            <v>68689/002</v>
          </cell>
          <cell r="B1828" t="str">
            <v>CONDULETE PVC TIPO "LL" 3/4"</v>
          </cell>
          <cell r="C1828" t="str">
            <v>UN</v>
          </cell>
          <cell r="D1828">
            <v>8.5399999999999991</v>
          </cell>
        </row>
        <row r="1829">
          <cell r="A1829" t="str">
            <v>68689/003</v>
          </cell>
          <cell r="B1829" t="str">
            <v>CONDULETE PVC TIPO "TB" 3/4"</v>
          </cell>
          <cell r="C1829" t="str">
            <v>UN</v>
          </cell>
          <cell r="D1829">
            <v>14.94</v>
          </cell>
        </row>
        <row r="1830">
          <cell r="A1830" t="str">
            <v>CÓDIGO</v>
          </cell>
          <cell r="B1830" t="str">
            <v>|D E S C R I Ç Ã O                                                   |UN</v>
          </cell>
          <cell r="C1830" t="str">
            <v>IDADE</v>
          </cell>
          <cell r="D1830" t="str">
            <v>|CUSTO TOTAL</v>
          </cell>
        </row>
        <row r="1831">
          <cell r="A1831" t="str">
            <v>ÍNCULO.....:</v>
          </cell>
          <cell r="B1831" t="str">
            <v>NACIONAL CAIXA</v>
          </cell>
        </row>
        <row r="1833">
          <cell r="A1833" t="str">
            <v>68689/004</v>
          </cell>
          <cell r="B1833" t="str">
            <v>CAIXA DE LIGAÇÃO EM ALUMÍNIO SILÍCIO, TIPO CONDULETES FORMATO "C", DIA</v>
          </cell>
          <cell r="C1833" t="str">
            <v>UN</v>
          </cell>
          <cell r="D1833">
            <v>10.24</v>
          </cell>
        </row>
        <row r="1834">
          <cell r="B1834" t="str">
            <v>M= 3/4". FORNECIMENTO E COLOCAÇÃO.</v>
          </cell>
        </row>
        <row r="1835">
          <cell r="A1835">
            <v>169</v>
          </cell>
          <cell r="B1835" t="str">
            <v>QUADROS/DISJUNTORES</v>
          </cell>
        </row>
        <row r="1836">
          <cell r="A1836">
            <v>10405</v>
          </cell>
          <cell r="B1836" t="str">
            <v>INSTALACAO DE QUADRO DE DISTRIBUICAO DE EMBUTIR</v>
          </cell>
        </row>
        <row r="1837">
          <cell r="B1837" t="str">
            <v>(QUADRA DESCOBERTA DO MET)</v>
          </cell>
        </row>
        <row r="1838">
          <cell r="A1838" t="str">
            <v>10405/001</v>
          </cell>
          <cell r="B1838" t="str">
            <v>INSTALACAO DE QUADRO DE DISTRIBUICAO DE EMBUTIR(QUADRA DESC)</v>
          </cell>
          <cell r="C1838" t="str">
            <v>UN</v>
          </cell>
          <cell r="D1838">
            <v>111.87</v>
          </cell>
        </row>
        <row r="1839">
          <cell r="A1839">
            <v>11748</v>
          </cell>
          <cell r="B1839" t="str">
            <v>ENTRADA SERVICO INDIVIDUAIS AEREAS E SUBSTACOES SIMPLIFICADAS PADRAO</v>
          </cell>
        </row>
        <row r="1840">
          <cell r="B1840" t="str">
            <v>CERJ E LIGHT</v>
          </cell>
        </row>
        <row r="1841">
          <cell r="A1841" t="str">
            <v>11748/001</v>
          </cell>
          <cell r="B1841" t="str">
            <v>ENTRADA SERV (PC) PD CERJ TRIF 1 MEDIDOR C/CARGA ATE 30KW C/CONCR COMP</v>
          </cell>
          <cell r="C1841" t="str">
            <v>UN</v>
          </cell>
          <cell r="D1841">
            <v>1564.44</v>
          </cell>
        </row>
        <row r="1842">
          <cell r="B1842" t="str">
            <v>LETO CABINE EM ALV C/PORTA CAIXA P/INSTAL DO MEDIDOR CAIXA CONCR P/ATE</v>
          </cell>
        </row>
        <row r="1843">
          <cell r="B1843" t="str">
            <v>RRAMENTO E DEMAIS MAT NECESSARIOS EXCL DISJUNTOR E FIO OU CABO DE ENTR</v>
          </cell>
        </row>
        <row r="1844">
          <cell r="B1844" t="str">
            <v>ADA OU SAIDA</v>
          </cell>
        </row>
        <row r="1845">
          <cell r="A1845">
            <v>23699</v>
          </cell>
          <cell r="B1845" t="str">
            <v>ENTRADA QUADRO GERAL CASA BOMBAS</v>
          </cell>
        </row>
        <row r="1846">
          <cell r="A1846" t="str">
            <v>23699/001</v>
          </cell>
          <cell r="B1846" t="str">
            <v>ENTRADA QUADRO GERAL CASA BOMBA PR5-2Q-T INCL LIGACAO PREDIAL</v>
          </cell>
          <cell r="C1846" t="str">
            <v>UN</v>
          </cell>
          <cell r="D1846">
            <v>12823.47</v>
          </cell>
        </row>
        <row r="1847">
          <cell r="A1847">
            <v>26323</v>
          </cell>
          <cell r="B1847" t="str">
            <v>QUADROS DE DISTRIBUICAO.</v>
          </cell>
        </row>
        <row r="1848">
          <cell r="A1848" t="str">
            <v>26323/001</v>
          </cell>
          <cell r="B1848" t="str">
            <v>QUADRO DISTR ENERG P/DISJ TERMO-MAGN UNIP P/INSTAL ATE 3DISJ</v>
          </cell>
          <cell r="C1848" t="str">
            <v>UN</v>
          </cell>
          <cell r="D1848">
            <v>36.81</v>
          </cell>
        </row>
        <row r="1849">
          <cell r="B1849" t="str">
            <v>SEM DISPOSITIVO PARA CHAVE GERAL C/PORTA E BARRAMENTO NEUTRO</v>
          </cell>
        </row>
        <row r="1850">
          <cell r="B1850" t="str">
            <v>FORNECIMENTO E COLOCACAO E COLOCACAO</v>
          </cell>
        </row>
        <row r="1851">
          <cell r="A1851" t="str">
            <v>26323/002</v>
          </cell>
          <cell r="B1851" t="str">
            <v>QUADRO DISTR ENERG P/DISJ TERMO-MAGN UNIP P/INSTAL ATE 6DISJ</v>
          </cell>
          <cell r="C1851" t="str">
            <v>UN</v>
          </cell>
          <cell r="D1851">
            <v>41.97</v>
          </cell>
        </row>
        <row r="1852">
          <cell r="B1852" t="str">
            <v>SEM DISPOSITIVO PARA CHAVE GERAL C/PORTA E BARRAMENTO NEUTRO</v>
          </cell>
        </row>
        <row r="1853">
          <cell r="B1853" t="str">
            <v>FORNECIMENTO E COLOCACAO</v>
          </cell>
        </row>
        <row r="1854">
          <cell r="A1854" t="str">
            <v>26323/003</v>
          </cell>
          <cell r="B1854" t="str">
            <v>QUADRO DISTR ENERG P/DISJ TERMO-MAGN UNIP P/INSTAL AT/12DISJ</v>
          </cell>
          <cell r="C1854" t="str">
            <v>UN</v>
          </cell>
          <cell r="D1854">
            <v>61.61</v>
          </cell>
        </row>
        <row r="1855">
          <cell r="B1855" t="str">
            <v>SEM DISPOSITIVO PARA CHAVE GERAL C/PORTA E BARRAMENTO NEUTRO</v>
          </cell>
        </row>
        <row r="1856">
          <cell r="B1856" t="str">
            <v>FORNECIMENTO E COLOCACAO</v>
          </cell>
        </row>
        <row r="1857">
          <cell r="A1857" t="str">
            <v>26323/004</v>
          </cell>
          <cell r="B1857" t="str">
            <v>QUADRO DISTR ENERG P/DISJ TERMO-MAGN UNIP P/INSTAL AT/18DISJ</v>
          </cell>
          <cell r="C1857" t="str">
            <v>UN</v>
          </cell>
          <cell r="D1857">
            <v>200.26</v>
          </cell>
        </row>
        <row r="1858">
          <cell r="B1858" t="str">
            <v>( DE EMBUTIR) C/DISPOSITIVO PARA CHAVE GERAL C/PORTA E BARRAMENTO</v>
          </cell>
        </row>
        <row r="1859">
          <cell r="B1859" t="str">
            <v>NEUTRO-FORNECIMENTO E COLOCACAO</v>
          </cell>
        </row>
        <row r="1860">
          <cell r="A1860" t="str">
            <v>26323/005</v>
          </cell>
          <cell r="B1860" t="str">
            <v>QUADRO DISTR ENERG P/DISJ TERMO-MAGN UNIP P/INSTAL AT/24DISJ</v>
          </cell>
          <cell r="C1860" t="str">
            <v>UN</v>
          </cell>
          <cell r="D1860">
            <v>234.65</v>
          </cell>
        </row>
        <row r="1861">
          <cell r="A1861" t="str">
            <v>CÓDIGO</v>
          </cell>
          <cell r="B1861" t="str">
            <v>|D E S C R I Ç Ã O                                                   |UN</v>
          </cell>
          <cell r="C1861" t="str">
            <v>IDADE</v>
          </cell>
          <cell r="D1861" t="str">
            <v>|CUSTO TOTAL</v>
          </cell>
        </row>
        <row r="1862">
          <cell r="A1862" t="str">
            <v>ÍNCULO.....:</v>
          </cell>
          <cell r="B1862" t="str">
            <v>NACIONAL CAIXA</v>
          </cell>
        </row>
        <row r="1864">
          <cell r="B1864" t="str">
            <v>(DE EMBUTIR) C/DISPOSITIVO PARA CHAVE GERAL C/PORTA E BARRAMENTO</v>
          </cell>
        </row>
        <row r="1865">
          <cell r="B1865" t="str">
            <v>NEUTRO E TRIFASICO -FORNECIMENTO E COLOCACAO</v>
          </cell>
        </row>
        <row r="1866">
          <cell r="A1866" t="str">
            <v>26323/006</v>
          </cell>
          <cell r="B1866" t="str">
            <v>QUADRO DISTR ENERG P/DISJ TERMO-MAGN UNIP P/INSTAL AT/32DISJ</v>
          </cell>
          <cell r="C1866" t="str">
            <v>UN</v>
          </cell>
          <cell r="D1866">
            <v>337.79</v>
          </cell>
        </row>
        <row r="1867">
          <cell r="B1867" t="str">
            <v>DE EMBUTIR C/DISPOSITIVO P/CHAVE GERAL C/PORTA E BARRAMENTO</v>
          </cell>
        </row>
        <row r="1868">
          <cell r="B1868" t="str">
            <v>NEUTRO E TRIFASICO -FORNECIMENTO E COLOCACAO</v>
          </cell>
        </row>
        <row r="1869">
          <cell r="A1869" t="str">
            <v>26323/007</v>
          </cell>
          <cell r="B1869" t="str">
            <v>QUADRO DISTR ENERG P/DISJ TERMO-MAGN UNIP P/INSTAL AT/40DISJ</v>
          </cell>
          <cell r="C1869" t="str">
            <v>UN</v>
          </cell>
          <cell r="D1869">
            <v>385.2</v>
          </cell>
        </row>
        <row r="1870">
          <cell r="B1870" t="str">
            <v>DE EMBUTIR C/DISPOSITIVO PARA CHAVE GERAL C/PORTA E BARRAMENTO</v>
          </cell>
        </row>
        <row r="1871">
          <cell r="B1871" t="str">
            <v>NEUTRO E TRIFASICO -FORNECIMENTO E COLOCACAO</v>
          </cell>
        </row>
        <row r="1872">
          <cell r="A1872" t="str">
            <v>26323/008</v>
          </cell>
          <cell r="B1872" t="str">
            <v>QUADRO DISTR ENERG P/DISJ TERMO-MAGN UNIP P/INSTAL AT/50DISJ</v>
          </cell>
          <cell r="C1872" t="str">
            <v>UN</v>
          </cell>
          <cell r="D1872">
            <v>513.05999999999995</v>
          </cell>
        </row>
        <row r="1873">
          <cell r="B1873" t="str">
            <v>DE EMBUTIR C/DISPOSITIVO P/CHAVE GERAL C/PORTA E BARRAMENTO</v>
          </cell>
        </row>
        <row r="1874">
          <cell r="B1874" t="str">
            <v>NEUTRO E TRIFASICO -FORNECIMENTO E COLOCACAO</v>
          </cell>
        </row>
        <row r="1875">
          <cell r="A1875">
            <v>26324</v>
          </cell>
          <cell r="B1875" t="str">
            <v>DISJUNTORES</v>
          </cell>
        </row>
        <row r="1876">
          <cell r="A1876" t="str">
            <v>26324/001</v>
          </cell>
          <cell r="B1876" t="str">
            <v>DISJUNTOR TERMOMAGNETICO UNIPOLAR 10 A 30A X 240V-FORN/COLOC</v>
          </cell>
          <cell r="C1876" t="str">
            <v>UN</v>
          </cell>
          <cell r="D1876">
            <v>8.0299999999999994</v>
          </cell>
        </row>
        <row r="1877">
          <cell r="A1877" t="str">
            <v>26324/002</v>
          </cell>
          <cell r="B1877" t="str">
            <v>DISJUNTOR TERMOMAGNETICO UNIPOLAR 35 A 50A X 240V-FORN/COLOC</v>
          </cell>
          <cell r="C1877" t="str">
            <v>UN</v>
          </cell>
          <cell r="D1877">
            <v>11.18</v>
          </cell>
        </row>
        <row r="1878">
          <cell r="A1878" t="str">
            <v>26324/003</v>
          </cell>
          <cell r="B1878" t="str">
            <v>DISJUNTOR TERMOMAGNETICO BIPOLAR 10 A 50A  X 240V-FORN/COLOC</v>
          </cell>
          <cell r="C1878" t="str">
            <v>UN</v>
          </cell>
          <cell r="D1878">
            <v>43.21</v>
          </cell>
        </row>
        <row r="1879">
          <cell r="A1879" t="str">
            <v>26324/004</v>
          </cell>
          <cell r="B1879" t="str">
            <v>DISJUNTOR TERMOMAGNETICO TRIPOLAR 10 A 50A X 240V-FORN/COLOC</v>
          </cell>
          <cell r="C1879" t="str">
            <v>UN</v>
          </cell>
          <cell r="D1879">
            <v>50.87</v>
          </cell>
        </row>
        <row r="1880">
          <cell r="A1880" t="str">
            <v>26324/005</v>
          </cell>
          <cell r="B1880" t="str">
            <v>DISJUNTOR TERMOMAGNETICO TRIPOLAR 60 A 100A X240V-FORN/COLOC</v>
          </cell>
          <cell r="C1880" t="str">
            <v>UN</v>
          </cell>
          <cell r="D1880">
            <v>71.94</v>
          </cell>
        </row>
        <row r="1881">
          <cell r="A1881" t="str">
            <v>26324/006</v>
          </cell>
          <cell r="B1881" t="str">
            <v>DISJUNTOR TERMOMAGNETICO TRIPOLAR 125 A 150AX240V-FORN/COLOC</v>
          </cell>
          <cell r="C1881" t="str">
            <v>UN</v>
          </cell>
          <cell r="D1881">
            <v>185.41</v>
          </cell>
        </row>
        <row r="1882">
          <cell r="A1882" t="str">
            <v>26324/007</v>
          </cell>
          <cell r="B1882" t="str">
            <v>DISJUNTOR TERMOMAGNETICO TRIPOLAR 250A X  240V-FORNEC/COLOC</v>
          </cell>
          <cell r="C1882" t="str">
            <v>UN</v>
          </cell>
          <cell r="D1882">
            <v>785.44</v>
          </cell>
        </row>
        <row r="1883">
          <cell r="A1883" t="str">
            <v>26324/008</v>
          </cell>
          <cell r="B1883" t="str">
            <v>DISJUNTOR TERMOMAGNETICO TRIPOLAR 300 A 400AX240V-FORN/COLOC</v>
          </cell>
          <cell r="C1883" t="str">
            <v>UN</v>
          </cell>
          <cell r="D1883">
            <v>1006.49</v>
          </cell>
        </row>
        <row r="1884">
          <cell r="A1884" t="str">
            <v>26324/009</v>
          </cell>
          <cell r="B1884" t="str">
            <v>DISJUNTOR TERMOMAGNETICO TRIPOLAR 500 A 600AX240V-FORN/COLOC</v>
          </cell>
          <cell r="C1884" t="str">
            <v>UN</v>
          </cell>
          <cell r="D1884">
            <v>2267.87</v>
          </cell>
        </row>
        <row r="1885">
          <cell r="A1885" t="str">
            <v>26324/010</v>
          </cell>
          <cell r="B1885" t="str">
            <v>DISJUNTOR TERMOMAGNETICO TRIPOLAR 175 A 225AX240V-FORN/COLOC</v>
          </cell>
          <cell r="C1885" t="str">
            <v>UN</v>
          </cell>
          <cell r="D1885">
            <v>602.51</v>
          </cell>
        </row>
        <row r="1886">
          <cell r="A1886">
            <v>57023</v>
          </cell>
          <cell r="B1886" t="str">
            <v>INSTALACAO DE DISJUNTOR TRIFASICO ATE 20 A (QUADRA</v>
          </cell>
        </row>
        <row r="1887">
          <cell r="B1887" t="str">
            <v>DESCOBERTA DO MET)</v>
          </cell>
        </row>
        <row r="1888">
          <cell r="A1888" t="str">
            <v>57023/001</v>
          </cell>
          <cell r="B1888" t="str">
            <v>INSTALACAO DE DISJUNTOR TRIFASICO ATE 20 A (QUADRA DESCOBER)</v>
          </cell>
          <cell r="C1888" t="str">
            <v>UN</v>
          </cell>
          <cell r="D1888">
            <v>49.99</v>
          </cell>
        </row>
        <row r="1889">
          <cell r="B1889" t="str">
            <v>DESCOBERTA DO MET)</v>
          </cell>
        </row>
        <row r="1890">
          <cell r="A1890">
            <v>68066</v>
          </cell>
          <cell r="B1890" t="str">
            <v>CAIXA DE PROTECAO PARA MEDIDOR MONOFASICO</v>
          </cell>
          <cell r="C1890" t="str">
            <v>UN</v>
          </cell>
          <cell r="D1890">
            <v>58.12</v>
          </cell>
        </row>
        <row r="1891">
          <cell r="A1891">
            <v>68444</v>
          </cell>
          <cell r="B1891" t="str">
            <v>ENTRADA SERV (PC) PD LIGHT/MONOF ATE 4,4KVA LIGACAO AEREA C/POSTE DE</v>
          </cell>
        </row>
        <row r="1892">
          <cell r="A1892" t="str">
            <v>CÓDIGO</v>
          </cell>
          <cell r="B1892" t="str">
            <v>|D E S C R I Ç Ã O                                                   |UN</v>
          </cell>
          <cell r="C1892" t="str">
            <v>IDADE</v>
          </cell>
          <cell r="D1892" t="str">
            <v>|CUSTO TOTAL</v>
          </cell>
        </row>
        <row r="1893">
          <cell r="A1893" t="str">
            <v>ÍNCULO.....:</v>
          </cell>
          <cell r="B1893" t="str">
            <v>NACIONAL CAIXA</v>
          </cell>
        </row>
        <row r="1895">
          <cell r="B1895" t="str">
            <v>CONCR COMPLETO QUADRO P/INSTAL DE MEDIDOR TP A-2 C/DISJUNTOR 1X40A</v>
          </cell>
        </row>
        <row r="1896">
          <cell r="B1896" t="str">
            <v>HASTE DE ATERRAMENTO E DEMAIS MAT NECESSARIOS EXCL FIO DE ENTRADA E</v>
          </cell>
        </row>
        <row r="1897">
          <cell r="B1897" t="str">
            <v>SAIDA</v>
          </cell>
        </row>
        <row r="1898">
          <cell r="A1898" t="str">
            <v>68444/001</v>
          </cell>
          <cell r="B1898" t="str">
            <v>ENTRADA SERV (PC) PD LIGHT/MONOF ATE 4,4KVA LIGACAO AEREA C/POSTE DE</v>
          </cell>
          <cell r="C1898" t="str">
            <v>UN</v>
          </cell>
          <cell r="D1898">
            <v>1008.03</v>
          </cell>
        </row>
        <row r="1899">
          <cell r="B1899" t="str">
            <v>CONCR COMPLETO QUADRO P/INSTAL DE MEDIDOR TP A-2 C/DISJUNTOR 1X40A</v>
          </cell>
        </row>
        <row r="1900">
          <cell r="B1900" t="str">
            <v>HASTE DE ATERRAMENTO E DEMAIS MAT NECESSARIOS EXCL FIO DE ENTRADA E</v>
          </cell>
        </row>
        <row r="1901">
          <cell r="B1901" t="str">
            <v>SAIDA</v>
          </cell>
        </row>
        <row r="1902">
          <cell r="A1902">
            <v>68479</v>
          </cell>
          <cell r="B1902" t="str">
            <v>PE-A.43 - QUADRO DE COMANDO E QUADRO DE MEDICAO</v>
          </cell>
        </row>
        <row r="1903">
          <cell r="A1903" t="str">
            <v>68479/001</v>
          </cell>
          <cell r="B1903" t="str">
            <v>QUADRO DE COMANDO E QUADRO DE MEDICAO</v>
          </cell>
          <cell r="C1903" t="str">
            <v>UN</v>
          </cell>
          <cell r="D1903">
            <v>208.31</v>
          </cell>
        </row>
        <row r="1904">
          <cell r="A1904">
            <v>68611</v>
          </cell>
          <cell r="B1904" t="str">
            <v>CAIXA PASSAGEM P/TELEFONE</v>
          </cell>
        </row>
        <row r="1905">
          <cell r="A1905" t="str">
            <v>68611/001</v>
          </cell>
          <cell r="B1905" t="str">
            <v>CAIXA PASSAGEM P/TELEFONE  10X 10X 5CM</v>
          </cell>
          <cell r="C1905" t="str">
            <v>UN</v>
          </cell>
          <cell r="D1905">
            <v>23.75</v>
          </cell>
        </row>
        <row r="1906">
          <cell r="A1906" t="str">
            <v>68611/002</v>
          </cell>
          <cell r="B1906" t="str">
            <v>CAIXA PASSAGEM P/TELEFONE  20X 20X12CM</v>
          </cell>
          <cell r="C1906" t="str">
            <v>UN</v>
          </cell>
          <cell r="D1906">
            <v>51.32</v>
          </cell>
        </row>
        <row r="1907">
          <cell r="A1907" t="str">
            <v>68611/003</v>
          </cell>
          <cell r="B1907" t="str">
            <v>CAIXA PASSAGEM P/TELEFONE  40X 40X12CM</v>
          </cell>
          <cell r="C1907" t="str">
            <v>UN</v>
          </cell>
          <cell r="D1907">
            <v>84.12</v>
          </cell>
        </row>
        <row r="1908">
          <cell r="A1908" t="str">
            <v>68611/004</v>
          </cell>
          <cell r="B1908" t="str">
            <v>CAIXA PASSAGEM P/TELEFONE  60X 60X12CM</v>
          </cell>
          <cell r="C1908" t="str">
            <v>UN</v>
          </cell>
          <cell r="D1908">
            <v>127.55</v>
          </cell>
        </row>
        <row r="1909">
          <cell r="A1909" t="str">
            <v>68611/005</v>
          </cell>
          <cell r="B1909" t="str">
            <v>CAIXA PASSAGEM P/TELEFONE  80X 80X15CM</v>
          </cell>
          <cell r="C1909" t="str">
            <v>UN</v>
          </cell>
          <cell r="D1909">
            <v>201.61</v>
          </cell>
        </row>
        <row r="1910">
          <cell r="A1910" t="str">
            <v>68611/006</v>
          </cell>
          <cell r="B1910" t="str">
            <v>CAIXA PASSAGEM P/TELEFONE 150X150X15CM</v>
          </cell>
          <cell r="C1910" t="str">
            <v>UN</v>
          </cell>
          <cell r="D1910">
            <v>732.86</v>
          </cell>
        </row>
        <row r="1911">
          <cell r="A1911">
            <v>68636</v>
          </cell>
          <cell r="B1911" t="str">
            <v>P/DISTRIBUICAO 4 CIRCUITOS INCLUSIVE ACESSORIOS</v>
          </cell>
        </row>
        <row r="1912">
          <cell r="A1912" t="str">
            <v>68636/001</v>
          </cell>
          <cell r="B1912" t="str">
            <v>QUADRO DE DISTRIBUICAO P/TELEFONE N.4 0,6X0,6X0,12M SEM ACESSORIOS EM</v>
          </cell>
          <cell r="C1912" t="str">
            <v>UN</v>
          </cell>
          <cell r="D1912">
            <v>131.01</v>
          </cell>
        </row>
        <row r="1913">
          <cell r="B1913" t="str">
            <v>CHAPA METALICA, PADRAO TELEBRAS</v>
          </cell>
        </row>
        <row r="1914">
          <cell r="A1914" t="str">
            <v>68636/002</v>
          </cell>
          <cell r="B1914" t="str">
            <v>QUADRO DE DISTRIBUICAO P/TELEFONE N.3 0,4X0,4X0,12M SEM ACESSORIOS EM</v>
          </cell>
          <cell r="C1914" t="str">
            <v>UN</v>
          </cell>
          <cell r="D1914">
            <v>90.33</v>
          </cell>
        </row>
        <row r="1915">
          <cell r="B1915" t="str">
            <v>CHAPA METALICA, PADRAO TELEBRAS</v>
          </cell>
        </row>
        <row r="1916">
          <cell r="A1916" t="str">
            <v>68636/003</v>
          </cell>
          <cell r="B1916" t="str">
            <v>QUADRO DE DISTRIBUICAO P/TELEFONE N.2 0,2X0,2X0,12M SEM ACESSORIOS EM</v>
          </cell>
          <cell r="C1916" t="str">
            <v>UN</v>
          </cell>
          <cell r="D1916">
            <v>55.88</v>
          </cell>
        </row>
        <row r="1917">
          <cell r="B1917" t="str">
            <v>CHAPA METALICA, PADRAO TELEBRAS</v>
          </cell>
        </row>
        <row r="1918">
          <cell r="A1918" t="str">
            <v>68636/004</v>
          </cell>
          <cell r="B1918" t="str">
            <v>P/DISTRIBUICAO 4 CIRCUITOS INCLUSIVE ACESSORIOS</v>
          </cell>
          <cell r="C1918" t="str">
            <v>UN</v>
          </cell>
          <cell r="D1918">
            <v>74.67</v>
          </cell>
        </row>
        <row r="1919">
          <cell r="A1919" t="str">
            <v>68636/005</v>
          </cell>
          <cell r="B1919" t="str">
            <v>QUADRO DE MEDICAO GERAL P/EDIFICIOS C/16 APTO EM CHAPA METALICA INCL</v>
          </cell>
          <cell r="C1919" t="str">
            <v>UN</v>
          </cell>
          <cell r="D1919">
            <v>675.21</v>
          </cell>
        </row>
        <row r="1920">
          <cell r="B1920" t="str">
            <v>DISJUNTORES E ATERRAMENTO</v>
          </cell>
        </row>
        <row r="1921">
          <cell r="A1921">
            <v>171</v>
          </cell>
          <cell r="B1921" t="str">
            <v>LUMINARIA INTERNA/BOCAL/LAMPADAS</v>
          </cell>
        </row>
        <row r="1922">
          <cell r="A1922">
            <v>26322</v>
          </cell>
          <cell r="B1922" t="str">
            <v>LUMINARIA INTERNA TP CALHA SOBREPOR</v>
          </cell>
        </row>
        <row r="1923">
          <cell r="A1923" t="str">
            <v>CÓDIGO</v>
          </cell>
          <cell r="B1923" t="str">
            <v>|D E S C R I Ç Ã O                                                   |UN</v>
          </cell>
          <cell r="C1923" t="str">
            <v>IDADE</v>
          </cell>
          <cell r="D1923" t="str">
            <v>|CUSTO TOTAL</v>
          </cell>
        </row>
        <row r="1924">
          <cell r="A1924" t="str">
            <v>ÍNCULO.....:</v>
          </cell>
          <cell r="B1924" t="str">
            <v>NACIONAL CAIXA</v>
          </cell>
        </row>
        <row r="1926">
          <cell r="A1926" t="str">
            <v>26322/001</v>
          </cell>
          <cell r="B1926" t="str">
            <v>LUMINARIA SOBREPOR TP CALHA C/REATOR PART RAPIDA LAMP 1X20W FLUORESCEN</v>
          </cell>
          <cell r="C1926" t="str">
            <v>UN</v>
          </cell>
          <cell r="D1926">
            <v>39.99</v>
          </cell>
        </row>
        <row r="1927">
          <cell r="B1927" t="str">
            <v>TE FIX EM LAJE OU FORRO - FORNECIMENTO E COLOCACAO</v>
          </cell>
        </row>
        <row r="1928">
          <cell r="A1928" t="str">
            <v>26322/002</v>
          </cell>
          <cell r="B1928" t="str">
            <v>LUMINARIA SOBREPOR TP CALHA C/REATOR PART RAPIDA LAMP 2X20W FLUORESCEN</v>
          </cell>
          <cell r="C1928" t="str">
            <v>UN</v>
          </cell>
          <cell r="D1928">
            <v>60.74</v>
          </cell>
        </row>
        <row r="1929">
          <cell r="B1929" t="str">
            <v>TE FIX EM LAJE OU FORRO - FORNECIMENTO E COLOCACAO</v>
          </cell>
        </row>
        <row r="1930">
          <cell r="A1930" t="str">
            <v>26322/003</v>
          </cell>
          <cell r="B1930" t="str">
            <v>LUMINARIA SOBREPOR TP CALHA C/REATOR PART RAPIDA LAMP 3X20W FLUORESCEN</v>
          </cell>
          <cell r="C1930" t="str">
            <v>UN</v>
          </cell>
          <cell r="D1930">
            <v>92.18</v>
          </cell>
        </row>
        <row r="1931">
          <cell r="B1931" t="str">
            <v>TE FIX EM LAJE OU FORRO - FORNECIMENTO E COLOCACAO</v>
          </cell>
        </row>
        <row r="1932">
          <cell r="A1932" t="str">
            <v>26322/004</v>
          </cell>
          <cell r="B1932" t="str">
            <v>LUMINARIA SOBREPOR TP CALHA C/REATOR PART RAPIDA LAMP 4X20W FLUORESCEN</v>
          </cell>
          <cell r="C1932" t="str">
            <v>UN</v>
          </cell>
          <cell r="D1932">
            <v>98.43</v>
          </cell>
        </row>
        <row r="1933">
          <cell r="B1933" t="str">
            <v>TE FIX EM LAJE OU FORRO - FORNECIMENTO E COLOCACAO</v>
          </cell>
        </row>
        <row r="1934">
          <cell r="A1934" t="str">
            <v>26322/005</v>
          </cell>
          <cell r="B1934" t="str">
            <v>LUMINARIA SOBREPOR TP CALHA C/REATOR PART RAPIDA LAMP 1X40W FLUORESCEN</v>
          </cell>
          <cell r="C1934" t="str">
            <v>UN</v>
          </cell>
          <cell r="D1934">
            <v>46.39</v>
          </cell>
        </row>
        <row r="1935">
          <cell r="B1935" t="str">
            <v>TE FIX EM LAJE OU FORRO - FORNECIMENTO E COLOCACAO</v>
          </cell>
        </row>
        <row r="1936">
          <cell r="A1936" t="str">
            <v>26322/006</v>
          </cell>
          <cell r="B1936" t="str">
            <v>LUMINARIA SOBREPOR TP CALHA C/REATOR PARTIDA RAPIDA E 2 LAMPADAS 40W</v>
          </cell>
          <cell r="C1936" t="str">
            <v>UN</v>
          </cell>
          <cell r="D1936">
            <v>65.319999999999993</v>
          </cell>
        </row>
        <row r="1937">
          <cell r="B1937" t="str">
            <v>FLUORESCENTE, FIXADA EM LAJE OU FORRO - FORNECIMENTO E COLOCACAO</v>
          </cell>
        </row>
        <row r="1938">
          <cell r="A1938" t="str">
            <v>26322/007</v>
          </cell>
          <cell r="B1938" t="str">
            <v>LUMINARIA SOBREPOR TP CALHA C/REATOR PART RAPIDA LAMP 3X40W FLUORESCEN</v>
          </cell>
          <cell r="C1938" t="str">
            <v>UN</v>
          </cell>
          <cell r="D1938">
            <v>90.88</v>
          </cell>
        </row>
        <row r="1939">
          <cell r="B1939" t="str">
            <v>TE FIX EM LAJE OU FORRO - FORNECIMENTO E COLOCACAO</v>
          </cell>
        </row>
        <row r="1940">
          <cell r="A1940" t="str">
            <v>26322/008</v>
          </cell>
          <cell r="B1940" t="str">
            <v>LUMINARIA SOBREPOR TP CALHA C/REATOR PART RAPIDA LAMP 4X40W FLUORESCEN</v>
          </cell>
          <cell r="C1940" t="str">
            <v>UN</v>
          </cell>
          <cell r="D1940">
            <v>113.97</v>
          </cell>
        </row>
        <row r="1941">
          <cell r="B1941" t="str">
            <v>TE FIX EM LAJE OU FORRO - FORNECIMENTO E COLOCACAO</v>
          </cell>
        </row>
        <row r="1942">
          <cell r="A1942" t="str">
            <v>26322/009</v>
          </cell>
          <cell r="B1942" t="str">
            <v>LUMINARIA SOBREPOR TP CALHA C/REATOR PART CONVENC LAMP 1X20W E STARTER</v>
          </cell>
          <cell r="C1942" t="str">
            <v>UN</v>
          </cell>
          <cell r="D1942">
            <v>37.31</v>
          </cell>
        </row>
        <row r="1943">
          <cell r="B1943" t="str">
            <v>FIX EM LAJE OU FORRO - FORNECIMENTO E COLOCACAO</v>
          </cell>
        </row>
        <row r="1944">
          <cell r="A1944" t="str">
            <v>26322/010</v>
          </cell>
          <cell r="B1944" t="str">
            <v>LUMINARIA SOBREPOR TP CALHA C/REATOR PART CONVENC LAMP 2X20W (FLUORES</v>
          </cell>
          <cell r="C1944" t="str">
            <v>UN</v>
          </cell>
          <cell r="D1944">
            <v>58.73</v>
          </cell>
        </row>
        <row r="1945">
          <cell r="B1945" t="str">
            <v>CENTE) E STARTER FIX EM LAJE OU FORRO - FORNECIMENTO E COLOCACAO</v>
          </cell>
        </row>
        <row r="1946">
          <cell r="A1946" t="str">
            <v>26322/011</v>
          </cell>
          <cell r="B1946" t="str">
            <v>LUMINARIA SOBREPOR TP CALHA C/REATOR PART CONVENC LAMP 3X20W (FLUORES</v>
          </cell>
          <cell r="C1946" t="str">
            <v>UN</v>
          </cell>
          <cell r="D1946">
            <v>90.17</v>
          </cell>
        </row>
        <row r="1947">
          <cell r="B1947" t="str">
            <v>CENTE) E STARTER FIXADA EM LAJE OU FORRO - FORNECIMENTO OU COLOCACAO</v>
          </cell>
        </row>
        <row r="1948">
          <cell r="A1948" t="str">
            <v>26322/012</v>
          </cell>
          <cell r="B1948" t="str">
            <v>LUMINARIA SOBREPOR TP CALHA C/REATOR PART CONVENC LAMP 4X20W (FLUORES</v>
          </cell>
          <cell r="C1948" t="str">
            <v>UN</v>
          </cell>
          <cell r="D1948">
            <v>95.75</v>
          </cell>
        </row>
        <row r="1949">
          <cell r="B1949" t="str">
            <v>CENTE) E STARTER FIXADA EM LAJE OU FORRO - FORNECIMENTO E COLOCACAO</v>
          </cell>
        </row>
        <row r="1950">
          <cell r="A1950" t="str">
            <v>26322/013</v>
          </cell>
          <cell r="B1950" t="str">
            <v>LUMINARIA SOBREPOR TP CALHA C/REATOR PART CONVENC LAMP 1X40W (FLUORES</v>
          </cell>
          <cell r="C1950" t="str">
            <v>UN</v>
          </cell>
          <cell r="D1950">
            <v>44.38</v>
          </cell>
        </row>
        <row r="1951">
          <cell r="B1951" t="str">
            <v>CENTE) E STARTER FIXADA EM LAJE OU FORRO - FORNECIMENTO E COLOCACAO</v>
          </cell>
        </row>
        <row r="1952">
          <cell r="A1952" t="str">
            <v>26322/014</v>
          </cell>
          <cell r="B1952" t="str">
            <v>LUMINARIA SOBREPOR TP CALHA C/REATOR PART CONVENC LAMP 2X40W (FLUORES</v>
          </cell>
          <cell r="C1952" t="str">
            <v>UN</v>
          </cell>
          <cell r="D1952">
            <v>63.31</v>
          </cell>
        </row>
        <row r="1953">
          <cell r="B1953" t="str">
            <v>CENTE) E STARTER FIXADA EM LAJE OU FORRO - FORNECIMENTO E COLOCACAO</v>
          </cell>
        </row>
        <row r="1954">
          <cell r="A1954" t="str">
            <v>CÓDIGO</v>
          </cell>
          <cell r="B1954" t="str">
            <v>|D E S C R I Ç Ã O                                                   |UN</v>
          </cell>
          <cell r="C1954" t="str">
            <v>IDADE</v>
          </cell>
          <cell r="D1954" t="str">
            <v>|CUSTO TOTAL</v>
          </cell>
        </row>
        <row r="1955">
          <cell r="A1955" t="str">
            <v>ÍNCULO.....:</v>
          </cell>
          <cell r="B1955" t="str">
            <v>NACIONAL CAIXA</v>
          </cell>
        </row>
        <row r="1957">
          <cell r="A1957" t="str">
            <v>26322/015</v>
          </cell>
          <cell r="B1957" t="str">
            <v>LUMINARIA SOBREPOR TP CALHA C/REATOR PART CONVENC LAMP 3X40W (FLUORES</v>
          </cell>
          <cell r="C1957" t="str">
            <v>UN</v>
          </cell>
          <cell r="D1957">
            <v>88.2</v>
          </cell>
        </row>
        <row r="1958">
          <cell r="B1958" t="str">
            <v>CENTE) E STARTER FIXADA EM LAJE OU FORRO - FORNECIMENTO E COLOCACAO</v>
          </cell>
        </row>
        <row r="1959">
          <cell r="A1959" t="str">
            <v>26322/016</v>
          </cell>
          <cell r="B1959" t="str">
            <v>LUMINARIA SOBREPOR TP CALHA C/REATOR PART CONVENC LAMP 4X40W (FLUORES</v>
          </cell>
          <cell r="C1959" t="str">
            <v>UN</v>
          </cell>
          <cell r="D1959">
            <v>111.96</v>
          </cell>
        </row>
        <row r="1960">
          <cell r="B1960" t="str">
            <v>CENTE) E STARTER FIXADO EM LAJE OU FORRO - FORNECIMENTO E COLOCACAO</v>
          </cell>
        </row>
        <row r="1961">
          <cell r="A1961">
            <v>68513</v>
          </cell>
          <cell r="B1961" t="str">
            <v>LUMINARIA INTERNA</v>
          </cell>
        </row>
        <row r="1962">
          <cell r="A1962" t="str">
            <v>68513/001</v>
          </cell>
          <cell r="B1962" t="str">
            <v>LUMINARIA TIPO SPOT PLASTICO PARA 1 LAMP. INCAND/MINI-FLUOR.</v>
          </cell>
          <cell r="C1962" t="str">
            <v>UN</v>
          </cell>
          <cell r="D1962">
            <v>15.71</v>
          </cell>
        </row>
        <row r="1963">
          <cell r="A1963">
            <v>68550</v>
          </cell>
          <cell r="B1963" t="str">
            <v>REFLETOR</v>
          </cell>
        </row>
        <row r="1964">
          <cell r="A1964" t="str">
            <v>68550/001</v>
          </cell>
          <cell r="B1964" t="str">
            <v>REFLETOR REDONDO EM ALUMINIO COM SUPORTE E ALCA REGULAVEL PARA FIXACAO</v>
          </cell>
          <cell r="C1964" t="str">
            <v>UN</v>
          </cell>
          <cell r="D1964">
            <v>141.13</v>
          </cell>
        </row>
        <row r="1965">
          <cell r="B1965" t="str">
            <v>COM LAMPADA VAPOR MERCURIO 250W</v>
          </cell>
        </row>
        <row r="1966">
          <cell r="A1966">
            <v>68705</v>
          </cell>
          <cell r="B1966" t="str">
            <v>LUMINARIA GLOBO</v>
          </cell>
        </row>
        <row r="1967">
          <cell r="A1967" t="str">
            <v>68705/001</v>
          </cell>
          <cell r="B1967" t="str">
            <v>LUMINARIA GLOBO VIDRO LEITOSO/PLAFONIER/BOCAL/LAMPADA 60W</v>
          </cell>
          <cell r="C1967" t="str">
            <v>UN</v>
          </cell>
          <cell r="D1967">
            <v>30.03</v>
          </cell>
        </row>
        <row r="1968">
          <cell r="A1968" t="str">
            <v>68705/002</v>
          </cell>
          <cell r="B1968" t="str">
            <v>LUMINARIA GLOBO VIDRO LEITOSO/PLAFONIER/BOCAL/LAMPADA 100W</v>
          </cell>
          <cell r="C1968" t="str">
            <v>UN</v>
          </cell>
          <cell r="D1968">
            <v>30.28</v>
          </cell>
        </row>
        <row r="1969">
          <cell r="A1969">
            <v>173</v>
          </cell>
          <cell r="B1969" t="str">
            <v>POSTE DE CONCRETO</v>
          </cell>
        </row>
        <row r="1970">
          <cell r="A1970">
            <v>10406</v>
          </cell>
          <cell r="B1970" t="str">
            <v>ENTRADA DE ENERGIA EM BT TRIFASICA 70 A (QUAD DES)</v>
          </cell>
        </row>
        <row r="1971">
          <cell r="A1971" t="str">
            <v>10406/001</v>
          </cell>
          <cell r="B1971" t="str">
            <v>ENTRADA DE ENERGIA EM BT TRIFASICA 70 A (QUADRA DESCOBERTA)</v>
          </cell>
          <cell r="C1971" t="str">
            <v>UN</v>
          </cell>
          <cell r="D1971">
            <v>1744.93</v>
          </cell>
        </row>
        <row r="1972">
          <cell r="A1972">
            <v>174</v>
          </cell>
          <cell r="B1972" t="str">
            <v>POSTE METALICO</v>
          </cell>
        </row>
        <row r="1973">
          <cell r="A1973">
            <v>55933</v>
          </cell>
          <cell r="B1973" t="str">
            <v>POSTE METALICO (PARA ILUMINACAO DE QUADRA DESCOB)</v>
          </cell>
          <cell r="C1973" t="str">
            <v>UN</v>
          </cell>
          <cell r="D1973">
            <v>929.05</v>
          </cell>
        </row>
        <row r="1974">
          <cell r="A1974">
            <v>175</v>
          </cell>
          <cell r="B1974" t="str">
            <v>LUMINARIA EXTERNA</v>
          </cell>
        </row>
        <row r="1975">
          <cell r="A1975">
            <v>10407</v>
          </cell>
          <cell r="B1975" t="str">
            <v>REFLETOR VAPOR METALICO C/ LAMPADAS 400 W</v>
          </cell>
        </row>
        <row r="1976">
          <cell r="A1976" t="str">
            <v>10407/001</v>
          </cell>
          <cell r="B1976" t="str">
            <v>REFLETOR VAPOR METALICO C/ LAMPADAS 400 W</v>
          </cell>
          <cell r="C1976" t="str">
            <v>UN</v>
          </cell>
          <cell r="D1976">
            <v>202.38</v>
          </cell>
        </row>
        <row r="1977">
          <cell r="A1977">
            <v>11543</v>
          </cell>
          <cell r="B1977" t="str">
            <v>LUMINARIA EXTERNA ABERTA</v>
          </cell>
        </row>
        <row r="1978">
          <cell r="A1978" t="str">
            <v>11543/001</v>
          </cell>
          <cell r="B1978" t="str">
            <v>LUMINARIA ABERTA P/LAMP A VAPOR DE MERCURIO ATE 400W E MISTA ATE 500W</v>
          </cell>
          <cell r="C1978" t="str">
            <v>UN</v>
          </cell>
          <cell r="D1978">
            <v>75.010000000000005</v>
          </cell>
        </row>
        <row r="1979">
          <cell r="B1979" t="str">
            <v>500W E BRACO EM TUBO DE ACO GALV D=50MM PROJ HOR=2.500MM E PROJ VERT=</v>
          </cell>
        </row>
        <row r="1980">
          <cell r="B1980" t="str">
            <v>2.200MM P/ILUMINACAO DE RUAS - FORNECIMENTO E COLOCACAO</v>
          </cell>
        </row>
        <row r="1981">
          <cell r="A1981">
            <v>177</v>
          </cell>
          <cell r="B1981" t="str">
            <v>PONTOS DE LUZ/TOMADAS ANTENA TV/CAMPAINHAS/INTERRUPTORES</v>
          </cell>
        </row>
        <row r="1982">
          <cell r="A1982">
            <v>23700</v>
          </cell>
          <cell r="B1982" t="str">
            <v>INSTALACAO ELETRICA</v>
          </cell>
        </row>
        <row r="1983">
          <cell r="A1983" t="str">
            <v>23700/001</v>
          </cell>
          <cell r="B1983" t="str">
            <v>TUBULACAO EMBUTIDA ESTRUTURA PR5-2Q-T</v>
          </cell>
          <cell r="C1983" t="str">
            <v>UN</v>
          </cell>
          <cell r="D1983">
            <v>6298.46</v>
          </cell>
        </row>
        <row r="1984">
          <cell r="A1984" t="str">
            <v>23700/002</v>
          </cell>
          <cell r="B1984" t="str">
            <v>TUBULACAO EMBUTIDA ALVENARIA PR5-2Q-T</v>
          </cell>
          <cell r="C1984" t="str">
            <v>UN</v>
          </cell>
          <cell r="D1984">
            <v>3297.54</v>
          </cell>
        </row>
        <row r="1985">
          <cell r="A1985" t="str">
            <v>CÓDIGO</v>
          </cell>
          <cell r="B1985" t="str">
            <v>|D E S C R I Ç Ã O                                                   |UN</v>
          </cell>
          <cell r="C1985" t="str">
            <v>IDADE</v>
          </cell>
          <cell r="D1985" t="str">
            <v>|CUSTO TOTAL</v>
          </cell>
        </row>
        <row r="1986">
          <cell r="A1986" t="str">
            <v>ÍNCULO.....:</v>
          </cell>
          <cell r="B1986" t="str">
            <v>NACIONAL CAIXA</v>
          </cell>
        </row>
        <row r="1988">
          <cell r="A1988" t="str">
            <v>23700/003</v>
          </cell>
          <cell r="B1988" t="str">
            <v>INTERRUPTORES TOMADAS PLAFONIERS PR5-2Q-T</v>
          </cell>
          <cell r="C1988" t="str">
            <v>UN</v>
          </cell>
          <cell r="D1988">
            <v>11866.72</v>
          </cell>
        </row>
        <row r="1989">
          <cell r="A1989" t="str">
            <v>23700/004</v>
          </cell>
          <cell r="B1989" t="str">
            <v>FIACAO PR5-2Q-T</v>
          </cell>
          <cell r="C1989" t="str">
            <v>UN</v>
          </cell>
          <cell r="D1989">
            <v>4097.3500000000004</v>
          </cell>
        </row>
        <row r="1990">
          <cell r="A1990">
            <v>26321</v>
          </cell>
          <cell r="B1990" t="str">
            <v>PONTOS DE LUZ - ELETRODUTO DE PVC</v>
          </cell>
        </row>
        <row r="1991">
          <cell r="A1991" t="str">
            <v>26321/003</v>
          </cell>
          <cell r="B1991" t="str">
            <v>INSTALACAO PONTO LUZ EQUIV A 2 VARAS ELETRODUTO PVC RIG 3/4"</v>
          </cell>
          <cell r="C1991" t="str">
            <v>UN</v>
          </cell>
          <cell r="D1991">
            <v>88.45</v>
          </cell>
        </row>
        <row r="1992">
          <cell r="B1992" t="str">
            <v>12M DE FIO 2,5MM2 CAIXAS CONEXOES LUVAS CURVA E INTERRUPTOR</v>
          </cell>
        </row>
        <row r="1993">
          <cell r="B1993" t="str">
            <v>EMBUTIR C/PLACA FOSFORESCENTE INCL ABERT E RASGO ALVENARIA</v>
          </cell>
        </row>
        <row r="1994">
          <cell r="A1994" t="str">
            <v>26321/004</v>
          </cell>
          <cell r="B1994" t="str">
            <v>INSTALACAO PONTO LUZ EQUIV A 2 VARAS ELETRODUTO PVC RIG 1/2"</v>
          </cell>
          <cell r="C1994" t="str">
            <v>UN</v>
          </cell>
          <cell r="D1994">
            <v>77.22</v>
          </cell>
        </row>
        <row r="1995">
          <cell r="B1995" t="str">
            <v>12MFIO 2,5MM2 CAIXAS CONEXOES LUVAS CURVA E INTERRUPTOR C/PLACA</v>
          </cell>
        </row>
        <row r="1996">
          <cell r="B1996" t="str">
            <v>FOSFORESCENTE-INCL ABERTURA E FECHAMENTO DE RASGO EM ALVENARIA</v>
          </cell>
        </row>
        <row r="1997">
          <cell r="A1997" t="str">
            <v>26321/006</v>
          </cell>
          <cell r="B1997" t="str">
            <v>INSTALACAO CONJ 2 PTS LUZ EQUIV 5 VARAS ELETROD PVC RIG 3/4"</v>
          </cell>
          <cell r="C1997" t="str">
            <v>UN</v>
          </cell>
          <cell r="D1997">
            <v>157.94</v>
          </cell>
        </row>
        <row r="1998">
          <cell r="B1998" t="str">
            <v>33M FIO 2,5MM2 CAIXAS CONEXOES LUVAS CURVA E INTERRUPTOR EMBUTIR</v>
          </cell>
        </row>
        <row r="1999">
          <cell r="B1999" t="str">
            <v>C/PLACA FOSFORESCENTE-INCL ABERTURA E FECHAMENTO DE RASGO EM</v>
          </cell>
        </row>
        <row r="2000">
          <cell r="B2000" t="str">
            <v>ALVENARIA</v>
          </cell>
        </row>
        <row r="2001">
          <cell r="A2001" t="str">
            <v>26321/007</v>
          </cell>
          <cell r="B2001" t="str">
            <v>INSTALACAO CONJ 2 PTS LUZ EQUIV 5 VARAS ELETROD PVC RIG 1/2"</v>
          </cell>
          <cell r="C2001" t="str">
            <v>UN</v>
          </cell>
          <cell r="D2001">
            <v>138.31</v>
          </cell>
        </row>
        <row r="2002">
          <cell r="A2002" t="str">
            <v>26321/009</v>
          </cell>
          <cell r="B2002" t="str">
            <v>INSTALACAO CONJ 3 PTS LUZ EQUIV 6 VARAS ELETROD PVC RIG 3/4"</v>
          </cell>
          <cell r="C2002" t="str">
            <v>UN</v>
          </cell>
          <cell r="D2002">
            <v>212.67</v>
          </cell>
        </row>
        <row r="2003">
          <cell r="B2003" t="str">
            <v>50MFIO 2,5MM2 CAIXAS CONEXOES LUVAS CURVA E INTERRUPTOR EMBUTIR</v>
          </cell>
        </row>
        <row r="2004">
          <cell r="B2004" t="str">
            <v>C/PLACA FOSFORESCENTE-INCL ABERTURA E FECHAMENTO RASGO DE ALVENARIA</v>
          </cell>
        </row>
        <row r="2005">
          <cell r="A2005" t="str">
            <v>26321/010</v>
          </cell>
          <cell r="B2005" t="str">
            <v>INSTALACAO CONJ 3 PTS LUZ EQUIV 6 VARAS ELETROD PVC RIG 1/2"</v>
          </cell>
          <cell r="C2005" t="str">
            <v>UN</v>
          </cell>
          <cell r="D2005">
            <v>187.54</v>
          </cell>
        </row>
        <row r="2006">
          <cell r="B2006" t="str">
            <v>50M FIO 2,5MM2 CAIXAS CONEXOES LUVAS CURVA E INTERRUPTOR EMBUTIR</v>
          </cell>
        </row>
        <row r="2007">
          <cell r="B2007" t="str">
            <v>C/PLCA FOSFORESCENTE-INCL ABERTURA E FECHAMENTO RASGO EM ALVENARIA</v>
          </cell>
        </row>
        <row r="2008">
          <cell r="A2008" t="str">
            <v>26321/012</v>
          </cell>
          <cell r="B2008" t="str">
            <v>INSTALACAO CONJ 4 PTS LUZ EQUIV 7 VARAS ELETROD PVC RIG 3/4"</v>
          </cell>
          <cell r="C2008" t="str">
            <v>UN</v>
          </cell>
          <cell r="D2008">
            <v>221.9</v>
          </cell>
        </row>
        <row r="2009">
          <cell r="B2009" t="str">
            <v>50M FIO 2,5MM2 CAIXAS CONEXOES LUVAS CURVA E INTERRUPTOR EMBUTIR</v>
          </cell>
        </row>
        <row r="2010">
          <cell r="B2010" t="str">
            <v>C/PLCA FOSFORESCENTE-INCL ABERTURA E FECHAMENTO RASGO EM ALVENARIA</v>
          </cell>
        </row>
        <row r="2011">
          <cell r="A2011" t="str">
            <v>26321/013</v>
          </cell>
          <cell r="B2011" t="str">
            <v>INSTALACAO CONJ 4 PTS LUZ EQUIV 7 VARAS ELETROD PVC RIG 1/2"</v>
          </cell>
          <cell r="C2011" t="str">
            <v>UN</v>
          </cell>
          <cell r="D2011">
            <v>200.24</v>
          </cell>
        </row>
        <row r="2012">
          <cell r="B2012" t="str">
            <v>50M FIO 2,5MM2 CAIXAS CONEXOES LUVAS CURVA E INTERRUPTOR EMBUTIR</v>
          </cell>
        </row>
        <row r="2013">
          <cell r="B2013" t="str">
            <v>C/PLACA FOSFORESCENTE-INCL ABERTURA E FECHAMENTO RASGO ALVENARIA</v>
          </cell>
        </row>
        <row r="2014">
          <cell r="A2014" t="str">
            <v>26321/015</v>
          </cell>
          <cell r="B2014" t="str">
            <v>INSTALACAO CONJ 5 PTS LUZ EQUIV 8 VARAS ELETROD PVC RIG 3/4"</v>
          </cell>
          <cell r="C2014" t="str">
            <v>UN</v>
          </cell>
          <cell r="D2014">
            <v>252.81</v>
          </cell>
        </row>
        <row r="2015">
          <cell r="B2015" t="str">
            <v>57M FIO 2,5MM2 CAIXAS CONEXOES LUVAS CURVA E INTERRUPTOR EMBUTIR</v>
          </cell>
        </row>
        <row r="2016">
          <cell r="A2016" t="str">
            <v>CÓDIGO</v>
          </cell>
          <cell r="B2016" t="str">
            <v>|D E S C R I Ç Ã O                                                   |UN</v>
          </cell>
          <cell r="C2016" t="str">
            <v>IDADE</v>
          </cell>
          <cell r="D2016" t="str">
            <v>|CUSTO TOTAL</v>
          </cell>
        </row>
        <row r="2017">
          <cell r="A2017" t="str">
            <v>ÍNCULO.....:</v>
          </cell>
          <cell r="B2017" t="str">
            <v>NACIONAL CAIXA</v>
          </cell>
        </row>
        <row r="2019">
          <cell r="B2019" t="str">
            <v>C/PLACA FOSFORESCENTE-INCL ABERTURA E FECHAMENTO RASGO ALVENARIA</v>
          </cell>
        </row>
        <row r="2020">
          <cell r="A2020" t="str">
            <v>26321/016</v>
          </cell>
          <cell r="B2020" t="str">
            <v>INSTALACAO CONJ 5 PTS LUZ EQUIV 8 VARAS ELETROD PVC RIG 1/2"</v>
          </cell>
          <cell r="C2020" t="str">
            <v>UN</v>
          </cell>
          <cell r="D2020">
            <v>229.96</v>
          </cell>
        </row>
        <row r="2021">
          <cell r="B2021" t="str">
            <v>57M FIO 2,5MM2 CAIXAS CONEXOES LUVAS CURVA E INTERRUPTOR EMBUTIR</v>
          </cell>
        </row>
        <row r="2022">
          <cell r="B2022" t="str">
            <v>C/PLACA FOSFORESCENTE-INCL ABERTURA E FECHAMENTO RASGO ALVENARIA</v>
          </cell>
        </row>
        <row r="2023">
          <cell r="A2023" t="str">
            <v>26321/018</v>
          </cell>
          <cell r="B2023" t="str">
            <v>INSTALACAO CONJ 6 PTS LUZ EQUIV 9 VARAS ELETROD PVC RIG 3/4"</v>
          </cell>
          <cell r="C2023" t="str">
            <v>UN</v>
          </cell>
          <cell r="D2023">
            <v>293.47000000000003</v>
          </cell>
        </row>
        <row r="2024">
          <cell r="B2024" t="str">
            <v>66M FIO 2,5MM2 CAIXAS CONEXOES LUVAS CURVA E INTERRUPTOR EMBUTIR</v>
          </cell>
        </row>
        <row r="2025">
          <cell r="B2025" t="str">
            <v>C/PLACA FOSFORESCENTE-INCL ABERTURA E FECHAMENTO RASGO ALVENARIA</v>
          </cell>
        </row>
        <row r="2026">
          <cell r="A2026" t="str">
            <v>26321/019</v>
          </cell>
          <cell r="B2026" t="str">
            <v>INSTALACAO CONJ 6 PTS LUZ EQUIV 9 VARAS ELETROD PVC RIG 1/2"</v>
          </cell>
          <cell r="C2026" t="str">
            <v>UN</v>
          </cell>
          <cell r="D2026">
            <v>263.56</v>
          </cell>
        </row>
        <row r="2027">
          <cell r="B2027" t="str">
            <v>66M FIO 2,5MM2 CAIXAS CONEXOES LUVAS CURVA E INTERRUPTOR EMBUTIR</v>
          </cell>
        </row>
        <row r="2028">
          <cell r="B2028" t="str">
            <v>C/PLACA FOSFORESCENTE-INCL ABERTURA E FECHAMENTO RASGO ALVENARIA</v>
          </cell>
        </row>
        <row r="2029">
          <cell r="A2029" t="str">
            <v>26321/021</v>
          </cell>
          <cell r="B2029" t="str">
            <v>INSTALACAO CONJ 8 PTS LUZ EQUIV 10 VARAS ELETROD PVC RIG 3/4"</v>
          </cell>
          <cell r="C2029" t="str">
            <v>UN</v>
          </cell>
          <cell r="D2029">
            <v>345.58</v>
          </cell>
        </row>
        <row r="2030">
          <cell r="B2030" t="str">
            <v>80M FIO 2,5MM2 CAIXAS CONEXOES LUVAS CURVA E INTERRUPTOR EMBUTIR</v>
          </cell>
        </row>
        <row r="2031">
          <cell r="B2031" t="str">
            <v>C/PLCA FOSFORESCENTE-INCL ABERTURA E FECHAMENTO RASGO ALVENARIA</v>
          </cell>
        </row>
        <row r="2032">
          <cell r="A2032" t="str">
            <v>26321/023</v>
          </cell>
          <cell r="B2032" t="str">
            <v>INSTALACAO CONJ 2 PTS LUZ EQUIV 3 VARAS ELETROD PVC RIG 3/4"</v>
          </cell>
          <cell r="C2032" t="str">
            <v>UN</v>
          </cell>
          <cell r="D2032">
            <v>133.57</v>
          </cell>
        </row>
        <row r="2033">
          <cell r="B2033" t="str">
            <v>20M FIO 2,5MM2 CAIXAS CONEXOES LUVAS E CONSIDERANDO O CONTROLE</v>
          </cell>
        </row>
        <row r="2034">
          <cell r="B2034" t="str">
            <v>DOS PONTOS DIRETOS NO QDL</v>
          </cell>
        </row>
        <row r="2035">
          <cell r="A2035" t="str">
            <v>26321/024</v>
          </cell>
          <cell r="B2035" t="str">
            <v>INSTALACAO CONJ 2 PTS LUZ EQUIV 3 VARAS ELETROD PVC RIG 1/2"</v>
          </cell>
          <cell r="C2035" t="str">
            <v>UN</v>
          </cell>
          <cell r="D2035">
            <v>128.07</v>
          </cell>
        </row>
        <row r="2036">
          <cell r="B2036" t="str">
            <v>20M FIO 2,5MM2 CAIXAS CONEXOES LUVAS E CONSIDERANDO O CONTROLE</v>
          </cell>
        </row>
        <row r="2037">
          <cell r="B2037" t="str">
            <v>DOS PONTOS DIRETOS NO QDL</v>
          </cell>
        </row>
        <row r="2038">
          <cell r="A2038" t="str">
            <v>26321/026</v>
          </cell>
          <cell r="B2038" t="str">
            <v>INSTALACAO CONJ 3 PTS LUZ EQUIV 5 VARAS ELETROD PVC RIG 3/4"</v>
          </cell>
          <cell r="C2038" t="str">
            <v>UN</v>
          </cell>
          <cell r="D2038">
            <v>171.98</v>
          </cell>
        </row>
        <row r="2039">
          <cell r="B2039" t="str">
            <v>30M FIO 2,5MM2 CAIXAS CONEXOES LUVAS E CONSIDERANDO O CONTROLE</v>
          </cell>
        </row>
        <row r="2040">
          <cell r="B2040" t="str">
            <v>DOS PONTOS DIRETOS NO QDL</v>
          </cell>
        </row>
        <row r="2041">
          <cell r="A2041" t="str">
            <v>26321/027</v>
          </cell>
          <cell r="B2041" t="str">
            <v>INSTALACAO CONJ 3 PTS LUZ EQUIV 5 VARAS ELETROD PVC RIG 1/2"</v>
          </cell>
          <cell r="C2041" t="str">
            <v>UN</v>
          </cell>
          <cell r="D2041">
            <v>158.32</v>
          </cell>
        </row>
        <row r="2042">
          <cell r="B2042" t="str">
            <v>30M FIO 2,5MM2 CAIXAS CONEXOES LUVAS E CONSIDERANDO O CONTROLE</v>
          </cell>
        </row>
        <row r="2043">
          <cell r="B2043" t="str">
            <v>DOS PONTOS DIRETOS NO QDL</v>
          </cell>
        </row>
        <row r="2044">
          <cell r="A2044" t="str">
            <v>26321/029</v>
          </cell>
          <cell r="B2044" t="str">
            <v>INSTALACAO CONJ 4 PTS LUZ EQUIV 6 VARAS ELETROD PVC RIG 3/4"</v>
          </cell>
          <cell r="C2044" t="str">
            <v>UN</v>
          </cell>
          <cell r="D2044">
            <v>167.94</v>
          </cell>
        </row>
        <row r="2045">
          <cell r="B2045" t="str">
            <v>40M FIO 2,5MM2 CAIXAS CONEXOES LUVAS CONSIDERANDO O CONTROLE</v>
          </cell>
        </row>
        <row r="2046">
          <cell r="B2046" t="str">
            <v>DOS PONTOS DIRETOS NO QDL</v>
          </cell>
        </row>
        <row r="2047">
          <cell r="A2047" t="str">
            <v>CÓDIGO</v>
          </cell>
          <cell r="B2047" t="str">
            <v>|D E S C R I Ç Ã O                                                   |UN</v>
          </cell>
          <cell r="C2047" t="str">
            <v>IDADE</v>
          </cell>
          <cell r="D2047" t="str">
            <v>|CUSTO TOTAL</v>
          </cell>
        </row>
        <row r="2048">
          <cell r="A2048" t="str">
            <v>ÍNCULO.....:</v>
          </cell>
          <cell r="B2048" t="str">
            <v>NACIONAL CAIXA</v>
          </cell>
        </row>
        <row r="2050">
          <cell r="A2050" t="str">
            <v>26321/030</v>
          </cell>
          <cell r="B2050" t="str">
            <v>INSTALACAO CONJ 4 PTS LUZ EQUIV 6 VARAS ELETROD PVC RIG 1/2"</v>
          </cell>
          <cell r="C2050" t="str">
            <v>UN</v>
          </cell>
          <cell r="D2050">
            <v>146.30000000000001</v>
          </cell>
        </row>
        <row r="2051">
          <cell r="B2051" t="str">
            <v>40M FIO 2,5MM2 CAIXAS CONEXOES LUVAS E CONSIDERANDO O CONTROLE</v>
          </cell>
        </row>
        <row r="2052">
          <cell r="B2052" t="str">
            <v>DOS PONTOS DIRETOS NO QDL</v>
          </cell>
        </row>
        <row r="2053">
          <cell r="A2053" t="str">
            <v>26321/032</v>
          </cell>
          <cell r="B2053" t="str">
            <v>INSTALACAO CONJ 5 PTS LUZ EQUIV 7 VARAS ELETROD PVC RIG 3/4"</v>
          </cell>
          <cell r="C2053" t="str">
            <v>UN</v>
          </cell>
          <cell r="D2053">
            <v>193.83</v>
          </cell>
        </row>
        <row r="2054">
          <cell r="B2054" t="str">
            <v>45M FIO 2,5MM2 CAIXAS CONEXOES LUVAS E CONSIDERANDO O CONTROLE</v>
          </cell>
        </row>
        <row r="2055">
          <cell r="B2055" t="str">
            <v>DOS PONTOS DIRETOS NO QDL</v>
          </cell>
        </row>
        <row r="2056">
          <cell r="A2056" t="str">
            <v>26321/033</v>
          </cell>
          <cell r="B2056" t="str">
            <v>INSTALACAO CONJ 5 PTS LUZ EQUIV 7 VARAS ELETROD PVC RIG 1/2"</v>
          </cell>
          <cell r="C2056" t="str">
            <v>UN</v>
          </cell>
          <cell r="D2056">
            <v>170.97</v>
          </cell>
        </row>
        <row r="2057">
          <cell r="B2057" t="str">
            <v>45M FIO 2,5MM2 CAIXAS CONEXOES LUVAS E CONSIDERANDO O CONTROLE</v>
          </cell>
        </row>
        <row r="2058">
          <cell r="B2058" t="str">
            <v>DOS PONTOS DIRETOS NO QDL</v>
          </cell>
        </row>
        <row r="2059">
          <cell r="A2059" t="str">
            <v>26321/035</v>
          </cell>
          <cell r="B2059" t="str">
            <v>INSTALACAO 1 CONJ 6 PTS LUZ EQUIV 8 VARAS ELETROD  PVC 3/4"  RIGIDO</v>
          </cell>
          <cell r="C2059" t="str">
            <v>UN</v>
          </cell>
          <cell r="D2059">
            <v>226.79</v>
          </cell>
        </row>
        <row r="2060">
          <cell r="B2060" t="str">
            <v>53M DE FIO 2,5MM2 CAIXAS CONEXOES LUVAS E CONSIDERANDO O CONTROLE DOS</v>
          </cell>
        </row>
        <row r="2061">
          <cell r="B2061" t="str">
            <v>PONTOS DIRETOS NO QDL</v>
          </cell>
        </row>
        <row r="2062">
          <cell r="A2062" t="str">
            <v>26321/036</v>
          </cell>
          <cell r="B2062" t="str">
            <v>INSTALACAO 1 CONJ 6 PTS LUZ EQUIV 8 VARAS ELETROD  PVC 1/2"</v>
          </cell>
          <cell r="C2062" t="str">
            <v>UN</v>
          </cell>
          <cell r="D2062">
            <v>198.24</v>
          </cell>
        </row>
        <row r="2063">
          <cell r="B2063" t="str">
            <v>53M FIO 2,5MM2 CAIXAS CONEXOES LUVAS E CONSIDERANDO O CONTROLE NO QDL</v>
          </cell>
        </row>
        <row r="2064">
          <cell r="A2064" t="str">
            <v>26321/037</v>
          </cell>
          <cell r="B2064" t="str">
            <v>INSTALACAO 1 CONJ 8 PTS LUZ EQUIV 9 VARAS ELETROD  PVC 3/4" 57M DE FIO</v>
          </cell>
          <cell r="C2064" t="str">
            <v>UN</v>
          </cell>
          <cell r="D2064">
            <v>256.86</v>
          </cell>
        </row>
        <row r="2065">
          <cell r="B2065" t="str">
            <v>2,5MM2 CAIXAS CONEXOES LUVAS E CONSIDERANDO O CONTROLE DOS POMTOS DIRE</v>
          </cell>
        </row>
        <row r="2066">
          <cell r="B2066" t="str">
            <v>TOS NO QDL</v>
          </cell>
        </row>
        <row r="2067">
          <cell r="A2067">
            <v>26325</v>
          </cell>
          <cell r="B2067" t="str">
            <v>PONTOS DE TOMADA</v>
          </cell>
        </row>
        <row r="2068">
          <cell r="A2068" t="str">
            <v>26325/003</v>
          </cell>
          <cell r="B2068" t="str">
            <v>INSTALACAO PT TOMADA EQUIV 2 VARAS ELET RIGIDO ESMALTADO 3/4",12M FIO</v>
          </cell>
          <cell r="C2068" t="str">
            <v>UN</v>
          </cell>
          <cell r="D2068">
            <v>113.48</v>
          </cell>
        </row>
        <row r="2069">
          <cell r="B2069" t="str">
            <v>2,5MM2, CAIXAS CONEXOES E TOMADA DE EMBUTIR C/PLACAS, INCLUSIVE RASGOS</v>
          </cell>
        </row>
        <row r="2070">
          <cell r="B2070" t="str">
            <v>EM ALVENARIA ABERTURA E FECHAMENTO</v>
          </cell>
        </row>
        <row r="2071">
          <cell r="A2071" t="str">
            <v>26325/004</v>
          </cell>
          <cell r="B2071" t="str">
            <v>INSTALACAO 1 CONJ 2 PTS TOMADA C/3 VARAS ELET RIG ESMALT 3/4", 18M DE</v>
          </cell>
          <cell r="C2071" t="str">
            <v>UN</v>
          </cell>
          <cell r="D2071">
            <v>149.31</v>
          </cell>
        </row>
        <row r="2072">
          <cell r="B2072" t="str">
            <v>FIO 2,5MM2 CAIXAS CONEXOES E TOMADAS DE EMBUTIR C/PLACAS INCLUSIVE</v>
          </cell>
        </row>
        <row r="2073">
          <cell r="B2073" t="str">
            <v>ABERTURA E FECHAMENTO DE RASGO EM ALVENARIA</v>
          </cell>
        </row>
        <row r="2074">
          <cell r="A2074" t="str">
            <v>26325/005</v>
          </cell>
          <cell r="B2074" t="str">
            <v>INSTALACAO 1 CONJ 3 PTS TOMADA C/4 VARAS ELET RIG ESMALT 3/4", 25M DE</v>
          </cell>
          <cell r="C2074" t="str">
            <v>UN</v>
          </cell>
          <cell r="D2074">
            <v>179.63</v>
          </cell>
        </row>
        <row r="2075">
          <cell r="B2075" t="str">
            <v>DE FIO 2,5MM2 CAIXAS CONEXOES E TOMADAS DE EMBUTIR C/PLACAS INCLUSIVE</v>
          </cell>
        </row>
        <row r="2076">
          <cell r="B2076" t="str">
            <v>ABERTURA E FECHAMENTO DE RASGO EM ALVENARIA</v>
          </cell>
        </row>
        <row r="2077">
          <cell r="A2077" t="str">
            <v>26325/006</v>
          </cell>
          <cell r="B2077" t="str">
            <v>INSTALACAO 1 CONJ 4 PTS TOMADA C/5 VARAS ELET RIG ESMALT 3/4", 30M DE</v>
          </cell>
          <cell r="C2077" t="str">
            <v>UN</v>
          </cell>
          <cell r="D2077">
            <v>235.35</v>
          </cell>
        </row>
        <row r="2078">
          <cell r="A2078" t="str">
            <v>CÓDIGO</v>
          </cell>
          <cell r="B2078" t="str">
            <v>|D E S C R I Ç Ã O                                                   |UN</v>
          </cell>
          <cell r="C2078" t="str">
            <v>IDADE</v>
          </cell>
          <cell r="D2078" t="str">
            <v>|CUSTO TOTAL</v>
          </cell>
        </row>
        <row r="2079">
          <cell r="A2079" t="str">
            <v>ÍNCULO.....:</v>
          </cell>
          <cell r="B2079" t="str">
            <v>NACIONAL CAIXA</v>
          </cell>
        </row>
        <row r="2081">
          <cell r="B2081" t="str">
            <v>FIO 2,5MM2 CAIXAS CONEXOES E TOMADAS DE EMBUTIR C/PLACAS INCLUSIVE</v>
          </cell>
        </row>
        <row r="2082">
          <cell r="B2082" t="str">
            <v>ABERTURA E FECHAMENTO DE RASGOS EM ALVENARIA</v>
          </cell>
        </row>
        <row r="2083">
          <cell r="A2083" t="str">
            <v>26325/007</v>
          </cell>
          <cell r="B2083" t="str">
            <v>INSTALACAO PT TOMADA DE SOBREPOR COM 12M FIO PARALELO 2,5MM2 ROSETA DE</v>
          </cell>
          <cell r="C2083" t="str">
            <v>UN</v>
          </cell>
          <cell r="D2083">
            <v>77.62</v>
          </cell>
        </row>
        <row r="2084">
          <cell r="B2084" t="str">
            <v>MADEIRA CLAETS DE LOUCA FITA ISOLANTE GRAMPO MIGUELON BUCHA DE NYLON</v>
          </cell>
        </row>
        <row r="2085">
          <cell r="B2085" t="str">
            <v>PARAFUSOS E TOMADA DE SOBREPOR</v>
          </cell>
        </row>
        <row r="2086">
          <cell r="A2086" t="str">
            <v>26325/008</v>
          </cell>
          <cell r="B2086" t="str">
            <v>INSTALACAO PT TOMADA EQUIV 2 VARAS ELETR PVC RIGIDO DE 3/4" 12M DE FIO</v>
          </cell>
          <cell r="C2086" t="str">
            <v>UN</v>
          </cell>
          <cell r="D2086">
            <v>73.48</v>
          </cell>
        </row>
        <row r="2087">
          <cell r="B2087" t="str">
            <v>2,5MM2 CAIXAS CONEXOES E TOMADA DE EMBUTIR C/PLACA FOSFORESCENTE INCL</v>
          </cell>
        </row>
        <row r="2088">
          <cell r="B2088" t="str">
            <v>ABERTURA E FECHAMENTO DE RASGO EM ALVENARIA</v>
          </cell>
        </row>
        <row r="2089">
          <cell r="A2089" t="str">
            <v>26325/009</v>
          </cell>
          <cell r="B2089" t="str">
            <v>INSTALACAO PT TOMADA EQUIV 2 VARAS ELETR PVC RIGIDO DE 1/2" 12M DE FIO</v>
          </cell>
          <cell r="C2089" t="str">
            <v>UN</v>
          </cell>
          <cell r="D2089">
            <v>63.77</v>
          </cell>
        </row>
        <row r="2090">
          <cell r="B2090" t="str">
            <v>2,5MM2 CAIXAS CONEXOES TOMADA DE EMBUTIR C/PLACA FOSFORESCENTE INCL</v>
          </cell>
        </row>
        <row r="2091">
          <cell r="B2091" t="str">
            <v>ABERTURA E FECHAMENTO DE RASGO EM ALVENARIA</v>
          </cell>
        </row>
        <row r="2092">
          <cell r="A2092" t="str">
            <v>26325/010</v>
          </cell>
          <cell r="B2092" t="str">
            <v>INSTALACAO 1 CONJ 2 TOMADAS EQUIV 3 VARAS ELETR PVC DE 3/4" (RIGIDO)</v>
          </cell>
          <cell r="C2092" t="str">
            <v>UN</v>
          </cell>
          <cell r="D2092">
            <v>95.64</v>
          </cell>
        </row>
        <row r="2093">
          <cell r="B2093" t="str">
            <v>18M DE FIO 2,5MM2 CAIXAS CONEXOES E TOMADAS DE EMBUTIR C/PLACA FOSFO</v>
          </cell>
        </row>
        <row r="2094">
          <cell r="B2094" t="str">
            <v>RESCENTE INCL ABERTURA E FECHAMENTO DE RASGO EM ALVENARIA</v>
          </cell>
        </row>
        <row r="2095">
          <cell r="A2095" t="str">
            <v>26325/011</v>
          </cell>
          <cell r="B2095" t="str">
            <v>INSTALACAO 1 CONJ 2 TOMADAS EQUIV 3 VARAS ELETR PVC DE 1/2" (RIGIDO)</v>
          </cell>
          <cell r="C2095" t="str">
            <v>UN</v>
          </cell>
          <cell r="D2095">
            <v>90.09</v>
          </cell>
        </row>
        <row r="2096">
          <cell r="B2096" t="str">
            <v>18M DE FIO 2,5MM2 CIXAS CONEXOES E TOMADAS DE EMBUTIR C/PLACA FOSFORES</v>
          </cell>
        </row>
        <row r="2097">
          <cell r="B2097" t="str">
            <v>CENTE INCL ABERTURA E FECHAMENTO DE RASGO EM ALVENARIA</v>
          </cell>
        </row>
        <row r="2098">
          <cell r="A2098" t="str">
            <v>26325/012</v>
          </cell>
          <cell r="B2098" t="str">
            <v>INSTALACAO 1 CONJ 3 TOMADAS EQUIV 4 VARAS ELETR PVC DE 3/4" (RIGIDO)</v>
          </cell>
          <cell r="C2098" t="str">
            <v>UN</v>
          </cell>
          <cell r="D2098">
            <v>126.72</v>
          </cell>
        </row>
        <row r="2099">
          <cell r="B2099" t="str">
            <v>25MDE FIO 2,5MM2 CAIXAS CONEXOES E TOMADAS DE EMBUTIR C/PLACA FOSFORES</v>
          </cell>
        </row>
        <row r="2100">
          <cell r="B2100" t="str">
            <v>CENTE INCL ABERTURA E FECHAMENTO DE RASGO EM ALVENARIA</v>
          </cell>
        </row>
        <row r="2101">
          <cell r="A2101" t="str">
            <v>26325/013</v>
          </cell>
          <cell r="B2101" t="str">
            <v>INSTALACAO 1 CONJ 3 TOMADAS EQUIV 4 VARAS ELETR PVC DE 1/2" (RIGIDO)</v>
          </cell>
          <cell r="C2101" t="str">
            <v>UN</v>
          </cell>
          <cell r="D2101">
            <v>115.48</v>
          </cell>
        </row>
        <row r="2102">
          <cell r="B2102" t="str">
            <v>25M DE FIO 2,5MM2 CAIXAS CONEXOES E TOMADAS DE EMBUTIR C/PLACA FOSFO</v>
          </cell>
        </row>
        <row r="2103">
          <cell r="B2103" t="str">
            <v>RESCENTE INCL CONEXOES E FECHAMENTO DE RASGO EM ALVENARIA</v>
          </cell>
        </row>
        <row r="2104">
          <cell r="A2104" t="str">
            <v>26325/014</v>
          </cell>
          <cell r="B2104" t="str">
            <v>INSTALACAO 1 CONJ 4 TOMADAS EQUIV 5 VARAS ELETR PVC DE 3/4" (RIGIDO)</v>
          </cell>
          <cell r="C2104" t="str">
            <v>UN</v>
          </cell>
          <cell r="D2104">
            <v>153.01</v>
          </cell>
        </row>
        <row r="2105">
          <cell r="B2105" t="str">
            <v>30M DE FIO 2,5MM2 CAIXAS CONEXOES E TOMADAS DE EMBUTIR C/PLACA FOSFO</v>
          </cell>
        </row>
        <row r="2106">
          <cell r="B2106" t="str">
            <v>RESCENTE INCL ABERTURA E FECHAMENTO DE RASGO EM ALVENARIA</v>
          </cell>
        </row>
        <row r="2107">
          <cell r="A2107" t="str">
            <v>26325/015</v>
          </cell>
          <cell r="B2107" t="str">
            <v>INSTALACAO 1 CONJ 4 TOMADAS EQUIV 5 VARAS ELETR PVC DE 1/2" (RIGIDO)</v>
          </cell>
          <cell r="C2107" t="str">
            <v>UN</v>
          </cell>
          <cell r="D2107">
            <v>137.77000000000001</v>
          </cell>
        </row>
        <row r="2108">
          <cell r="B2108" t="str">
            <v>30M DE FIO 2,5MM2 CAIXAS CONEXOES E TOMADAS DE EMBUTIR C/PLACA FOSFO</v>
          </cell>
        </row>
        <row r="2109">
          <cell r="A2109" t="str">
            <v>CÓDIGO</v>
          </cell>
          <cell r="B2109" t="str">
            <v>|D E S C R I Ç Ã O                                                   |UN</v>
          </cell>
          <cell r="C2109" t="str">
            <v>IDADE</v>
          </cell>
          <cell r="D2109" t="str">
            <v>|CUSTO TOTAL</v>
          </cell>
        </row>
        <row r="2110">
          <cell r="A2110" t="str">
            <v>ÍNCULO.....:</v>
          </cell>
          <cell r="B2110" t="str">
            <v>NACIONAL CAIXA</v>
          </cell>
        </row>
        <row r="2112">
          <cell r="B2112" t="str">
            <v>RESCENTE INCL ABERTURA E FECHAMENTO DE RASGO EM ALVENARIA</v>
          </cell>
        </row>
        <row r="2113">
          <cell r="A2113" t="str">
            <v>26325/029</v>
          </cell>
          <cell r="B2113" t="str">
            <v>PONTO TOMADA 3P 20A/250V EMBUTIDO PAREDE, EM PVC</v>
          </cell>
          <cell r="C2113" t="str">
            <v>UN</v>
          </cell>
          <cell r="D2113">
            <v>136.36000000000001</v>
          </cell>
        </row>
        <row r="2114">
          <cell r="A2114">
            <v>68449</v>
          </cell>
          <cell r="B2114" t="str">
            <v>PONTO DE TOMADA P/CHUVEIRO ELETRICO</v>
          </cell>
        </row>
        <row r="2115">
          <cell r="A2115" t="str">
            <v>68449/001</v>
          </cell>
          <cell r="B2115" t="str">
            <v>PONTO TOMADA ALTO 1200W/ELETR PVC 1/2"/CX 4X2"-P/CHUVEIRO ELETRICO</v>
          </cell>
          <cell r="C2115" t="str">
            <v>PT</v>
          </cell>
          <cell r="D2115">
            <v>45.35</v>
          </cell>
        </row>
        <row r="2116">
          <cell r="A2116">
            <v>68512</v>
          </cell>
          <cell r="B2116" t="str">
            <v>PONTO LUZ/TOMADA P/EDIFICIOS PADRAO NORMAL-A PARTIR DO QD</v>
          </cell>
        </row>
        <row r="2117">
          <cell r="A2117" t="str">
            <v>68512/001</v>
          </cell>
          <cell r="B2117" t="str">
            <v>PONTO LUZ/TOMADA P/EDIFICIOS PADRAO NORMAL-A PARTIR DO QD</v>
          </cell>
          <cell r="C2117" t="str">
            <v>UN</v>
          </cell>
          <cell r="D2117">
            <v>48.22</v>
          </cell>
        </row>
        <row r="2118">
          <cell r="A2118">
            <v>68549</v>
          </cell>
          <cell r="B2118" t="str">
            <v>INSTALACAO PONTO LUZ APARENTE SOBRE MADEIRAMENTO, FIO 2,5MM, FITA ISO-</v>
          </cell>
        </row>
        <row r="2119">
          <cell r="B2119" t="str">
            <v>LANTE, BUCHAS DE NYLON E PARAFUSOS, CLEATS E BOCAL DE PORCELANA</v>
          </cell>
        </row>
        <row r="2120">
          <cell r="A2120" t="str">
            <v>68549/001</v>
          </cell>
          <cell r="B2120" t="str">
            <v>INSTALACAO PONTO LUZ APARENTE SOBRE MADEIRAMENTO, FIO 2,5MM, FITA ISOL</v>
          </cell>
          <cell r="C2120" t="str">
            <v>UN</v>
          </cell>
          <cell r="D2120">
            <v>76.05</v>
          </cell>
        </row>
        <row r="2121">
          <cell r="B2121" t="str">
            <v>ANTE, BUCHAS DE NYLON E PARAFUSOS, CLEATS E BOCAL DE PORCELANA</v>
          </cell>
        </row>
        <row r="2122">
          <cell r="A2122">
            <v>68561</v>
          </cell>
          <cell r="B2122" t="str">
            <v>PONTO INTERRUPTOR SOBREPOR APARENTE</v>
          </cell>
        </row>
        <row r="2123">
          <cell r="A2123" t="str">
            <v>68561/001</v>
          </cell>
          <cell r="B2123" t="str">
            <v>PONTO INTERRUPTOR SOBREPOR APARENTE 1 SECAO C/12,00M FIO 2,5MM2</v>
          </cell>
          <cell r="C2123" t="str">
            <v>UN</v>
          </cell>
          <cell r="D2123">
            <v>73.47</v>
          </cell>
        </row>
        <row r="2124">
          <cell r="A2124">
            <v>68612</v>
          </cell>
          <cell r="B2124" t="str">
            <v>PONTO LUZ PAREDE</v>
          </cell>
        </row>
        <row r="2125">
          <cell r="A2125" t="str">
            <v>68612/001</v>
          </cell>
          <cell r="B2125" t="str">
            <v>PONTO LUZ PAREDE (ARANDELA) ELETRODUTO PVC 3/4"</v>
          </cell>
          <cell r="C2125" t="str">
            <v>PT</v>
          </cell>
          <cell r="D2125">
            <v>49.85</v>
          </cell>
        </row>
        <row r="2126">
          <cell r="A2126" t="str">
            <v>68612/002</v>
          </cell>
          <cell r="B2126" t="str">
            <v>PONTO LUZ PAREDE (ARANDELA) ELETRODUTO FERRO ESMALTADO 3/4"</v>
          </cell>
          <cell r="C2126" t="str">
            <v>PT</v>
          </cell>
          <cell r="D2126">
            <v>63.9</v>
          </cell>
        </row>
        <row r="2127">
          <cell r="A2127">
            <v>68613</v>
          </cell>
          <cell r="B2127" t="str">
            <v>PONTO INTERRUPTOR DUPLO SIMPLES/TOMADA ELETR PVC 3/4" - 4X2"</v>
          </cell>
        </row>
        <row r="2128">
          <cell r="A2128" t="str">
            <v>68613/001</v>
          </cell>
          <cell r="B2128" t="str">
            <v>PONTO INTERRUPTOR SIMPLES/TOMADA ELETR PVC 1/2" -4X2"</v>
          </cell>
          <cell r="C2128" t="str">
            <v>PT</v>
          </cell>
          <cell r="D2128">
            <v>61.37</v>
          </cell>
        </row>
        <row r="2129">
          <cell r="A2129" t="str">
            <v>68613/002</v>
          </cell>
          <cell r="B2129" t="str">
            <v>PONTO INTERRUPTOR DUPLO SIMPLES/TOMADA ELETR PVC 3/4" - 4X2"</v>
          </cell>
          <cell r="C2129" t="str">
            <v>PT</v>
          </cell>
          <cell r="D2129">
            <v>68.349999999999994</v>
          </cell>
        </row>
        <row r="2130">
          <cell r="A2130" t="str">
            <v>68613/003</v>
          </cell>
          <cell r="B2130" t="str">
            <v>PONTO INTERRUPTOR SIMPLES/TOMADA ELET FERRO GALV 3/4" -4X2"</v>
          </cell>
          <cell r="C2130" t="str">
            <v>PT</v>
          </cell>
          <cell r="D2130">
            <v>74.64</v>
          </cell>
        </row>
        <row r="2131">
          <cell r="A2131">
            <v>68614</v>
          </cell>
          <cell r="B2131" t="str">
            <v>PONTO TOMADA</v>
          </cell>
        </row>
        <row r="2132">
          <cell r="A2132" t="str">
            <v>68614/001</v>
          </cell>
          <cell r="B2132" t="str">
            <v>PONTO TOMADA 2P UNIV 10A/250V PISO/ELETR PVC 1/2" - 4X2"S/PLACA</v>
          </cell>
          <cell r="C2132" t="str">
            <v>PT</v>
          </cell>
          <cell r="D2132">
            <v>40.5</v>
          </cell>
        </row>
        <row r="2133">
          <cell r="A2133" t="str">
            <v>68614/004</v>
          </cell>
          <cell r="B2133" t="str">
            <v>PONTO TOMADA 2P UNIV 10A/250V PISO/ELETR FERRO GALV 3/4"-4X4"S/PLACA</v>
          </cell>
          <cell r="C2133" t="str">
            <v>PT</v>
          </cell>
          <cell r="D2133">
            <v>72.47</v>
          </cell>
        </row>
        <row r="2134">
          <cell r="A2134" t="str">
            <v>68614/005</v>
          </cell>
          <cell r="B2134" t="str">
            <v>PONTO TOMADA 2P UNIV 10A/250V BAIXA/ELETRODUTO PVC 1/2" - 4X2"C/PLACA</v>
          </cell>
          <cell r="C2134" t="str">
            <v>PT</v>
          </cell>
          <cell r="D2134">
            <v>34.19</v>
          </cell>
        </row>
        <row r="2135">
          <cell r="A2135" t="str">
            <v>68614/006</v>
          </cell>
          <cell r="B2135" t="str">
            <v>PONTO TOMADA 2P UNIV 10A/250V MEIA ALT 100W/ELETRODUTO PVC 1/2" -4X2"C</v>
          </cell>
          <cell r="C2135" t="str">
            <v>PT</v>
          </cell>
          <cell r="D2135">
            <v>39.31</v>
          </cell>
        </row>
        <row r="2136">
          <cell r="B2136" t="str">
            <v>/PLACA</v>
          </cell>
        </row>
        <row r="2137">
          <cell r="A2137" t="str">
            <v>68614/007</v>
          </cell>
          <cell r="B2137" t="str">
            <v>PONTO TOMADA 2P UNIV 10A/250V MEIA ALT APARENTE 100W/ELETR PVC 1/2"-4X</v>
          </cell>
          <cell r="C2137" t="str">
            <v>PT</v>
          </cell>
          <cell r="D2137">
            <v>36.340000000000003</v>
          </cell>
        </row>
        <row r="2138">
          <cell r="B2138" t="str">
            <v>2" C/PLACA</v>
          </cell>
        </row>
        <row r="2139">
          <cell r="A2139" t="str">
            <v>68614/008</v>
          </cell>
          <cell r="B2139" t="str">
            <v>PONTO TOMADA 2P UNIV 10A/250V MEIA ALT 100W/ELETR FERRO ESMALT 3/4"-4X</v>
          </cell>
          <cell r="C2139" t="str">
            <v>PT</v>
          </cell>
          <cell r="D2139">
            <v>57.85</v>
          </cell>
        </row>
        <row r="2140">
          <cell r="A2140" t="str">
            <v>CÓDIGO</v>
          </cell>
          <cell r="B2140" t="str">
            <v>|D E S C R I Ç Ã O                                                   |UN</v>
          </cell>
          <cell r="C2140" t="str">
            <v>IDADE</v>
          </cell>
          <cell r="D2140" t="str">
            <v>|CUSTO TOTAL</v>
          </cell>
        </row>
        <row r="2141">
          <cell r="A2141" t="str">
            <v>ÍNCULO.....:</v>
          </cell>
          <cell r="B2141" t="str">
            <v>NACIONAL CAIXA</v>
          </cell>
        </row>
        <row r="2143">
          <cell r="B2143" t="str">
            <v>2"C/PLACA</v>
          </cell>
        </row>
        <row r="2144">
          <cell r="A2144" t="str">
            <v>68614/009</v>
          </cell>
          <cell r="B2144" t="str">
            <v>PONTO TOMADA 2P UNIV 10A/250V MEIA ALT ATE 600W/ELETR PVC 1/2"- 4X2"C/</v>
          </cell>
          <cell r="C2144" t="str">
            <v>PT</v>
          </cell>
          <cell r="D2144">
            <v>40.659999999999997</v>
          </cell>
        </row>
        <row r="2145">
          <cell r="B2145" t="str">
            <v>PLACA</v>
          </cell>
        </row>
        <row r="2146">
          <cell r="A2146" t="str">
            <v>68614/010</v>
          </cell>
          <cell r="B2146" t="str">
            <v>PONTO TOMADA 2P UNIV 10A/250V ALTA 100W/ELETRODUTO PVC 1/2" - 4X2"C/PL</v>
          </cell>
          <cell r="C2146" t="str">
            <v>PT</v>
          </cell>
          <cell r="D2146">
            <v>43.98</v>
          </cell>
        </row>
        <row r="2147">
          <cell r="B2147" t="str">
            <v>ACA</v>
          </cell>
        </row>
        <row r="2148">
          <cell r="A2148" t="str">
            <v>68614/011</v>
          </cell>
          <cell r="B2148" t="str">
            <v>PONTO TOMADA 2P UNIV 10A/250V ALTA 100W/ELETR FERRO ESMALT 3/4" - 4X2"</v>
          </cell>
          <cell r="C2148" t="str">
            <v>PT</v>
          </cell>
          <cell r="D2148">
            <v>66.42</v>
          </cell>
        </row>
        <row r="2149">
          <cell r="B2149" t="str">
            <v>C/PLACA</v>
          </cell>
        </row>
        <row r="2150">
          <cell r="A2150" t="str">
            <v>68614/012</v>
          </cell>
          <cell r="B2150" t="str">
            <v>PONTO TOMADA 2P UNIV 10A/250V ALTA 100W/ELETR FERRO GALVANIZADO 3/4"-4</v>
          </cell>
          <cell r="C2150" t="str">
            <v>PT</v>
          </cell>
          <cell r="D2150">
            <v>60.69</v>
          </cell>
        </row>
        <row r="2151">
          <cell r="B2151" t="str">
            <v>X2"C/PLACA</v>
          </cell>
        </row>
        <row r="2152">
          <cell r="A2152" t="str">
            <v>68614/013</v>
          </cell>
          <cell r="B2152" t="str">
            <v>PONTO TOMADA 2P UNIV 10A/250V ALTA ATE 600W/ELETR FERRO GALV 3/4"-4X2"</v>
          </cell>
          <cell r="C2152" t="str">
            <v>PT</v>
          </cell>
          <cell r="D2152">
            <v>62.37</v>
          </cell>
        </row>
        <row r="2153">
          <cell r="B2153" t="str">
            <v>C/PLACA</v>
          </cell>
        </row>
        <row r="2154">
          <cell r="A2154" t="str">
            <v>68614/014</v>
          </cell>
          <cell r="B2154" t="str">
            <v>PONTO TOMADA 2P UNIV 10A/250V ALTA ATE 1200W/ELETR FERRO GALV 3/4" -4X</v>
          </cell>
          <cell r="C2154" t="str">
            <v>PT</v>
          </cell>
          <cell r="D2154">
            <v>45.14</v>
          </cell>
        </row>
        <row r="2155">
          <cell r="B2155" t="str">
            <v>2" C/PLACA</v>
          </cell>
        </row>
        <row r="2156">
          <cell r="A2156" t="str">
            <v>68614/015</v>
          </cell>
          <cell r="B2156" t="str">
            <v>PONTO TOMADA 2P UNIV 10A/250V ALTA 1500W/ELETR FERRO GALV 3/4"-4X2"C/P</v>
          </cell>
          <cell r="C2156" t="str">
            <v>PT</v>
          </cell>
          <cell r="D2156">
            <v>68.959999999999994</v>
          </cell>
        </row>
        <row r="2157">
          <cell r="B2157" t="str">
            <v>LACA</v>
          </cell>
        </row>
        <row r="2158">
          <cell r="A2158" t="str">
            <v>68614/016</v>
          </cell>
          <cell r="B2158" t="str">
            <v>PONTO TOMADA 2P UNIV 10A/250V ALTA 4000W/ELETR FERRO GALV 3/4"-4X2"C/P</v>
          </cell>
          <cell r="C2158" t="str">
            <v>PT</v>
          </cell>
          <cell r="D2158">
            <v>176.15</v>
          </cell>
        </row>
        <row r="2159">
          <cell r="B2159" t="str">
            <v>LACA</v>
          </cell>
        </row>
        <row r="2160">
          <cell r="A2160" t="str">
            <v>68614/017</v>
          </cell>
          <cell r="B2160" t="str">
            <v>PONTO TOMADA 3P 20A/250V BAIXA / ELETRODUTO PVC 3/4"/CAIXA 4X2"/PLACA</v>
          </cell>
          <cell r="C2160" t="str">
            <v>PT</v>
          </cell>
          <cell r="D2160">
            <v>108.55</v>
          </cell>
        </row>
        <row r="2161">
          <cell r="A2161">
            <v>68615</v>
          </cell>
          <cell r="B2161" t="str">
            <v>PONTO CAMPAINHA</v>
          </cell>
        </row>
        <row r="2162">
          <cell r="A2162" t="str">
            <v>68615/001</v>
          </cell>
          <cell r="B2162" t="str">
            <v>PONTO PULSADOR CAMPAINHA/ELETRODUTO PVC 1/2" - 4X2"</v>
          </cell>
          <cell r="C2162" t="str">
            <v>PT</v>
          </cell>
          <cell r="D2162">
            <v>57.24</v>
          </cell>
        </row>
        <row r="2163">
          <cell r="A2163" t="str">
            <v>68615/002</v>
          </cell>
          <cell r="B2163" t="str">
            <v>PONTO CIGARRA 50/60HZ /ELETRODUTO PVC 1/2" - 4X2"</v>
          </cell>
          <cell r="C2163" t="str">
            <v>PT</v>
          </cell>
          <cell r="D2163">
            <v>49.74</v>
          </cell>
        </row>
        <row r="2164">
          <cell r="A2164">
            <v>68633</v>
          </cell>
          <cell r="B2164" t="str">
            <v>PONTO DE LUZ (CAIXA, ELETRODUTO, FIOS E INTERRUPTOR)</v>
          </cell>
        </row>
        <row r="2165">
          <cell r="A2165" t="str">
            <v>68633/001</v>
          </cell>
          <cell r="B2165" t="str">
            <v>PONTO DE LUZ (CAIXA, ELETRODUTO, FIOS E INTERRUPTOR)</v>
          </cell>
          <cell r="C2165" t="str">
            <v>UN</v>
          </cell>
          <cell r="D2165">
            <v>66.88</v>
          </cell>
        </row>
        <row r="2166">
          <cell r="A2166" t="str">
            <v>68633/002</v>
          </cell>
          <cell r="B2166" t="str">
            <v>PONTO DE TOMADA (CAIXA, ELETRODUTO, FIOS E TOMADA)</v>
          </cell>
          <cell r="C2166" t="str">
            <v>UN</v>
          </cell>
          <cell r="D2166">
            <v>56.67</v>
          </cell>
        </row>
        <row r="2167">
          <cell r="A2167" t="str">
            <v>68633/003</v>
          </cell>
          <cell r="B2167" t="str">
            <v>PONTO DE TOMADA PARA AR CONDICIONADO (CAIXA, ELETRODUTO, FIOS E TOMADA</v>
          </cell>
          <cell r="C2167" t="str">
            <v>UN</v>
          </cell>
          <cell r="D2167">
            <v>88.74</v>
          </cell>
        </row>
        <row r="2168">
          <cell r="B2168" t="str">
            <v>)</v>
          </cell>
        </row>
        <row r="2169">
          <cell r="A2169">
            <v>68635</v>
          </cell>
          <cell r="B2169" t="str">
            <v>PONTO DE CAMPAINHA EXTERNA (MUSICAL) P/PADRAO NORMAL/ALTO</v>
          </cell>
        </row>
        <row r="2170">
          <cell r="A2170" t="str">
            <v>68635/001</v>
          </cell>
          <cell r="B2170" t="str">
            <v>PONTO TELEFONICO C/FIO P/EDIFICIO PADRAO BAIXO</v>
          </cell>
          <cell r="C2170" t="str">
            <v>UN</v>
          </cell>
          <cell r="D2170">
            <v>21.94</v>
          </cell>
        </row>
        <row r="2171">
          <cell r="A2171" t="str">
            <v>CÓDIGO</v>
          </cell>
          <cell r="B2171" t="str">
            <v>|D E S C R I Ç Ã O                                                   |UN</v>
          </cell>
          <cell r="C2171" t="str">
            <v>IDADE</v>
          </cell>
          <cell r="D2171" t="str">
            <v>|CUSTO TOTAL</v>
          </cell>
        </row>
        <row r="2172">
          <cell r="A2172" t="str">
            <v>ÍNCULO.....:</v>
          </cell>
          <cell r="B2172" t="str">
            <v>NACIONAL CAIXA</v>
          </cell>
        </row>
        <row r="2174">
          <cell r="A2174" t="str">
            <v>68635/002</v>
          </cell>
          <cell r="B2174" t="str">
            <v>PONTO DE CAMPAINHA EXTERNA (MUSICAL) P/PADRAO NORMAL/ALTO</v>
          </cell>
          <cell r="C2174" t="str">
            <v>UN</v>
          </cell>
          <cell r="D2174">
            <v>34.31</v>
          </cell>
        </row>
        <row r="2175">
          <cell r="A2175" t="str">
            <v>68635/003</v>
          </cell>
          <cell r="B2175" t="str">
            <v>PONTO DE TV SECO PARA EDIFICIOS</v>
          </cell>
          <cell r="C2175" t="str">
            <v>UN</v>
          </cell>
          <cell r="D2175">
            <v>18.23</v>
          </cell>
        </row>
        <row r="2176">
          <cell r="A2176" t="str">
            <v>68635/004</v>
          </cell>
          <cell r="B2176" t="str">
            <v>PONTO DE TOMADA P/ CHUVEIRO ELETRICO</v>
          </cell>
          <cell r="C2176" t="str">
            <v>UN</v>
          </cell>
          <cell r="D2176">
            <v>45.61</v>
          </cell>
        </row>
        <row r="2177">
          <cell r="A2177">
            <v>68690</v>
          </cell>
          <cell r="B2177" t="str">
            <v>PONTO INTERRUPTOR</v>
          </cell>
        </row>
        <row r="2178">
          <cell r="A2178" t="str">
            <v>68690/001</v>
          </cell>
          <cell r="B2178" t="str">
            <v>PONTO INTERRUPTOR SIMPLES ELETRODUTO PVC 1/2"- 4X2"</v>
          </cell>
          <cell r="C2178" t="str">
            <v>PT</v>
          </cell>
          <cell r="D2178">
            <v>42.62</v>
          </cell>
        </row>
        <row r="2179">
          <cell r="A2179" t="str">
            <v>68690/002</v>
          </cell>
          <cell r="B2179" t="str">
            <v>PONTO INTERRUPTOR DUPLO SIMPLES ELETR PVC 1/2" - 4X2"</v>
          </cell>
          <cell r="C2179" t="str">
            <v>PT</v>
          </cell>
          <cell r="D2179">
            <v>62.29</v>
          </cell>
        </row>
        <row r="2180">
          <cell r="A2180" t="str">
            <v>68690/003</v>
          </cell>
          <cell r="B2180" t="str">
            <v>PONTO INTERRUPTOR TRIPLO SIMPLES ELETRODUTO PVC 3/4" - 4X2"</v>
          </cell>
          <cell r="C2180" t="str">
            <v>PT</v>
          </cell>
          <cell r="D2180">
            <v>69.86</v>
          </cell>
        </row>
        <row r="2181">
          <cell r="A2181" t="str">
            <v>68690/004</v>
          </cell>
          <cell r="B2181" t="str">
            <v>PONTO INTERRUPTOR SIMPLES ELET FERRO ESMALTADO 3/4" -4X2"</v>
          </cell>
          <cell r="C2181" t="str">
            <v>PT</v>
          </cell>
          <cell r="D2181">
            <v>59.81</v>
          </cell>
        </row>
        <row r="2182">
          <cell r="A2182" t="str">
            <v>68690/005</v>
          </cell>
          <cell r="B2182" t="str">
            <v>PONTO INTERRUPTOR TRIPLO SIMP ELET FERRO ESMALTADO 3/4"-4X2"</v>
          </cell>
          <cell r="C2182" t="str">
            <v>PT</v>
          </cell>
          <cell r="D2182">
            <v>87.6</v>
          </cell>
        </row>
        <row r="2183">
          <cell r="A2183" t="str">
            <v>68690/006</v>
          </cell>
          <cell r="B2183" t="str">
            <v>PONTO INTERRUPTOR SIMPLES ELET FERRO GALV 3/4" - 4X2"</v>
          </cell>
          <cell r="C2183" t="str">
            <v>PT</v>
          </cell>
          <cell r="D2183">
            <v>55.25</v>
          </cell>
        </row>
        <row r="2184">
          <cell r="A2184" t="str">
            <v>68690/007</v>
          </cell>
          <cell r="B2184" t="str">
            <v>PONTO INTERRUPTOR THREE-WAY/ELETRODUTO PVC 3/4" - 4X2"</v>
          </cell>
          <cell r="C2184" t="str">
            <v>PT</v>
          </cell>
          <cell r="D2184">
            <v>152.86000000000001</v>
          </cell>
        </row>
        <row r="2185">
          <cell r="A2185">
            <v>178</v>
          </cell>
          <cell r="B2185" t="str">
            <v>GERADORES</v>
          </cell>
        </row>
        <row r="2186">
          <cell r="A2186">
            <v>71614</v>
          </cell>
          <cell r="B2186" t="str">
            <v>GRUPO GERADOR 40 KVA - MOTOR DIESEL</v>
          </cell>
        </row>
        <row r="2187">
          <cell r="A2187" t="str">
            <v>71614/001</v>
          </cell>
          <cell r="B2187" t="str">
            <v>GRUPO GERADOR 40 KVA MOTOR DIESEL - DEPRECIAÇÃO E JUROS</v>
          </cell>
          <cell r="C2187" t="str">
            <v>H</v>
          </cell>
          <cell r="D2187">
            <v>2.29</v>
          </cell>
        </row>
        <row r="2188">
          <cell r="A2188" t="str">
            <v>71614/002</v>
          </cell>
          <cell r="B2188" t="str">
            <v>GRUPO GERADOR 40 KVA MOTOR DIESEL - MANUTENÇÃO</v>
          </cell>
          <cell r="C2188" t="str">
            <v>H</v>
          </cell>
          <cell r="D2188">
            <v>0.8</v>
          </cell>
        </row>
        <row r="2189">
          <cell r="A2189" t="str">
            <v>71614/003</v>
          </cell>
          <cell r="B2189" t="str">
            <v>GRUPO GERADOR 40 KVA MOTOR DIESEL - MATERIAL NA OPERAÇÃO</v>
          </cell>
          <cell r="C2189" t="str">
            <v>H</v>
          </cell>
          <cell r="D2189">
            <v>20.79</v>
          </cell>
        </row>
        <row r="2190">
          <cell r="A2190" t="str">
            <v>71614/004</v>
          </cell>
          <cell r="B2190" t="str">
            <v>GRUPO GERADOR 40 KVA MOTOR DIESEL - UTILIZAÇÃO OPERATIVA</v>
          </cell>
          <cell r="C2190" t="str">
            <v>CHP</v>
          </cell>
          <cell r="D2190">
            <v>23.89</v>
          </cell>
        </row>
        <row r="2191">
          <cell r="A2191">
            <v>71615</v>
          </cell>
          <cell r="B2191" t="str">
            <v>GRUPO GERADOR 150/170 KVA - MOTOR DIESEL</v>
          </cell>
        </row>
        <row r="2192">
          <cell r="A2192" t="str">
            <v>71615/001</v>
          </cell>
          <cell r="B2192" t="str">
            <v>GRUPO GERADOR 150/170 KVA MOTOR DIESEL - DEPRECIAÇÃO</v>
          </cell>
          <cell r="C2192" t="str">
            <v>H</v>
          </cell>
          <cell r="D2192">
            <v>5.03</v>
          </cell>
        </row>
        <row r="2193">
          <cell r="A2193" t="str">
            <v>71615/002</v>
          </cell>
          <cell r="B2193" t="str">
            <v>GRUPO GERADOR 150/170 KVA MOTOR DIESEL - JUROS</v>
          </cell>
          <cell r="C2193" t="str">
            <v>H</v>
          </cell>
          <cell r="D2193">
            <v>1.89</v>
          </cell>
        </row>
        <row r="2194">
          <cell r="A2194" t="str">
            <v>71615/003</v>
          </cell>
          <cell r="B2194" t="str">
            <v>GRUPO GERADOR 150/170 KVA MOTOR DIESEL - MANUTENÇÃO</v>
          </cell>
          <cell r="C2194" t="str">
            <v>H</v>
          </cell>
          <cell r="D2194">
            <v>2.5099999999999998</v>
          </cell>
        </row>
        <row r="2195">
          <cell r="A2195" t="str">
            <v>71615/004</v>
          </cell>
          <cell r="B2195" t="str">
            <v>GRUPO GERADOR 150/170 KVA MOTOR DIESEL - MATERIAL NA OPERAÇÃO</v>
          </cell>
          <cell r="C2195" t="str">
            <v>H</v>
          </cell>
          <cell r="D2195">
            <v>63.5</v>
          </cell>
        </row>
        <row r="2196">
          <cell r="A2196" t="str">
            <v>71615/005</v>
          </cell>
          <cell r="B2196" t="str">
            <v>GRUPO GERADOR 150/170 KVA MOTOR DIESEL - UTILIZAÇÃO OPERATIVA</v>
          </cell>
          <cell r="C2196" t="str">
            <v>CHP</v>
          </cell>
          <cell r="D2196">
            <v>72.94</v>
          </cell>
        </row>
        <row r="2197">
          <cell r="A2197">
            <v>243</v>
          </cell>
          <cell r="B2197" t="str">
            <v>SISTEMAS DE PROTECAO/ATERRAMENTO</v>
          </cell>
        </row>
        <row r="2198">
          <cell r="A2198">
            <v>68069</v>
          </cell>
          <cell r="B2198" t="str">
            <v>HASTE COPPERWELD 5/8" X 3,0M C/CONECTOR</v>
          </cell>
          <cell r="C2198" t="str">
            <v>UN</v>
          </cell>
          <cell r="D2198">
            <v>32.25</v>
          </cell>
        </row>
        <row r="2199">
          <cell r="A2199">
            <v>68070</v>
          </cell>
          <cell r="B2199" t="str">
            <v>FIO TERRA E ISOLADOR P/PARA-RAIOS TIPO FRANKLIN</v>
          </cell>
          <cell r="C2199" t="str">
            <v>M</v>
          </cell>
          <cell r="D2199">
            <v>23.17</v>
          </cell>
        </row>
        <row r="2200">
          <cell r="A2200">
            <v>244</v>
          </cell>
          <cell r="B2200" t="str">
            <v>SERVICOS DIVERSOS</v>
          </cell>
        </row>
        <row r="2201">
          <cell r="A2201">
            <v>6006</v>
          </cell>
          <cell r="B2201" t="str">
            <v>INSTAL.ELETRICAS/TELEFONICAS - 2Q.37 TIPO "A"/MINIMO, EXCETO PADRAO</v>
          </cell>
          <cell r="C2201" t="str">
            <v>UN</v>
          </cell>
          <cell r="D2201">
            <v>619.16999999999996</v>
          </cell>
        </row>
        <row r="2202">
          <cell r="A2202" t="str">
            <v>CÓDIGO</v>
          </cell>
          <cell r="B2202" t="str">
            <v>|D E S C R I Ç Ã O                                                   |UN</v>
          </cell>
          <cell r="C2202" t="str">
            <v>IDADE</v>
          </cell>
          <cell r="D2202" t="str">
            <v>|CUSTO TOTAL</v>
          </cell>
        </row>
        <row r="2203">
          <cell r="A2203" t="str">
            <v>ÍNCULO.....:</v>
          </cell>
          <cell r="B2203" t="str">
            <v>NACIONAL CAIXA</v>
          </cell>
        </row>
        <row r="2205">
          <cell r="A2205">
            <v>6010</v>
          </cell>
          <cell r="B2205" t="str">
            <v>INSTAL.ELETRICAS/TELEFONICAS - 2Q.37 TIPO "A"/BAIXO, EXCETO PADRAO</v>
          </cell>
          <cell r="C2205" t="str">
            <v>UN</v>
          </cell>
          <cell r="D2205">
            <v>635.79</v>
          </cell>
        </row>
        <row r="2206">
          <cell r="A2206">
            <v>6012</v>
          </cell>
          <cell r="B2206" t="str">
            <v>INSTALACOES ELETRICAS/TELEFONICAS, EXCETO PADRAO - 2Q.39 TIPO "B"</v>
          </cell>
          <cell r="C2206" t="str">
            <v>UN</v>
          </cell>
          <cell r="D2206">
            <v>490.03</v>
          </cell>
        </row>
        <row r="2207">
          <cell r="B2207" t="str">
            <v>PADRAO MINIMO</v>
          </cell>
        </row>
        <row r="2208">
          <cell r="A2208">
            <v>6017</v>
          </cell>
          <cell r="B2208" t="str">
            <v>INSTALACOES ELETRICAS/TELEFONICAS, EXCETO PADRAO - 2Q-39 TIPO "B" PADR</v>
          </cell>
          <cell r="C2208" t="str">
            <v>UN</v>
          </cell>
          <cell r="D2208">
            <v>551.19000000000005</v>
          </cell>
        </row>
        <row r="2209">
          <cell r="B2209" t="str">
            <v>AO BAIXO</v>
          </cell>
        </row>
        <row r="2210">
          <cell r="A2210">
            <v>9535</v>
          </cell>
          <cell r="B2210" t="str">
            <v>INSTALACAO DE CHUVEIRO ELETRICO</v>
          </cell>
          <cell r="C2210" t="str">
            <v>UN</v>
          </cell>
          <cell r="D2210">
            <v>29.38</v>
          </cell>
        </row>
        <row r="2211">
          <cell r="A2211">
            <v>9539</v>
          </cell>
          <cell r="B2211" t="str">
            <v>EXTENSAO DE REDE PUBLICA DE BAIXA TENSAO - MMA</v>
          </cell>
          <cell r="C2211" t="str">
            <v>KM</v>
          </cell>
          <cell r="D2211">
            <v>10965.33</v>
          </cell>
        </row>
        <row r="2212">
          <cell r="A2212">
            <v>9540</v>
          </cell>
          <cell r="B2212" t="str">
            <v>ENTRADA DE ENERGIA - MONOFASICA - 50A</v>
          </cell>
          <cell r="C2212" t="str">
            <v>UN</v>
          </cell>
          <cell r="D2212">
            <v>674.34</v>
          </cell>
        </row>
        <row r="2213">
          <cell r="A2213">
            <v>11503</v>
          </cell>
          <cell r="B2213" t="str">
            <v>INSTALACOES ELETRICAS EQUIPAMENTO COMUNITARIO</v>
          </cell>
        </row>
        <row r="2214">
          <cell r="A2214" t="str">
            <v>11503/001</v>
          </cell>
          <cell r="B2214" t="str">
            <v>INSTALACOES ELETRICAS EQUIPAM. COMUNITARIO EQ-1-60</v>
          </cell>
          <cell r="C2214" t="str">
            <v>UN</v>
          </cell>
          <cell r="D2214">
            <v>623.69000000000005</v>
          </cell>
        </row>
        <row r="2215">
          <cell r="A2215">
            <v>23715</v>
          </cell>
          <cell r="B2215" t="str">
            <v>INSTALACOES ELETRICAS P/RESID EA.1.2Q.38/P. BAIXO</v>
          </cell>
        </row>
        <row r="2216">
          <cell r="A2216" t="str">
            <v>23715/001</v>
          </cell>
          <cell r="B2216" t="str">
            <v>INSTAL.ELETR.P/RESID.1-2Q.38 TIPO "A" PADRAO BAIXO</v>
          </cell>
          <cell r="C2216" t="str">
            <v>UN</v>
          </cell>
          <cell r="D2216">
            <v>718.07</v>
          </cell>
        </row>
        <row r="2217">
          <cell r="A2217">
            <v>23723</v>
          </cell>
          <cell r="B2217" t="str">
            <v>INSTALACOES ELETRICAS P/RESID EB.1.2Q.39/P. MINIMO</v>
          </cell>
        </row>
        <row r="2218">
          <cell r="A2218" t="str">
            <v>23723/001</v>
          </cell>
          <cell r="B2218" t="str">
            <v>INSTALACOES ELETRICAS P/RESIDENCIA EB.1.2Q.39, PADRAO MINIMO</v>
          </cell>
          <cell r="C2218" t="str">
            <v>UN</v>
          </cell>
          <cell r="D2218">
            <v>584.01</v>
          </cell>
        </row>
        <row r="2219">
          <cell r="A2219">
            <v>24272</v>
          </cell>
          <cell r="B2219" t="str">
            <v>INSTALACOES ELETRICAS P/UNIDADE SANITARIA</v>
          </cell>
        </row>
        <row r="2220">
          <cell r="A2220" t="str">
            <v>24272/001</v>
          </cell>
          <cell r="B2220" t="str">
            <v>INSTAL ELETRICA P/US-04, PADRAO MINIMO</v>
          </cell>
          <cell r="C2220" t="str">
            <v>UN</v>
          </cell>
          <cell r="D2220">
            <v>264.17</v>
          </cell>
        </row>
        <row r="2221">
          <cell r="A2221">
            <v>39629</v>
          </cell>
          <cell r="B2221" t="str">
            <v>INSTALACOES ELETRICAS P/RESID EB.1.1Q.32/P. BAIXO</v>
          </cell>
          <cell r="C2221" t="str">
            <v>UN</v>
          </cell>
          <cell r="D2221">
            <v>702.35</v>
          </cell>
        </row>
        <row r="2222">
          <cell r="A2222">
            <v>41598</v>
          </cell>
          <cell r="B2222" t="str">
            <v>ENTRADA PROVISORIA AEREA ENERGIA ELETRICA TRIFASICA 40A POSTE MADEIRA</v>
          </cell>
          <cell r="C2222" t="str">
            <v>UN</v>
          </cell>
          <cell r="D2222">
            <v>578.25</v>
          </cell>
        </row>
        <row r="2223">
          <cell r="A2223">
            <v>41606</v>
          </cell>
          <cell r="B2223" t="str">
            <v>INSTALACOES ELETRICAS GINASIO POLIESPORTIVO (QUADRA DA CIDADANIA)</v>
          </cell>
          <cell r="C2223" t="str">
            <v>UN</v>
          </cell>
          <cell r="D2223">
            <v>14268.53</v>
          </cell>
        </row>
        <row r="2224">
          <cell r="A2224">
            <v>68455</v>
          </cell>
          <cell r="B2224" t="str">
            <v>INSTALACAO ELETRICA P/ EDIFICIO RESIDENCIAL</v>
          </cell>
        </row>
        <row r="2225">
          <cell r="A2225" t="str">
            <v>68455/001</v>
          </cell>
          <cell r="B2225" t="str">
            <v>INSTALACAO ELETRICA P/ EDIFICIO RESIDENCIAL C/ 4 PAVTOS 16 UNID.</v>
          </cell>
          <cell r="C2225" t="str">
            <v>UN</v>
          </cell>
          <cell r="D2225">
            <v>16708.71</v>
          </cell>
        </row>
        <row r="2226">
          <cell r="B2226" t="str">
            <v>H4T-2Q-51,34A AUTOP</v>
          </cell>
        </row>
        <row r="2227">
          <cell r="A2227">
            <v>68458</v>
          </cell>
          <cell r="B2227" t="str">
            <v>INSTALACAO ELETRICA CASA POPULAR COM 31,24M2</v>
          </cell>
        </row>
        <row r="2228">
          <cell r="A2228" t="str">
            <v>68458/001</v>
          </cell>
          <cell r="B2228" t="str">
            <v>INSTALACAO ELETRICA CASA POPULAR COM 31,24M2</v>
          </cell>
          <cell r="C2228" t="str">
            <v>UN</v>
          </cell>
          <cell r="D2228">
            <v>585.65</v>
          </cell>
        </row>
        <row r="2229">
          <cell r="A2229" t="str">
            <v>68458/002</v>
          </cell>
          <cell r="B2229" t="str">
            <v>INSTAL.ELETRICAS/TELEFONICAS - 1Q.32 TIPO "B"/BAIXO, EXCETO PADRAO</v>
          </cell>
          <cell r="C2229" t="str">
            <v>UN</v>
          </cell>
          <cell r="D2229">
            <v>442.73</v>
          </cell>
        </row>
        <row r="2230">
          <cell r="A2230">
            <v>68470</v>
          </cell>
          <cell r="B2230" t="str">
            <v>INSTALACAO ELETRICA CASA TERREA 47,36M2</v>
          </cell>
        </row>
        <row r="2231">
          <cell r="A2231" t="str">
            <v>68470/001</v>
          </cell>
          <cell r="B2231" t="str">
            <v>INSTALACAO ELETRICA CASA TERREA 47,36M2</v>
          </cell>
          <cell r="C2231" t="str">
            <v>UN</v>
          </cell>
          <cell r="D2231">
            <v>1074.93</v>
          </cell>
        </row>
        <row r="2232">
          <cell r="A2232">
            <v>68474</v>
          </cell>
          <cell r="B2232" t="str">
            <v>INSTALACAO ELETRICA CASA TERREA POPULAR - 41,67M2</v>
          </cell>
        </row>
        <row r="2233">
          <cell r="A2233" t="str">
            <v>CÓDIGO</v>
          </cell>
          <cell r="B2233" t="str">
            <v>|D E S C R I Ç Ã O                                                   |UN</v>
          </cell>
          <cell r="C2233" t="str">
            <v>IDADE</v>
          </cell>
          <cell r="D2233" t="str">
            <v>|CUSTO TOTAL</v>
          </cell>
        </row>
        <row r="2234">
          <cell r="A2234" t="str">
            <v>ÍNCULO.....:</v>
          </cell>
          <cell r="B2234" t="str">
            <v>NACIONAL CAIXA</v>
          </cell>
        </row>
        <row r="2236">
          <cell r="A2236" t="str">
            <v>68474/001</v>
          </cell>
          <cell r="B2236" t="str">
            <v>INSTALACAO ELETRICA CASA TERREA POPULAR - 41,67M2</v>
          </cell>
          <cell r="C2236" t="str">
            <v>UN</v>
          </cell>
          <cell r="D2236">
            <v>599.59</v>
          </cell>
        </row>
        <row r="2237">
          <cell r="A2237">
            <v>68478</v>
          </cell>
          <cell r="B2237" t="str">
            <v>INSTALACAO/FORNEC PADRAO DE ENTRADA ENERGIA ELETRICA</v>
          </cell>
        </row>
        <row r="2238">
          <cell r="A2238" t="str">
            <v>68478/001</v>
          </cell>
          <cell r="B2238" t="str">
            <v>MONOFASICO, POSTE DE CONCRETO CIRCULAR, 200KG, H = 7M</v>
          </cell>
          <cell r="C2238" t="str">
            <v>UN</v>
          </cell>
          <cell r="D2238">
            <v>618.32000000000005</v>
          </cell>
        </row>
        <row r="2239">
          <cell r="A2239">
            <v>68495</v>
          </cell>
          <cell r="B2239" t="str">
            <v>EQUIPAMENTO DE RECALQUE (2 ELETROBOMBAS) INCLUSIVE CASA DE BOMBAS</v>
          </cell>
        </row>
        <row r="2240">
          <cell r="A2240" t="str">
            <v>68495/001</v>
          </cell>
          <cell r="B2240" t="str">
            <v>EQUIPAMENTO DE RECALQUE (2 ELETROBOMBAS) INCLUSIVE CASA DE BOMBAS</v>
          </cell>
          <cell r="C2240" t="str">
            <v>UN</v>
          </cell>
          <cell r="D2240">
            <v>1537.46</v>
          </cell>
        </row>
        <row r="2241">
          <cell r="A2241">
            <v>68496</v>
          </cell>
          <cell r="B2241" t="str">
            <v>FIACAO E TUBO DE PVC PARA EQUIPAMENTO DE RECALQUE</v>
          </cell>
        </row>
        <row r="2242">
          <cell r="A2242" t="str">
            <v>68496/001</v>
          </cell>
          <cell r="B2242" t="str">
            <v>FIACAO E TUBO DE PVC PARA EQUIPAMENTO DE RECALQUE</v>
          </cell>
          <cell r="C2242" t="str">
            <v>UN</v>
          </cell>
          <cell r="D2242">
            <v>354.71</v>
          </cell>
        </row>
        <row r="2243">
          <cell r="A2243">
            <v>68542</v>
          </cell>
          <cell r="B2243" t="str">
            <v>INSTALACAO/FORNEC PADRAO DE ENTRADA ENERGIA ELETRICA</v>
          </cell>
        </row>
        <row r="2244">
          <cell r="A2244" t="str">
            <v>68542/001</v>
          </cell>
          <cell r="B2244" t="str">
            <v>INSTALACAO/FORNEC PADRAO DE ENTRADA ENERGIA ELETRICA POLIFASICO, POSTE</v>
          </cell>
          <cell r="C2244" t="str">
            <v>UN</v>
          </cell>
          <cell r="D2244">
            <v>504.68</v>
          </cell>
        </row>
        <row r="2245">
          <cell r="B2245" t="str">
            <v>METALICO GALV 3"X5,0M COMPLETO</v>
          </cell>
        </row>
        <row r="2246">
          <cell r="A2246">
            <v>68627</v>
          </cell>
          <cell r="B2246" t="str">
            <v>INSTALACOES ELETRICAS DO PAVIMENTO TERREO</v>
          </cell>
        </row>
        <row r="2247">
          <cell r="A2247" t="str">
            <v>68627/001</v>
          </cell>
          <cell r="B2247" t="str">
            <v>INSTALACOES ELETRICAS DO PAVIMENTO TERREO</v>
          </cell>
          <cell r="C2247" t="str">
            <v>UN</v>
          </cell>
          <cell r="D2247">
            <v>5069.42</v>
          </cell>
        </row>
        <row r="2248">
          <cell r="A2248" t="str">
            <v>68627/002</v>
          </cell>
          <cell r="B2248" t="str">
            <v>INSTALACOES ELETRICAS DO PRIMEIRO PAVIMENTO</v>
          </cell>
          <cell r="C2248" t="str">
            <v>UN</v>
          </cell>
          <cell r="D2248">
            <v>4841.68</v>
          </cell>
        </row>
        <row r="2249">
          <cell r="A2249" t="str">
            <v>68627/003</v>
          </cell>
          <cell r="B2249" t="str">
            <v>INSTALACOES ELETRICAS DO SEGUNDO PAVIMENTO</v>
          </cell>
          <cell r="C2249" t="str">
            <v>UN</v>
          </cell>
          <cell r="D2249">
            <v>4841.32</v>
          </cell>
        </row>
        <row r="2250">
          <cell r="A2250" t="str">
            <v>68627/004</v>
          </cell>
          <cell r="B2250" t="str">
            <v>INSTALACOES ELETRICAS DO TERCEIRO PAVIMENTO</v>
          </cell>
          <cell r="C2250" t="str">
            <v>UN</v>
          </cell>
          <cell r="D2250">
            <v>4841.32</v>
          </cell>
        </row>
        <row r="2251">
          <cell r="A2251">
            <v>68674</v>
          </cell>
          <cell r="B2251" t="str">
            <v>INSTALACOES ELETRICAS P/ CASA POPULAR - KIT PROJETO</v>
          </cell>
        </row>
        <row r="2252">
          <cell r="A2252" t="str">
            <v>68674/001</v>
          </cell>
          <cell r="B2252" t="str">
            <v>INSTALACOES ELETRICAS P/ CASA POPULAR - KIT PROJETO 1 (2 PAVTOS-44 M2)</v>
          </cell>
          <cell r="C2252" t="str">
            <v>UN</v>
          </cell>
          <cell r="D2252">
            <v>964.89</v>
          </cell>
        </row>
        <row r="2253">
          <cell r="A2253" t="str">
            <v>68674/002</v>
          </cell>
          <cell r="B2253" t="str">
            <v>INSTALACOES ELETRICAS P/ CASA POPULAR - KIT PROJETO 2 (2 PAVTOS- 35,80</v>
          </cell>
          <cell r="C2253" t="str">
            <v>UN</v>
          </cell>
          <cell r="D2253">
            <v>952.79</v>
          </cell>
        </row>
        <row r="2254">
          <cell r="B2254" t="str">
            <v>M2)</v>
          </cell>
        </row>
        <row r="2255">
          <cell r="A2255" t="str">
            <v>68674/003</v>
          </cell>
          <cell r="B2255" t="str">
            <v>INSTALACOES ELETRICAS P/ CASA POPULAR - KIT PROJETO 3 (1 PAVTO- 34,20</v>
          </cell>
          <cell r="C2255" t="str">
            <v>UN</v>
          </cell>
          <cell r="D2255">
            <v>719.7</v>
          </cell>
        </row>
        <row r="2256">
          <cell r="B2256" t="str">
            <v>M2)</v>
          </cell>
        </row>
        <row r="2257">
          <cell r="A2257" t="str">
            <v>68674/004</v>
          </cell>
          <cell r="B2257" t="str">
            <v>INSTALACOES ELETRICAS P/ CASA POPULAR - KIT PROJETO 4 (1 PAVTO- 33,82</v>
          </cell>
          <cell r="C2257" t="str">
            <v>UN</v>
          </cell>
          <cell r="D2257">
            <v>684.28</v>
          </cell>
        </row>
        <row r="2258">
          <cell r="B2258" t="str">
            <v>M2)</v>
          </cell>
        </row>
        <row r="2259">
          <cell r="A2259" t="str">
            <v>68674/005</v>
          </cell>
          <cell r="B2259" t="str">
            <v>INSTALACOES ELETRICAS P/ CASA POPULAR - KIT PROJETO 5 (1 PAVTO -45,16</v>
          </cell>
          <cell r="C2259" t="str">
            <v>UN</v>
          </cell>
          <cell r="D2259">
            <v>751.84</v>
          </cell>
        </row>
        <row r="2260">
          <cell r="B2260" t="str">
            <v>M2)</v>
          </cell>
        </row>
        <row r="2261">
          <cell r="A2261" t="str">
            <v>68674/006</v>
          </cell>
          <cell r="B2261" t="str">
            <v>INSTALACOES ELETRICAS P/ CASA POPULAR - KIT PROJETO 6 (1 PAVTO -34,38</v>
          </cell>
          <cell r="C2261" t="str">
            <v>UN</v>
          </cell>
          <cell r="D2261">
            <v>751.85</v>
          </cell>
        </row>
        <row r="2262">
          <cell r="B2262" t="str">
            <v>M2)</v>
          </cell>
        </row>
        <row r="2263">
          <cell r="A2263" t="str">
            <v>68674/007</v>
          </cell>
          <cell r="B2263" t="str">
            <v>INSTALACOES ELETRICAS P/ CASA POPULAR - KIT PROJETO 7 (1 PAVTO- 37,26</v>
          </cell>
          <cell r="C2263" t="str">
            <v>UN</v>
          </cell>
          <cell r="D2263">
            <v>760.16</v>
          </cell>
        </row>
        <row r="2264">
          <cell r="A2264" t="str">
            <v>CÓDIGO</v>
          </cell>
          <cell r="B2264" t="str">
            <v>|D E S C R I Ç Ã O                                                   |UN</v>
          </cell>
          <cell r="C2264" t="str">
            <v>IDADE</v>
          </cell>
          <cell r="D2264" t="str">
            <v>|CUSTO TOTAL</v>
          </cell>
        </row>
        <row r="2265">
          <cell r="A2265" t="str">
            <v>ÍNCULO.....:</v>
          </cell>
          <cell r="B2265" t="str">
            <v>NACIONAL CAIXA</v>
          </cell>
        </row>
        <row r="2267">
          <cell r="B2267" t="str">
            <v>M2)</v>
          </cell>
        </row>
        <row r="2268">
          <cell r="A2268" t="str">
            <v>68674/008</v>
          </cell>
          <cell r="B2268" t="str">
            <v>INSTALACOES ELETRICAS P/ CASA POPULAR - KIT PROJETO 8 (1 PAVTO- 39,83</v>
          </cell>
          <cell r="C2268" t="str">
            <v>UN</v>
          </cell>
          <cell r="D2268">
            <v>743.35</v>
          </cell>
        </row>
        <row r="2269">
          <cell r="B2269" t="str">
            <v>M2)</v>
          </cell>
        </row>
        <row r="2270">
          <cell r="A2270">
            <v>270</v>
          </cell>
          <cell r="B2270" t="str">
            <v>CHAVES EM GERAL/FUSIVEIS E CONECTORES</v>
          </cell>
        </row>
        <row r="2271">
          <cell r="A2271">
            <v>71533</v>
          </cell>
          <cell r="B2271" t="str">
            <v>CHAVE GUARDA MOTOR TRIFÁSICA 7,5/10 CV, 220V,  CHAVE MAGNÉTICA COM REL</v>
          </cell>
          <cell r="C2271" t="str">
            <v>UN</v>
          </cell>
          <cell r="D2271">
            <v>391.29</v>
          </cell>
        </row>
        <row r="2272">
          <cell r="B2272" t="str">
            <v>É TERMICO, BOTOEIRA LIGA - DESLIGA. FORNECIMENTO E COLOCAÇÃO.</v>
          </cell>
        </row>
        <row r="2273">
          <cell r="A2273" t="str">
            <v>INES</v>
          </cell>
          <cell r="B2273" t="str">
            <v>INSTALACOES ESPECIAIS</v>
          </cell>
        </row>
        <row r="2274">
          <cell r="A2274">
            <v>186</v>
          </cell>
          <cell r="B2274" t="str">
            <v>INCENDIO</v>
          </cell>
        </row>
        <row r="2275">
          <cell r="A2275">
            <v>23703</v>
          </cell>
          <cell r="B2275" t="str">
            <v>INSTALACAO INCENDIO</v>
          </cell>
        </row>
        <row r="2276">
          <cell r="A2276" t="str">
            <v>23703/001</v>
          </cell>
          <cell r="B2276" t="str">
            <v>INSTALACAO INCENDIO PRUMADAS PR5-2Q-T</v>
          </cell>
          <cell r="C2276" t="str">
            <v>UN</v>
          </cell>
          <cell r="D2276">
            <v>10880.41</v>
          </cell>
        </row>
        <row r="2277">
          <cell r="A2277" t="str">
            <v>23703/002</v>
          </cell>
          <cell r="B2277" t="str">
            <v>INSTALACAO INCENDIO CAIXAS EQUIPAMENTOS PR5-2Q-T</v>
          </cell>
          <cell r="C2277" t="str">
            <v>UN</v>
          </cell>
          <cell r="D2277">
            <v>7336.59</v>
          </cell>
        </row>
        <row r="2278">
          <cell r="A2278" t="str">
            <v>23703/003</v>
          </cell>
          <cell r="B2278" t="str">
            <v>INSTALACAO INCENDIO PRESSURIZACAO PR5-2Q-T</v>
          </cell>
          <cell r="C2278" t="str">
            <v>UN</v>
          </cell>
          <cell r="D2278">
            <v>2855.39</v>
          </cell>
        </row>
        <row r="2279">
          <cell r="A2279" t="str">
            <v>23703/004</v>
          </cell>
          <cell r="B2279" t="str">
            <v>INSTALACOES DE INCENDIO P/ EDIFICIO RESIDENCIAL C/ 4 PAVTOS 16 UNID.</v>
          </cell>
          <cell r="C2279" t="str">
            <v>UN</v>
          </cell>
          <cell r="D2279">
            <v>4118.67</v>
          </cell>
        </row>
        <row r="2280">
          <cell r="A2280" t="str">
            <v>23703/005</v>
          </cell>
          <cell r="B2280" t="str">
            <v>INSTALACAO INCENDIO H4T-2Q-51,34 AUTOP</v>
          </cell>
          <cell r="C2280" t="str">
            <v>UN</v>
          </cell>
          <cell r="D2280">
            <v>5915.75</v>
          </cell>
        </row>
        <row r="2281">
          <cell r="A2281">
            <v>68638</v>
          </cell>
          <cell r="B2281" t="str">
            <v>EXTINTOR DE AGUA PRESSURIZADA - AP - 10L</v>
          </cell>
        </row>
        <row r="2282">
          <cell r="A2282" t="str">
            <v>68638/001</v>
          </cell>
          <cell r="B2282" t="str">
            <v>HIDRANTE DE COLUNA COMPLETO</v>
          </cell>
          <cell r="C2282" t="str">
            <v>UN</v>
          </cell>
          <cell r="D2282">
            <v>648.54</v>
          </cell>
        </row>
        <row r="2283">
          <cell r="A2283" t="str">
            <v>68638/002</v>
          </cell>
          <cell r="B2283" t="str">
            <v>EXTINTOR DE PO QUIMICO SECO - 4 KG</v>
          </cell>
          <cell r="C2283" t="str">
            <v>UN</v>
          </cell>
          <cell r="D2283">
            <v>86.12</v>
          </cell>
        </row>
        <row r="2284">
          <cell r="A2284" t="str">
            <v>68638/003</v>
          </cell>
          <cell r="B2284" t="str">
            <v>EXTINTOR DE AGUA PRESSURIZADA - AP - 10L</v>
          </cell>
          <cell r="C2284" t="str">
            <v>UN</v>
          </cell>
          <cell r="D2284">
            <v>97.47</v>
          </cell>
        </row>
        <row r="2285">
          <cell r="A2285">
            <v>187</v>
          </cell>
          <cell r="B2285" t="str">
            <v>TELEFONE</v>
          </cell>
        </row>
        <row r="2286">
          <cell r="A2286">
            <v>11544</v>
          </cell>
          <cell r="B2286" t="str">
            <v>PONTOS DE TELEFONE - ELETRODUTO DE PVC</v>
          </cell>
        </row>
        <row r="2287">
          <cell r="A2287" t="str">
            <v>11544/001</v>
          </cell>
          <cell r="B2287" t="str">
            <v>INSTALACAO PVC PONTO SECO P/TELEFONE C/5 VARAS DE ELETRODUTO PVC 3/4"</v>
          </cell>
          <cell r="C2287" t="str">
            <v>UN</v>
          </cell>
          <cell r="D2287">
            <v>129.11000000000001</v>
          </cell>
        </row>
        <row r="2288">
          <cell r="B2288" t="str">
            <v>CONEXOES E CAIXA.</v>
          </cell>
        </row>
        <row r="2289">
          <cell r="A2289">
            <v>23704</v>
          </cell>
          <cell r="B2289" t="str">
            <v>INSTALACAO TELEFONICA</v>
          </cell>
        </row>
        <row r="2290">
          <cell r="A2290" t="str">
            <v>23704/001</v>
          </cell>
          <cell r="B2290" t="str">
            <v>INSTALACAO TELEFONICA PR5-2Q-T INCL REDE SUBTERRANEA E LIGACAO PREDIAL</v>
          </cell>
          <cell r="C2290" t="str">
            <v>UN</v>
          </cell>
          <cell r="D2290">
            <v>4346.0600000000004</v>
          </cell>
        </row>
        <row r="2291">
          <cell r="A2291" t="str">
            <v>23704/002</v>
          </cell>
          <cell r="B2291" t="str">
            <v>INSTALACAO TELEFONICA EQ-1-60</v>
          </cell>
          <cell r="C2291" t="str">
            <v>UN</v>
          </cell>
          <cell r="D2291">
            <v>50.6</v>
          </cell>
        </row>
        <row r="2292">
          <cell r="A2292" t="str">
            <v>23704/003</v>
          </cell>
          <cell r="B2292" t="str">
            <v>INSTALACOES TELEFONICAS P/ EDIFICIO RESIDENCIAL C/ 4 PAVTOS 16 UNID.</v>
          </cell>
          <cell r="C2292" t="str">
            <v>UN</v>
          </cell>
          <cell r="D2292">
            <v>2458.16</v>
          </cell>
        </row>
        <row r="2293">
          <cell r="A2293">
            <v>68071</v>
          </cell>
          <cell r="B2293" t="str">
            <v>INSTALACAO TELEFONICA P/PREDIO RESIDENCIAL 4PAV</v>
          </cell>
          <cell r="C2293" t="str">
            <v>UN</v>
          </cell>
          <cell r="D2293">
            <v>4633.5</v>
          </cell>
        </row>
        <row r="2294">
          <cell r="A2294">
            <v>68486</v>
          </cell>
          <cell r="B2294" t="str">
            <v>ELETRODUTOS PARA INSTALACOES TELEFONICAS</v>
          </cell>
        </row>
        <row r="2295">
          <cell r="A2295" t="str">
            <v>CÓDIGO</v>
          </cell>
          <cell r="B2295" t="str">
            <v>|D E S C R I Ç Ã O                                                   |UN</v>
          </cell>
          <cell r="C2295" t="str">
            <v>IDADE</v>
          </cell>
          <cell r="D2295" t="str">
            <v>|CUSTO TOTAL</v>
          </cell>
        </row>
        <row r="2296">
          <cell r="A2296" t="str">
            <v>ÍNCULO.....:</v>
          </cell>
          <cell r="B2296" t="str">
            <v>NACIONAL CAIXA</v>
          </cell>
        </row>
        <row r="2298">
          <cell r="A2298" t="str">
            <v>68486/001</v>
          </cell>
          <cell r="B2298" t="str">
            <v>ELETRODUTOS PARA INSTALACOES TELEFONICAS</v>
          </cell>
          <cell r="C2298" t="str">
            <v>UN</v>
          </cell>
          <cell r="D2298">
            <v>360.58</v>
          </cell>
        </row>
        <row r="2299">
          <cell r="A2299">
            <v>68487</v>
          </cell>
          <cell r="B2299" t="str">
            <v>PE-A.43 - PONTO DE TOMADA PARA TELEFONE</v>
          </cell>
        </row>
        <row r="2300">
          <cell r="A2300" t="str">
            <v>68487/001</v>
          </cell>
          <cell r="B2300" t="str">
            <v>PONTO DE TOMADA PARA TELEFONE</v>
          </cell>
          <cell r="C2300" t="str">
            <v>UN</v>
          </cell>
          <cell r="D2300">
            <v>64.56</v>
          </cell>
        </row>
        <row r="2301">
          <cell r="A2301">
            <v>200</v>
          </cell>
          <cell r="B2301" t="str">
            <v>PARA RAIOS</v>
          </cell>
        </row>
        <row r="2302">
          <cell r="A2302">
            <v>8260</v>
          </cell>
          <cell r="B2302" t="str">
            <v>INSTALACAO PARA-RAIOS P/RESERVATORIO</v>
          </cell>
          <cell r="C2302" t="str">
            <v>UN</v>
          </cell>
          <cell r="D2302">
            <v>1565.12</v>
          </cell>
        </row>
        <row r="2303">
          <cell r="A2303">
            <v>23701</v>
          </cell>
          <cell r="B2303" t="str">
            <v>INSTALACAO PARA-RAIOS</v>
          </cell>
        </row>
        <row r="2304">
          <cell r="A2304" t="str">
            <v>23701/001</v>
          </cell>
          <cell r="B2304" t="str">
            <v>INSTALACAO PARA-RAIOS PR5-2Q-T</v>
          </cell>
          <cell r="C2304" t="str">
            <v>UN</v>
          </cell>
          <cell r="D2304">
            <v>296.06</v>
          </cell>
        </row>
        <row r="2305">
          <cell r="A2305">
            <v>274</v>
          </cell>
          <cell r="B2305" t="str">
            <v>GAS</v>
          </cell>
        </row>
        <row r="2306">
          <cell r="A2306">
            <v>23698</v>
          </cell>
          <cell r="B2306" t="str">
            <v>INSTALACAO GAS</v>
          </cell>
        </row>
        <row r="2307">
          <cell r="A2307" t="str">
            <v>23698/001</v>
          </cell>
          <cell r="B2307" t="str">
            <v>INSTALACAO GAS PR5-2Q-T INCL ARMARIO MEDIDORES E LIGACAO PREDIAL</v>
          </cell>
          <cell r="C2307" t="str">
            <v>UN</v>
          </cell>
          <cell r="D2307">
            <v>16139.55</v>
          </cell>
        </row>
        <row r="2308">
          <cell r="A2308" t="str">
            <v>23698/002</v>
          </cell>
          <cell r="B2308" t="str">
            <v>INSTALACOES GAS CENTRAL P/ EDIFICIO RESIDENCIAL C/ 4 PAVTOS 16 UNID.</v>
          </cell>
          <cell r="C2308" t="str">
            <v>UN</v>
          </cell>
          <cell r="D2308">
            <v>2753.25</v>
          </cell>
        </row>
        <row r="2309">
          <cell r="B2309" t="str">
            <v>UMA CENTRAL POR BLOCO COM 16 PONTOS</v>
          </cell>
        </row>
        <row r="2310">
          <cell r="A2310">
            <v>312</v>
          </cell>
          <cell r="B2310" t="str">
            <v>BOMBAS P/INSTALACAO PREDIAL</v>
          </cell>
        </row>
        <row r="2311">
          <cell r="A2311">
            <v>56921</v>
          </cell>
          <cell r="B2311" t="str">
            <v>INSTALACAO BOMBAS RECALQUE</v>
          </cell>
        </row>
        <row r="2312">
          <cell r="A2312" t="str">
            <v>56921/001</v>
          </cell>
          <cell r="B2312" t="str">
            <v>INSTALACAO BOMBAS RECALQUE PR5-2Q-T</v>
          </cell>
          <cell r="C2312" t="str">
            <v>UN</v>
          </cell>
          <cell r="D2312">
            <v>2871.19</v>
          </cell>
        </row>
        <row r="2313">
          <cell r="A2313" t="str">
            <v>INHI</v>
          </cell>
          <cell r="B2313" t="str">
            <v>INSTALACOES HIDRO SANITARIAS</v>
          </cell>
        </row>
        <row r="2314">
          <cell r="A2314">
            <v>179</v>
          </cell>
          <cell r="B2314" t="str">
            <v>FORNEC. E ASSENTAMENTO DE TUBOS P/INSTALACAO DOMICILIAR</v>
          </cell>
        </row>
        <row r="2315">
          <cell r="A2315">
            <v>8259</v>
          </cell>
          <cell r="B2315" t="str">
            <v>FORN/ASSENTAMENTO TUBO PVC PERFURADO P/DRENO 150MM</v>
          </cell>
          <cell r="C2315" t="str">
            <v>M</v>
          </cell>
          <cell r="D2315">
            <v>47.9</v>
          </cell>
        </row>
        <row r="2316">
          <cell r="A2316">
            <v>24174</v>
          </cell>
          <cell r="B2316" t="str">
            <v>FORN/ASSENTAM TUBO ACO GALV.C/ COSTURA DN 1/2 POL INCLUSIVE CONEXOES</v>
          </cell>
        </row>
        <row r="2317">
          <cell r="A2317" t="str">
            <v>24174/001</v>
          </cell>
          <cell r="B2317" t="str">
            <v>FORN./ASSENTAM. TUBO ACO GALV. C/ COSTURA DN 15 MM</v>
          </cell>
          <cell r="C2317" t="str">
            <v>M</v>
          </cell>
          <cell r="D2317">
            <v>12.61</v>
          </cell>
        </row>
        <row r="2318">
          <cell r="A2318">
            <v>24189</v>
          </cell>
          <cell r="B2318" t="str">
            <v>FORN./ASSENTAM. TUBO FOFO SERIE HL DN 75, INCL CONEXOES</v>
          </cell>
        </row>
        <row r="2319">
          <cell r="A2319" t="str">
            <v>24189/001</v>
          </cell>
          <cell r="B2319" t="str">
            <v>FORN./ASSENTAM. TUBO FOFO SERIE HL DN 75 INCL CONEXOES</v>
          </cell>
          <cell r="C2319" t="str">
            <v>M</v>
          </cell>
          <cell r="D2319">
            <v>168.15</v>
          </cell>
        </row>
        <row r="2320">
          <cell r="A2320">
            <v>24192</v>
          </cell>
          <cell r="B2320" t="str">
            <v>FORN/ASSENTAM. TUBO PVC BRANCO ESGOTO DN 50 INCLUSIVE CONEXOES</v>
          </cell>
        </row>
        <row r="2321">
          <cell r="A2321" t="str">
            <v>24192/001</v>
          </cell>
          <cell r="B2321" t="str">
            <v>FORN./ASSENTAM. TUBO PVC BRANCO ESGOTO DN 50 COM CONEXOES</v>
          </cell>
          <cell r="C2321" t="str">
            <v>M</v>
          </cell>
          <cell r="D2321">
            <v>17.05</v>
          </cell>
        </row>
        <row r="2322">
          <cell r="A2322">
            <v>24193</v>
          </cell>
          <cell r="B2322" t="str">
            <v>FORN./ASSENTAM. TUBO PVC BRANCO ESGOTO DN 75 INCLUSIVE CONEXOES</v>
          </cell>
        </row>
        <row r="2323">
          <cell r="A2323" t="str">
            <v>24193/001</v>
          </cell>
          <cell r="B2323" t="str">
            <v>FORN./ASSENTAM. TUBO PVC BRANCO ESGOTO DN 75 COM CONEXOES</v>
          </cell>
          <cell r="C2323" t="str">
            <v>M</v>
          </cell>
          <cell r="D2323">
            <v>23.07</v>
          </cell>
        </row>
        <row r="2324">
          <cell r="A2324">
            <v>24194</v>
          </cell>
          <cell r="B2324" t="str">
            <v>FORN./ASSENTAM. TUBO PVC BRANCO ESGOTO DN 100 INCLUSIVE CONEXOES</v>
          </cell>
        </row>
        <row r="2325">
          <cell r="A2325" t="str">
            <v>24194/001</v>
          </cell>
          <cell r="B2325" t="str">
            <v>FORN./ASSENTAM. TUBO PVC BRANCO ESGOTO DN 100 COM CONEXOES</v>
          </cell>
          <cell r="C2325" t="str">
            <v>M</v>
          </cell>
          <cell r="D2325">
            <v>24.83</v>
          </cell>
        </row>
        <row r="2326">
          <cell r="A2326" t="str">
            <v>CÓDIGO</v>
          </cell>
          <cell r="B2326" t="str">
            <v>|D E S C R I Ç Ã O                                                   |UN</v>
          </cell>
          <cell r="C2326" t="str">
            <v>IDADE</v>
          </cell>
          <cell r="D2326" t="str">
            <v>|CUSTO TOTAL</v>
          </cell>
        </row>
        <row r="2327">
          <cell r="A2327" t="str">
            <v>ÍNCULO.....:</v>
          </cell>
          <cell r="B2327" t="str">
            <v>NACIONAL CAIXA</v>
          </cell>
        </row>
        <row r="2329">
          <cell r="A2329">
            <v>24195</v>
          </cell>
          <cell r="B2329" t="str">
            <v>FORN./ASSENTAM. TUBO PVC BRANCO ESGOTO DN 150 INCLUSIVE CONEXOES</v>
          </cell>
        </row>
        <row r="2330">
          <cell r="A2330" t="str">
            <v>24195/001</v>
          </cell>
          <cell r="B2330" t="str">
            <v>FORN./ASSENTAM. TUBO PVC BRANCO ESGOTO DN 150</v>
          </cell>
          <cell r="C2330" t="str">
            <v>M</v>
          </cell>
          <cell r="D2330">
            <v>49.85</v>
          </cell>
        </row>
        <row r="2331">
          <cell r="A2331">
            <v>24220</v>
          </cell>
          <cell r="B2331" t="str">
            <v>FORN/ASSENT. TUBO FOFO K7/K9 JE DN 200MM</v>
          </cell>
        </row>
        <row r="2332">
          <cell r="A2332" t="str">
            <v>24220/001</v>
          </cell>
          <cell r="B2332" t="str">
            <v>FORN/ASSENT TUBO FOFO J7/K9 JE DN 200 MM</v>
          </cell>
          <cell r="C2332" t="str">
            <v>M</v>
          </cell>
          <cell r="D2332">
            <v>289.55</v>
          </cell>
        </row>
        <row r="2333">
          <cell r="A2333">
            <v>24221</v>
          </cell>
          <cell r="B2333" t="str">
            <v>FORN/ASSENT. TUBO FOFO K7/K9 JE DN 300MM</v>
          </cell>
        </row>
        <row r="2334">
          <cell r="A2334" t="str">
            <v>24221/001</v>
          </cell>
          <cell r="B2334" t="str">
            <v>FORN/ASSENT TUBO FOFO K7/K9 JE DN 300 MM</v>
          </cell>
          <cell r="C2334" t="str">
            <v>M</v>
          </cell>
          <cell r="D2334">
            <v>459.14</v>
          </cell>
        </row>
        <row r="2335">
          <cell r="A2335">
            <v>24230</v>
          </cell>
          <cell r="B2335" t="str">
            <v>FORN./ASSENTAM. TUBO PVC REFORCADO P/ESGOTO DN 150</v>
          </cell>
        </row>
        <row r="2336">
          <cell r="A2336" t="str">
            <v>24230/001</v>
          </cell>
          <cell r="B2336" t="str">
            <v>FORN./ASSENTAM. TUBO PVC REFORCADO P/ESGOTO DN 150MM</v>
          </cell>
          <cell r="C2336" t="str">
            <v>M</v>
          </cell>
          <cell r="D2336">
            <v>43.91</v>
          </cell>
        </row>
        <row r="2337">
          <cell r="A2337">
            <v>24241</v>
          </cell>
          <cell r="B2337" t="str">
            <v>FORN/ASSENT. TUBO PVC ESGOTO JS DN 40 MM INCLUSIVE CONEXOES</v>
          </cell>
        </row>
        <row r="2338">
          <cell r="A2338" t="str">
            <v>24241/001</v>
          </cell>
          <cell r="B2338" t="str">
            <v>FORN/ASSENT. TUBO PVC ESGOTO JS DN 40 MM COM CONEXOES</v>
          </cell>
          <cell r="C2338" t="str">
            <v>M</v>
          </cell>
          <cell r="D2338">
            <v>12.22</v>
          </cell>
        </row>
        <row r="2339">
          <cell r="A2339">
            <v>40727</v>
          </cell>
          <cell r="B2339" t="str">
            <v>FORN/ASSENTAMENTO TUBO PVC JS DN 75MM, INCL. CONEXOES</v>
          </cell>
          <cell r="C2339" t="str">
            <v>M</v>
          </cell>
          <cell r="D2339">
            <v>36.57</v>
          </cell>
        </row>
        <row r="2340">
          <cell r="A2340">
            <v>40733</v>
          </cell>
          <cell r="B2340" t="str">
            <v>FORN./ASSENTAM. TUBO ACO GALV. C/ COSTURA 1" INCL CONEXOES</v>
          </cell>
          <cell r="C2340" t="str">
            <v>M</v>
          </cell>
          <cell r="D2340">
            <v>36.89</v>
          </cell>
        </row>
        <row r="2341">
          <cell r="A2341">
            <v>40734</v>
          </cell>
          <cell r="B2341" t="str">
            <v>FORN/ASSENTAM TUBO ACO GALV. C/COSTURA DN 1.1/4" INCLUSIVE CONEXOES</v>
          </cell>
          <cell r="C2341" t="str">
            <v>M</v>
          </cell>
          <cell r="D2341">
            <v>51.72</v>
          </cell>
        </row>
        <row r="2342">
          <cell r="A2342">
            <v>40735</v>
          </cell>
          <cell r="B2342" t="str">
            <v>FORN/ASSENTAM TUBO ACO GALV. C/COSTURA DN 1.1/2" INCL CONEXOES</v>
          </cell>
          <cell r="C2342" t="str">
            <v>M</v>
          </cell>
          <cell r="D2342">
            <v>55.53</v>
          </cell>
        </row>
        <row r="2343">
          <cell r="A2343">
            <v>40736</v>
          </cell>
          <cell r="B2343" t="str">
            <v>FORN/ASSENTAM TUBO ACO GALV.C/ COSTURA DN 2" INCL CONEXOES</v>
          </cell>
          <cell r="C2343" t="str">
            <v>M</v>
          </cell>
          <cell r="D2343">
            <v>72.739999999999995</v>
          </cell>
        </row>
        <row r="2344">
          <cell r="A2344">
            <v>40737</v>
          </cell>
          <cell r="B2344" t="str">
            <v>FORN/ASSENTAM TUBO ACO GALV. C/COSTURA DN 2.1/2" INCL  CONEXOES</v>
          </cell>
          <cell r="C2344" t="str">
            <v>M</v>
          </cell>
          <cell r="D2344">
            <v>91.95</v>
          </cell>
        </row>
        <row r="2345">
          <cell r="A2345">
            <v>40738</v>
          </cell>
          <cell r="B2345" t="str">
            <v>FORN/ASSENTAM TUBO ACO GALV. C/COSTURA DN 3" INCL  CONEXOES</v>
          </cell>
          <cell r="C2345" t="str">
            <v>M</v>
          </cell>
          <cell r="D2345">
            <v>98.22</v>
          </cell>
        </row>
        <row r="2346">
          <cell r="A2346">
            <v>40739</v>
          </cell>
          <cell r="B2346" t="str">
            <v>FORN/ASSENTAM TUBO ACO GALV.C/ COSTURA DN 4" INCL CONEXOES</v>
          </cell>
          <cell r="C2346" t="str">
            <v>M</v>
          </cell>
          <cell r="D2346">
            <v>144.82</v>
          </cell>
        </row>
        <row r="2347">
          <cell r="A2347">
            <v>40740</v>
          </cell>
          <cell r="B2347" t="str">
            <v>FORN/ASSENTAM TUBO ACO GALV. C/COSTURA DN 6" INCL CONEXOES</v>
          </cell>
          <cell r="C2347" t="str">
            <v>M</v>
          </cell>
          <cell r="D2347">
            <v>36.159999999999997</v>
          </cell>
        </row>
        <row r="2348">
          <cell r="A2348">
            <v>40741</v>
          </cell>
          <cell r="B2348" t="str">
            <v>FORN/ASSENTAM. TUBO PVC SOLDAVEL MARRON DN 25MM, INCL. CONEXOES</v>
          </cell>
          <cell r="C2348" t="str">
            <v>M</v>
          </cell>
          <cell r="D2348">
            <v>8.59</v>
          </cell>
        </row>
        <row r="2349">
          <cell r="A2349">
            <v>40742</v>
          </cell>
          <cell r="B2349" t="str">
            <v>FORN/ASSENTAM. TUBO PVC SOLDAVEL MARRON DN 32MM, INCL. CONEXOES</v>
          </cell>
          <cell r="C2349" t="str">
            <v>M</v>
          </cell>
          <cell r="D2349">
            <v>12.88</v>
          </cell>
        </row>
        <row r="2350">
          <cell r="A2350">
            <v>40743</v>
          </cell>
          <cell r="B2350" t="str">
            <v>FORN/ASSENTAM. TUBO PVC SOLDAVEL MARRON DN 40MM, INCL. CONEXOES</v>
          </cell>
          <cell r="C2350" t="str">
            <v>M</v>
          </cell>
          <cell r="D2350">
            <v>16.02</v>
          </cell>
        </row>
        <row r="2351">
          <cell r="A2351">
            <v>40744</v>
          </cell>
          <cell r="B2351" t="str">
            <v>FORN/ASSENTAM. TUBO PVC SOLDAVEL MARRON DN 50MM, INCL. CONEXOES</v>
          </cell>
          <cell r="C2351" t="str">
            <v>M</v>
          </cell>
          <cell r="D2351">
            <v>18.260000000000002</v>
          </cell>
        </row>
        <row r="2352">
          <cell r="A2352">
            <v>40745</v>
          </cell>
          <cell r="B2352" t="str">
            <v>FORN/ASSENTAM. TUBO PVC SOLDAVEL MARRON DN 60MM, INCL. CONEXOES</v>
          </cell>
          <cell r="C2352" t="str">
            <v>M</v>
          </cell>
          <cell r="D2352">
            <v>28.3</v>
          </cell>
        </row>
        <row r="2353">
          <cell r="A2353">
            <v>40746</v>
          </cell>
          <cell r="B2353" t="str">
            <v>FORN/ASSENTAM. TUBO PVC SOLDAVEL MARRON DN 85MM, INCL. CONEXOES</v>
          </cell>
          <cell r="C2353" t="str">
            <v>M</v>
          </cell>
          <cell r="D2353">
            <v>49.62</v>
          </cell>
        </row>
        <row r="2354">
          <cell r="A2354">
            <v>40748</v>
          </cell>
          <cell r="B2354" t="str">
            <v>FORN./ASSENTAM. TUBO FOFO SERIE HL DN 100 INCL CONEXOES</v>
          </cell>
          <cell r="C2354" t="str">
            <v>M</v>
          </cell>
          <cell r="D2354">
            <v>268.12</v>
          </cell>
        </row>
        <row r="2355">
          <cell r="A2355">
            <v>40749</v>
          </cell>
          <cell r="B2355" t="str">
            <v>FORN./ASSENTAM. TUBO FOFO SERIE HL DN 150 INCL CONEXOES</v>
          </cell>
          <cell r="C2355" t="str">
            <v>M</v>
          </cell>
          <cell r="D2355">
            <v>282.08</v>
          </cell>
        </row>
        <row r="2356">
          <cell r="A2356">
            <v>40754</v>
          </cell>
          <cell r="B2356" t="str">
            <v>FORN./ASSENTAM. TUBO FOFO SERIE HL DN 50, INCL CONEXOES</v>
          </cell>
          <cell r="C2356" t="str">
            <v>M</v>
          </cell>
          <cell r="D2356">
            <v>126.43</v>
          </cell>
        </row>
        <row r="2357">
          <cell r="A2357" t="str">
            <v>CÓDIGO</v>
          </cell>
          <cell r="B2357" t="str">
            <v>|D E S C R I Ç Ã O                                                   |UN</v>
          </cell>
          <cell r="C2357" t="str">
            <v>IDADE</v>
          </cell>
          <cell r="D2357" t="str">
            <v>|CUSTO TOTAL</v>
          </cell>
        </row>
        <row r="2358">
          <cell r="A2358" t="str">
            <v>ÍNCULO.....:</v>
          </cell>
          <cell r="B2358" t="str">
            <v>NACIONAL CAIXA</v>
          </cell>
        </row>
        <row r="2360">
          <cell r="A2360">
            <v>40781</v>
          </cell>
          <cell r="B2360" t="str">
            <v>ASSENTAMENTO TUBO ACO GALVANIZADO C/COSTURA DN 300</v>
          </cell>
          <cell r="C2360" t="str">
            <v>M</v>
          </cell>
          <cell r="D2360">
            <v>36.25</v>
          </cell>
        </row>
        <row r="2361">
          <cell r="A2361">
            <v>40787</v>
          </cell>
          <cell r="B2361" t="str">
            <v>FORN./ASSENTAM. TUBO PVC REFORCADO P/ESGOTO DN 100</v>
          </cell>
          <cell r="C2361" t="str">
            <v>M</v>
          </cell>
          <cell r="D2361">
            <v>24.43</v>
          </cell>
        </row>
        <row r="2362">
          <cell r="A2362">
            <v>40789</v>
          </cell>
          <cell r="B2362" t="str">
            <v>FORN/ASSENT TUBO ACO CARBONO SCH.40 DN 6" INCL. CONEXOES</v>
          </cell>
          <cell r="C2362" t="str">
            <v>M</v>
          </cell>
          <cell r="D2362">
            <v>6933.71</v>
          </cell>
        </row>
        <row r="2363">
          <cell r="A2363">
            <v>40790</v>
          </cell>
          <cell r="B2363" t="str">
            <v>FORN/ASSENT TUBO ACO CARBONO SCH.40 DN 4", INCL. CONEXOES</v>
          </cell>
          <cell r="C2363" t="str">
            <v>M</v>
          </cell>
          <cell r="D2363">
            <v>179.72</v>
          </cell>
        </row>
        <row r="2364">
          <cell r="A2364">
            <v>40791</v>
          </cell>
          <cell r="B2364" t="str">
            <v>FORN/ASSENT TUBO ACO CARBONO SCH.40 DN 3", INCL. CONEXOES</v>
          </cell>
          <cell r="C2364" t="str">
            <v>M</v>
          </cell>
          <cell r="D2364">
            <v>121.77</v>
          </cell>
        </row>
        <row r="2365">
          <cell r="A2365">
            <v>40792</v>
          </cell>
          <cell r="B2365" t="str">
            <v>FORN/ASSENT TUBO ACO CARBONO SCH.40 DN 2.1/2" INCL. CONEXOES</v>
          </cell>
          <cell r="C2365" t="str">
            <v>M</v>
          </cell>
          <cell r="D2365">
            <v>108.56</v>
          </cell>
        </row>
        <row r="2366">
          <cell r="A2366">
            <v>40793</v>
          </cell>
          <cell r="B2366" t="str">
            <v>FORN/ASSENT TUBO ACO CARBONO SCH.40 DN 2" INCL. CONEXOES</v>
          </cell>
          <cell r="C2366" t="str">
            <v>M</v>
          </cell>
          <cell r="D2366">
            <v>98.42</v>
          </cell>
        </row>
        <row r="2367">
          <cell r="A2367">
            <v>68517</v>
          </cell>
          <cell r="B2367" t="str">
            <v>FORNECIMENTO E ASSENTAMENTO DE TUBO DE PVC ROSCAVEL</v>
          </cell>
        </row>
        <row r="2368">
          <cell r="A2368" t="str">
            <v>68517/001</v>
          </cell>
          <cell r="B2368" t="str">
            <v>FORNECIMENTO/ASSENTAMENTO DE TUBO DE PVC ROSCAVEL 3" + CONEXOES + FIO</v>
          </cell>
          <cell r="C2368" t="str">
            <v>M</v>
          </cell>
          <cell r="D2368">
            <v>50.19</v>
          </cell>
        </row>
        <row r="2369">
          <cell r="B2369" t="str">
            <v>BAHIA</v>
          </cell>
        </row>
        <row r="2370">
          <cell r="A2370" t="str">
            <v>68517/002</v>
          </cell>
          <cell r="B2370" t="str">
            <v>TUBO DE PVC ROSCÁVEL PARA ÁGUA FRIA, DIAM.= 1', INCLUÍDO EMENDAS E CON</v>
          </cell>
          <cell r="C2370" t="str">
            <v>M</v>
          </cell>
          <cell r="D2370">
            <v>8.5</v>
          </cell>
        </row>
        <row r="2371">
          <cell r="B2371" t="str">
            <v>EXÕES - EXCLUÍDO ABERTURA / FECHAMENTO DE RASGO.- FORNEC. E ASSENTAMEN</v>
          </cell>
        </row>
        <row r="2372">
          <cell r="B2372" t="str">
            <v>TO.</v>
          </cell>
        </row>
        <row r="2373">
          <cell r="A2373">
            <v>68518</v>
          </cell>
          <cell r="B2373" t="str">
            <v>FORNECIMENTO E ASSENTAMENTO DE TUBO DE PVC SOLDAVEL</v>
          </cell>
        </row>
        <row r="2374">
          <cell r="A2374" t="str">
            <v>68518/001</v>
          </cell>
          <cell r="B2374" t="str">
            <v>FORNECIMENTO/ASSENTAMENTO DE TUBO DE PVC DN 100MM P/RAMAL EXTERNO DE E</v>
          </cell>
          <cell r="C2374" t="str">
            <v>M</v>
          </cell>
          <cell r="D2374">
            <v>18.89</v>
          </cell>
        </row>
        <row r="2375">
          <cell r="B2375" t="str">
            <v>SGOTO</v>
          </cell>
        </row>
        <row r="2376">
          <cell r="A2376">
            <v>68616</v>
          </cell>
          <cell r="B2376" t="str">
            <v>TUBO COBRE CLASSE E D= 15MM EXCL CONEXOES EMENDAS ABERTURA E FECHAMEN</v>
          </cell>
        </row>
        <row r="2377">
          <cell r="B2377" t="str">
            <v>TO DE RASGO E ISOLAMENTO - FORNECIMENTO E ASSENTAMENTO</v>
          </cell>
        </row>
        <row r="2378">
          <cell r="A2378" t="str">
            <v>68616/001</v>
          </cell>
          <cell r="B2378" t="str">
            <v>TUBO COBRE CLASSE E D= 15MM EXCL CONEXOES EMENDAS ABERTURA E FECHAMEN</v>
          </cell>
          <cell r="C2378" t="str">
            <v>M</v>
          </cell>
          <cell r="D2378">
            <v>9.34</v>
          </cell>
        </row>
        <row r="2379">
          <cell r="B2379" t="str">
            <v>TO DE RASGO E ISOLAMENTO - FORNECIMENTO E ASSENTAMENTO</v>
          </cell>
        </row>
        <row r="2380">
          <cell r="A2380" t="str">
            <v>68616/002</v>
          </cell>
          <cell r="B2380" t="str">
            <v>TUBO COBRE CLASSE E D= 22MM EXCL CONEXOES EMENDAS ABERTURA E FECHAMEN</v>
          </cell>
          <cell r="C2380" t="str">
            <v>M</v>
          </cell>
          <cell r="D2380">
            <v>12.48</v>
          </cell>
        </row>
        <row r="2381">
          <cell r="B2381" t="str">
            <v>TO DE RASGO E ISOLAMENTO - FORNECIMENTO E ASSENTAMENTO</v>
          </cell>
        </row>
        <row r="2382">
          <cell r="A2382" t="str">
            <v>68616/003</v>
          </cell>
          <cell r="B2382" t="str">
            <v>TUBO COBRE CLASSE E D= 28MM EXCL CONEXOES EMENDAS ABERTURA E FACHAMEN</v>
          </cell>
          <cell r="C2382" t="str">
            <v>M</v>
          </cell>
          <cell r="D2382">
            <v>14.84</v>
          </cell>
        </row>
        <row r="2383">
          <cell r="B2383" t="str">
            <v>TO DE RASGOS E ISOLAMENTO - FORNECIMENTO E ASSENTAMENTO</v>
          </cell>
        </row>
        <row r="2384">
          <cell r="A2384" t="str">
            <v>68616/004</v>
          </cell>
          <cell r="B2384" t="str">
            <v>TUBO COBRE CLASSE E D= 35MM EXCL CONEXOES EMENDAS ABERTURA E FECHAMEN</v>
          </cell>
          <cell r="C2384" t="str">
            <v>M</v>
          </cell>
          <cell r="D2384">
            <v>21.28</v>
          </cell>
        </row>
        <row r="2385">
          <cell r="B2385" t="str">
            <v>TO RASGOS E ISOLAMENTO - FORNECIMENTO E ASSENTAMENTO</v>
          </cell>
        </row>
        <row r="2386">
          <cell r="A2386" t="str">
            <v>68616/005</v>
          </cell>
          <cell r="B2386" t="str">
            <v>TUBO COBRE CLASSE E D= 42MM EXCL CONEXOES EMENDAS ABERTURA E FECHAMEN</v>
          </cell>
          <cell r="C2386" t="str">
            <v>M</v>
          </cell>
          <cell r="D2386">
            <v>33.42</v>
          </cell>
        </row>
        <row r="2387">
          <cell r="B2387" t="str">
            <v>TO DE RASGOS E ISOLAMENTO - FORNECIMENTO E ASSENTAMENTO</v>
          </cell>
        </row>
        <row r="2388">
          <cell r="A2388" t="str">
            <v>CÓDIGO</v>
          </cell>
          <cell r="B2388" t="str">
            <v>|D E S C R I Ç Ã O                                                   |UN</v>
          </cell>
          <cell r="C2388" t="str">
            <v>IDADE</v>
          </cell>
          <cell r="D2388" t="str">
            <v>|CUSTO TOTAL</v>
          </cell>
        </row>
        <row r="2389">
          <cell r="A2389" t="str">
            <v>ÍNCULO.....:</v>
          </cell>
          <cell r="B2389" t="str">
            <v>NACIONAL CAIXA</v>
          </cell>
        </row>
        <row r="2391">
          <cell r="A2391" t="str">
            <v>68616/006</v>
          </cell>
          <cell r="B2391" t="str">
            <v>TUBO COBRE CLASSE E D= 54MM EXCL CONEXOES EMENDAS ABERTURA E FECHAMEN</v>
          </cell>
          <cell r="C2391" t="str">
            <v>M</v>
          </cell>
          <cell r="D2391">
            <v>41.15</v>
          </cell>
        </row>
        <row r="2392">
          <cell r="B2392" t="str">
            <v>TO DE RASGOS E ISOLAMENTO - FORNECIMENTO E ASSENTAMENTO</v>
          </cell>
        </row>
        <row r="2393">
          <cell r="A2393" t="str">
            <v>68616/007</v>
          </cell>
          <cell r="B2393" t="str">
            <v>TUBO COBRE CLASSE E D= 66MM EXCL CONEXOES EMENDAS ABERTURA E FECHAMEN</v>
          </cell>
          <cell r="C2393" t="str">
            <v>M</v>
          </cell>
          <cell r="D2393">
            <v>57.07</v>
          </cell>
        </row>
        <row r="2394">
          <cell r="B2394" t="str">
            <v>TO DE RASGOS E ISOLAMENTO - FORNECIMENTO E ASSENTAMENTO</v>
          </cell>
        </row>
        <row r="2395">
          <cell r="A2395" t="str">
            <v>68616/008</v>
          </cell>
          <cell r="B2395" t="str">
            <v>TUBO COBRE CLASSE E D= 79MM EXCL CONEXOES EMENDAS ABERTURA E FECHAMEN</v>
          </cell>
          <cell r="C2395" t="str">
            <v>M</v>
          </cell>
          <cell r="D2395">
            <v>80.489999999999995</v>
          </cell>
        </row>
        <row r="2396">
          <cell r="B2396" t="str">
            <v>TO DE RASGOS E ISOLAMENTO - FORNECIMENTO E ASSENTAMENTO</v>
          </cell>
        </row>
        <row r="2397">
          <cell r="A2397" t="str">
            <v>68616/009</v>
          </cell>
          <cell r="B2397" t="str">
            <v>TUBO COBRE CLASSE E D=104MM EXCL CONEXOES EMENDAS ABERTURA E FECHAMEN</v>
          </cell>
          <cell r="C2397" t="str">
            <v>M</v>
          </cell>
          <cell r="D2397">
            <v>114.79</v>
          </cell>
        </row>
        <row r="2398">
          <cell r="B2398" t="str">
            <v>TO DE RASGO E ISOLAMENTO - FORNECIMENTO E ASSENTAMENTO</v>
          </cell>
        </row>
        <row r="2399">
          <cell r="A2399">
            <v>68639</v>
          </cell>
          <cell r="B2399" t="str">
            <v>FORNECIMENTO E ASSENTAMENTO DE TUBO DE PVC SOLDAVEL</v>
          </cell>
        </row>
        <row r="2400">
          <cell r="A2400" t="str">
            <v>68639/001</v>
          </cell>
          <cell r="B2400" t="str">
            <v>FORNECIMENTO/ASSENTAMENTO DE TUBO DE QUEDA/VENTILACAO P/ESGOTO PREDIAL</v>
          </cell>
          <cell r="C2400" t="str">
            <v>M</v>
          </cell>
          <cell r="D2400">
            <v>15.61</v>
          </cell>
        </row>
        <row r="2401">
          <cell r="B2401" t="str">
            <v>EM PVC 75 MM</v>
          </cell>
        </row>
        <row r="2402">
          <cell r="A2402" t="str">
            <v>68639/002</v>
          </cell>
          <cell r="B2402" t="str">
            <v>FORNECIMENTO/ASSENTAMENTO DE TUBO DE QUEDA/VENTILACAO P/ESGOTO PREDIAL</v>
          </cell>
          <cell r="C2402" t="str">
            <v>M</v>
          </cell>
          <cell r="D2402">
            <v>17.25</v>
          </cell>
        </row>
        <row r="2403">
          <cell r="B2403" t="str">
            <v>EM PVC DN 100 MM</v>
          </cell>
        </row>
        <row r="2404">
          <cell r="A2404" t="str">
            <v>68639/003</v>
          </cell>
          <cell r="B2404" t="str">
            <v>PONTO DE ESGOTO - PAR</v>
          </cell>
          <cell r="C2404" t="str">
            <v>PT</v>
          </cell>
          <cell r="D2404">
            <v>59.2</v>
          </cell>
        </row>
        <row r="2405">
          <cell r="A2405">
            <v>180</v>
          </cell>
          <cell r="B2405" t="str">
            <v>CONEXOES</v>
          </cell>
        </row>
        <row r="2406">
          <cell r="A2406">
            <v>68617</v>
          </cell>
          <cell r="B2406" t="str">
            <v>COTOVELO COBRE</v>
          </cell>
        </row>
        <row r="2407">
          <cell r="A2407" t="str">
            <v>68617/001</v>
          </cell>
          <cell r="B2407" t="str">
            <v>COTOVELO COBRE 22MM  (3/4")  C/JUNTA SOLDADA</v>
          </cell>
          <cell r="C2407" t="str">
            <v>UN</v>
          </cell>
          <cell r="D2407">
            <v>6.28</v>
          </cell>
        </row>
        <row r="2408">
          <cell r="A2408" t="str">
            <v>68617/002</v>
          </cell>
          <cell r="B2408" t="str">
            <v>COTOVELO COBRE 28MM  ( 1" )  C/JUNTA SOLDADA</v>
          </cell>
          <cell r="C2408" t="str">
            <v>UN</v>
          </cell>
          <cell r="D2408">
            <v>7.72</v>
          </cell>
        </row>
        <row r="2409">
          <cell r="A2409" t="str">
            <v>68617/003</v>
          </cell>
          <cell r="B2409" t="str">
            <v>COTOVELO COBRE 35MM (1 1/4") C/JUNTA SOLDADA</v>
          </cell>
          <cell r="C2409" t="str">
            <v>UN</v>
          </cell>
          <cell r="D2409">
            <v>18.05</v>
          </cell>
        </row>
        <row r="2410">
          <cell r="A2410" t="str">
            <v>68617/004</v>
          </cell>
          <cell r="B2410" t="str">
            <v>COTOVELO COBRE 15MM  (1/2")  C/JUNTA SOLDADA</v>
          </cell>
          <cell r="C2410" t="str">
            <v>UN</v>
          </cell>
          <cell r="D2410">
            <v>4.03</v>
          </cell>
        </row>
        <row r="2411">
          <cell r="A2411">
            <v>68618</v>
          </cell>
          <cell r="B2411" t="str">
            <v>LUVA COBRE</v>
          </cell>
        </row>
        <row r="2412">
          <cell r="A2412" t="str">
            <v>68618/001</v>
          </cell>
          <cell r="B2412" t="str">
            <v>LUVA COBRE  22MM (3/4")</v>
          </cell>
          <cell r="C2412" t="str">
            <v>UN</v>
          </cell>
          <cell r="D2412">
            <v>4.08</v>
          </cell>
        </row>
        <row r="2413">
          <cell r="A2413" t="str">
            <v>68618/002</v>
          </cell>
          <cell r="B2413" t="str">
            <v>LUVA COBRE  35MM (1 1/4")</v>
          </cell>
          <cell r="C2413" t="str">
            <v>UN</v>
          </cell>
          <cell r="D2413">
            <v>11.75</v>
          </cell>
        </row>
        <row r="2414">
          <cell r="A2414">
            <v>181</v>
          </cell>
          <cell r="B2414" t="str">
            <v>CAIXAS D'DAGUA, DE INSPECAO E DE GORDURA</v>
          </cell>
        </row>
        <row r="2415">
          <cell r="A2415">
            <v>6171</v>
          </cell>
          <cell r="B2415" t="str">
            <v>TAMPA CONCRETO ARMADO 60X60X0,05M P/CX DIVERSAS</v>
          </cell>
          <cell r="C2415" t="str">
            <v>UN</v>
          </cell>
          <cell r="D2415">
            <v>17.47</v>
          </cell>
        </row>
        <row r="2416">
          <cell r="A2416">
            <v>11788</v>
          </cell>
          <cell r="B2416" t="str">
            <v>CAIXA GORDURA PVC</v>
          </cell>
        </row>
        <row r="2417">
          <cell r="A2417" t="str">
            <v>11788/001</v>
          </cell>
          <cell r="B2417" t="str">
            <v>CAIXA GORDURA PVC 250X230X75MM C/TAMPA PVC</v>
          </cell>
          <cell r="C2417" t="str">
            <v>UN</v>
          </cell>
          <cell r="D2417">
            <v>48.1</v>
          </cell>
        </row>
        <row r="2418">
          <cell r="A2418">
            <v>24239</v>
          </cell>
          <cell r="B2418" t="str">
            <v>CAIXA DE PASSAGEM (INSPECAO) PRE-MOLDADA DN 60 CM</v>
          </cell>
        </row>
        <row r="2419">
          <cell r="A2419" t="str">
            <v>CÓDIGO</v>
          </cell>
          <cell r="B2419" t="str">
            <v>|D E S C R I Ç Ã O                                                   |UN</v>
          </cell>
          <cell r="C2419" t="str">
            <v>IDADE</v>
          </cell>
          <cell r="D2419" t="str">
            <v>|CUSTO TOTAL</v>
          </cell>
        </row>
        <row r="2420">
          <cell r="A2420" t="str">
            <v>ÍNCULO.....:</v>
          </cell>
          <cell r="B2420" t="str">
            <v>NACIONAL CAIXA</v>
          </cell>
        </row>
        <row r="2422">
          <cell r="A2422" t="str">
            <v>24239/001</v>
          </cell>
          <cell r="B2422" t="str">
            <v>CAIXA DE PASSAGEM (INSPECAO) EM CONCRETO PRE-MOLDADO DN 60CM</v>
          </cell>
          <cell r="C2422" t="str">
            <v>UN</v>
          </cell>
          <cell r="D2422">
            <v>78.239999999999995</v>
          </cell>
        </row>
        <row r="2423">
          <cell r="A2423" t="str">
            <v>24239/002</v>
          </cell>
          <cell r="B2423" t="str">
            <v>CAIXA DE INSPEÇÃO EM ANEL DE CONCRETO PRÉ MOLDADO, COM 950MMDE ALTURA</v>
          </cell>
          <cell r="C2423" t="str">
            <v>UN</v>
          </cell>
          <cell r="D2423">
            <v>85.13</v>
          </cell>
        </row>
        <row r="2424">
          <cell r="B2424" t="str">
            <v>TOTAL.OS ANÉIS TERÃO ESP=50MM, DIAM.=600MM.EXCLUSIVE TAMPÃO E ESCAVAÇÃ</v>
          </cell>
        </row>
        <row r="2425">
          <cell r="B2425" t="str">
            <v>O.</v>
          </cell>
        </row>
        <row r="2426">
          <cell r="A2426">
            <v>26307</v>
          </cell>
          <cell r="B2426" t="str">
            <v>CAIXA D AGUA EM FIBROCIMENTO SEM COLOCACA</v>
          </cell>
        </row>
        <row r="2427">
          <cell r="A2427" t="str">
            <v>26307/001</v>
          </cell>
          <cell r="B2427" t="str">
            <v>RESERVATORIO DE CIMENTO-AMIANTO P/500L C/TAMPA-FORNECIMENTO</v>
          </cell>
          <cell r="C2427" t="str">
            <v>UN</v>
          </cell>
          <cell r="D2427">
            <v>128.99</v>
          </cell>
        </row>
        <row r="2428">
          <cell r="A2428" t="str">
            <v>26307/002</v>
          </cell>
          <cell r="B2428" t="str">
            <v>RESERVATORIO DE CIMENTO AMIANTO P/1000L C/TAMPA - FORNECIMENTO SEM INS</v>
          </cell>
          <cell r="C2428" t="str">
            <v>UN</v>
          </cell>
          <cell r="D2428">
            <v>268.5</v>
          </cell>
        </row>
        <row r="2429">
          <cell r="B2429" t="str">
            <v>TALACAO</v>
          </cell>
        </row>
        <row r="2430">
          <cell r="A2430">
            <v>26308</v>
          </cell>
          <cell r="B2430" t="str">
            <v>COLOCACAO DE CAIXA D AGUA QQ MATERIAL, EXCLUSIVE CAIX</v>
          </cell>
        </row>
        <row r="2431">
          <cell r="A2431" t="str">
            <v>26308/001</v>
          </cell>
          <cell r="B2431" t="str">
            <v>COLOCACAO RESERVATORIO 250L QUALQUER MATERIAL INCLUSIVE PECAS DE APOIO</v>
          </cell>
          <cell r="C2431" t="str">
            <v>UN</v>
          </cell>
          <cell r="D2431">
            <v>182.15</v>
          </cell>
        </row>
        <row r="2432">
          <cell r="B2432" t="str">
            <v>EM ALVENARIA DE MADEIRA SERRADA E FLANGES DE LIGACAO HIDRAULICA EXCL</v>
          </cell>
        </row>
        <row r="2433">
          <cell r="B2433" t="str">
            <v>FORNECIMENTO DO RESERVATORIO</v>
          </cell>
        </row>
        <row r="2434">
          <cell r="A2434" t="str">
            <v>26308/002</v>
          </cell>
          <cell r="B2434" t="str">
            <v>COLOCACAO RESERVATORIO 500L QUALQUER MATERIAL INCLUSIVE PECAS DE APOIO</v>
          </cell>
          <cell r="C2434" t="str">
            <v>UN</v>
          </cell>
          <cell r="D2434">
            <v>212.7</v>
          </cell>
        </row>
        <row r="2435">
          <cell r="B2435" t="str">
            <v>EM ALVENARIA E MADEIRA SERRADA E FLANGES DE LIGACAO HIDRAULICA EXCLUS</v>
          </cell>
        </row>
        <row r="2436">
          <cell r="B2436" t="str">
            <v>IVE FORNECIMENTO DE RESERVATORIO</v>
          </cell>
        </row>
        <row r="2437">
          <cell r="A2437" t="str">
            <v>26308/003</v>
          </cell>
          <cell r="B2437" t="str">
            <v>COLOCACAO RESERVATORIO 1000L QUALQUER MATERIAL INCLUSIVE PECAS DE APOI</v>
          </cell>
          <cell r="C2437" t="str">
            <v>UN</v>
          </cell>
          <cell r="D2437">
            <v>239.22</v>
          </cell>
        </row>
        <row r="2438">
          <cell r="B2438" t="str">
            <v>O EM ALVENARIA E MADEIRA SERRADA E FLANGES DE LIGACAO HIDRAULICA EXCLU</v>
          </cell>
        </row>
        <row r="2439">
          <cell r="B2439" t="str">
            <v>SIVE FORNECIMENTO DO RESERVATORIO</v>
          </cell>
        </row>
        <row r="2440">
          <cell r="A2440">
            <v>26309</v>
          </cell>
          <cell r="B2440" t="str">
            <v>CAIXA D AGUA EM FIBRA DE VIDRO SEM COLOCACA</v>
          </cell>
        </row>
        <row r="2441">
          <cell r="A2441" t="str">
            <v>26309/001</v>
          </cell>
          <cell r="B2441" t="str">
            <v>RESERVATORIO EM FIBRA DE VIDRO CAPACIDADE DE 500L INCL TAMPA DE VEDA</v>
          </cell>
          <cell r="C2441" t="str">
            <v>UN</v>
          </cell>
          <cell r="D2441">
            <v>154.9</v>
          </cell>
        </row>
        <row r="2442">
          <cell r="B2442" t="str">
            <v>CAO C/ESCOTILHA E FIXADORES - FORNECIMENTO</v>
          </cell>
        </row>
        <row r="2443">
          <cell r="A2443" t="str">
            <v>26309/002</v>
          </cell>
          <cell r="B2443" t="str">
            <v>RESERVATORIO EM FIBRA DE VIDRO CAPACIDADE DE 1000L INCL TAMPA DE VEDAC</v>
          </cell>
          <cell r="C2443" t="str">
            <v>UN</v>
          </cell>
          <cell r="D2443">
            <v>242.2</v>
          </cell>
        </row>
        <row r="2444">
          <cell r="B2444" t="str">
            <v>AO C/ESCOTILHA E FIXADORES - FORNECIMENTO</v>
          </cell>
        </row>
        <row r="2445">
          <cell r="A2445" t="str">
            <v>26309/003</v>
          </cell>
          <cell r="B2445" t="str">
            <v>RESERVATORIO EM FIBRA DE VIDRO CAPACIDADE DE 1500L INCL TAMPA DE VEDAC</v>
          </cell>
          <cell r="C2445" t="str">
            <v>UN</v>
          </cell>
          <cell r="D2445">
            <v>368.53</v>
          </cell>
        </row>
        <row r="2446">
          <cell r="B2446" t="str">
            <v>AO C/ESCOTILHA E FIXADORES - FORNECIMENTO</v>
          </cell>
        </row>
        <row r="2447">
          <cell r="A2447">
            <v>68472</v>
          </cell>
          <cell r="B2447" t="str">
            <v>CAIXA DE INSPECAO OU PASSAGEM 60X60CM TAMPA DE CONCRETO</v>
          </cell>
        </row>
        <row r="2448">
          <cell r="A2448" t="str">
            <v>68472/001</v>
          </cell>
          <cell r="B2448" t="str">
            <v>CAIXA DE INSPECAO OU PASSAGEM 60X60CM TAMPA E FUNDO DE CONCRETO</v>
          </cell>
          <cell r="C2448" t="str">
            <v>UN</v>
          </cell>
          <cell r="D2448">
            <v>76.959999999999994</v>
          </cell>
        </row>
        <row r="2449">
          <cell r="B2449" t="str">
            <v>PAREDES ALV 1/2VEZ TIJOLO MACICO, REVESTIDA INTERNAMENTE C/ BARRA-LISA</v>
          </cell>
        </row>
        <row r="2450">
          <cell r="A2450" t="str">
            <v>CÓDIGO</v>
          </cell>
          <cell r="B2450" t="str">
            <v>|D E S C R I Ç Ã O                                                   |UN</v>
          </cell>
          <cell r="C2450" t="str">
            <v>IDADE</v>
          </cell>
          <cell r="D2450" t="str">
            <v>|CUSTO TOTAL</v>
          </cell>
        </row>
        <row r="2451">
          <cell r="A2451" t="str">
            <v>ÍNCULO.....:</v>
          </cell>
          <cell r="B2451" t="str">
            <v>NACIONAL CAIXA</v>
          </cell>
        </row>
        <row r="2453">
          <cell r="A2453" t="str">
            <v>68472/002</v>
          </cell>
          <cell r="B2453" t="str">
            <v>CAIXA DE INSPECAO EM ALVENARIA DE TIJOLOS MACICOS, 1/2 VEZ, REVESTIDA</v>
          </cell>
          <cell r="C2453" t="str">
            <v>UN</v>
          </cell>
          <cell r="D2453">
            <v>76.959999999999994</v>
          </cell>
        </row>
        <row r="2454">
          <cell r="B2454" t="str">
            <v>INTERNAMENTE C/BARRA-LISA(ARG.CIM/AREIA 1:4) E=2,0CM INCL. TAMPA PRE-</v>
          </cell>
        </row>
        <row r="2455">
          <cell r="B2455" t="str">
            <v>MOLDADA E FUNDO DE CONCRETO DIMENSOES EXTERNAS: 0,60MX0,60MX0,60M</v>
          </cell>
        </row>
        <row r="2456">
          <cell r="A2456">
            <v>68497</v>
          </cell>
          <cell r="B2456" t="str">
            <v>FORNECIMENTO E COLOCACAO DE CAIXA D AGUA DE 500L EM FIBROCIMENT</v>
          </cell>
        </row>
        <row r="2457">
          <cell r="A2457" t="str">
            <v>68497/001</v>
          </cell>
          <cell r="B2457" t="str">
            <v>FORNECIMENTO E COLOCACAO DE CAIXA D AGUA DE 500L EM FIBROCIMENT</v>
          </cell>
          <cell r="C2457" t="str">
            <v>UN</v>
          </cell>
          <cell r="D2457">
            <v>144.09</v>
          </cell>
        </row>
        <row r="2458">
          <cell r="A2458">
            <v>68619</v>
          </cell>
          <cell r="B2458" t="str">
            <v>TORNEIRA BOIA BRUTO 1"</v>
          </cell>
        </row>
        <row r="2459">
          <cell r="A2459" t="str">
            <v>68619/001</v>
          </cell>
          <cell r="B2459" t="str">
            <v>TORNEIRA BOIA METALICA 1/2"</v>
          </cell>
          <cell r="C2459" t="str">
            <v>UN</v>
          </cell>
          <cell r="D2459">
            <v>54.21</v>
          </cell>
        </row>
        <row r="2460">
          <cell r="A2460" t="str">
            <v>68619/002</v>
          </cell>
          <cell r="B2460" t="str">
            <v>TORNEIRA BOIA METALICA 3/4"</v>
          </cell>
          <cell r="C2460" t="str">
            <v>UN</v>
          </cell>
          <cell r="D2460">
            <v>67.17</v>
          </cell>
        </row>
        <row r="2461">
          <cell r="A2461" t="str">
            <v>68619/003</v>
          </cell>
          <cell r="B2461" t="str">
            <v>TORNEIRA BOIA BRUTO 1"</v>
          </cell>
          <cell r="C2461" t="str">
            <v>UN</v>
          </cell>
          <cell r="D2461">
            <v>81.349999999999994</v>
          </cell>
        </row>
        <row r="2462">
          <cell r="A2462" t="str">
            <v>68619/004</v>
          </cell>
          <cell r="B2462" t="str">
            <v>TORNEIRA BOIA BRUTO 2"</v>
          </cell>
          <cell r="C2462" t="str">
            <v>UN</v>
          </cell>
          <cell r="D2462">
            <v>165.48</v>
          </cell>
        </row>
        <row r="2463">
          <cell r="A2463">
            <v>68626</v>
          </cell>
          <cell r="B2463" t="str">
            <v>FORNEC/INSTAL CAIXA D AGUA FIBROCIMENTO 500L (ADAPTADORES 20MMX1/2" E</v>
          </cell>
        </row>
        <row r="2464">
          <cell r="B2464" t="str">
            <v>25MMX3/4" / TORNEIRA DE BOIA 1/2" C/ BALAO PLASTICO</v>
          </cell>
        </row>
        <row r="2465">
          <cell r="A2465" t="str">
            <v>68626/001</v>
          </cell>
          <cell r="B2465" t="str">
            <v>FORNEC/INSTAL CAIXA D AGUA FIBROCIMENTO 500L (ADAPTADORES 20MMX1/2" E</v>
          </cell>
          <cell r="C2465" t="str">
            <v>UN</v>
          </cell>
          <cell r="D2465">
            <v>203.82</v>
          </cell>
        </row>
        <row r="2466">
          <cell r="B2466" t="str">
            <v>25MMX3/4" / TORNEIRA DE BOIA 1/2" C/ BALAO PLASTICO</v>
          </cell>
        </row>
        <row r="2467">
          <cell r="A2467" t="str">
            <v>68626/002</v>
          </cell>
          <cell r="B2467" t="str">
            <v>FORNEC/INSTAL CAIXA D AGUA FIBROCIMENTO 500L (ADAPTADORES 32MMX1" E</v>
          </cell>
          <cell r="C2467" t="str">
            <v>UN</v>
          </cell>
          <cell r="D2467">
            <v>208.93</v>
          </cell>
        </row>
        <row r="2468">
          <cell r="B2468" t="str">
            <v>25MMX3/4" / TORNEIRA DE BOIA 3/4" C/ BALAO PLASTICO</v>
          </cell>
        </row>
        <row r="2469">
          <cell r="A2469">
            <v>68640</v>
          </cell>
          <cell r="B2469" t="str">
            <v>CAIXA GORDURA CONCRETO PRE-MOLDADO</v>
          </cell>
        </row>
        <row r="2470">
          <cell r="A2470" t="str">
            <v>68640/001</v>
          </cell>
          <cell r="B2470" t="str">
            <v>CAIXA GORDURA DUPLA CONCRETO PRE-MOLDADO CIRCULAR D=60CM INCLUSIVE</v>
          </cell>
          <cell r="C2470" t="str">
            <v>UN</v>
          </cell>
          <cell r="D2470">
            <v>100.43</v>
          </cell>
        </row>
        <row r="2471">
          <cell r="B2471" t="str">
            <v>TAMPA EM CONCRETO.EXCL ESCAVACAO E REATERRO -FORNECIMENTO E COLOCACAO</v>
          </cell>
        </row>
        <row r="2472">
          <cell r="A2472" t="str">
            <v>68640/002</v>
          </cell>
          <cell r="B2472" t="str">
            <v>CAIXA GORDURA SIMPLES CONCRETO PRE-MOLDADO CIRCULAR D=40CM INCLUSIVE</v>
          </cell>
          <cell r="C2472" t="str">
            <v>UN</v>
          </cell>
          <cell r="D2472">
            <v>46.32</v>
          </cell>
        </row>
        <row r="2473">
          <cell r="B2473" t="str">
            <v>TAMPA CONCRETO. EXCLUSIVE ESCAVACAO E REATERRO -FORNECIMENTO/COLOCACAO</v>
          </cell>
        </row>
        <row r="2474">
          <cell r="A2474">
            <v>182</v>
          </cell>
          <cell r="B2474" t="str">
            <v>RALOS/CAIXA SIFONADA</v>
          </cell>
        </row>
        <row r="2475">
          <cell r="A2475">
            <v>11534</v>
          </cell>
          <cell r="B2475" t="str">
            <v>RALO SECO EM PVC - PONTO</v>
          </cell>
        </row>
        <row r="2476">
          <cell r="A2476" t="str">
            <v>11534/001</v>
          </cell>
          <cell r="B2476" t="str">
            <v>RALO SECO (SIMPLS) DE PVC ALTURA REGULAVEL C/GRELHA COMPREENDENDO</v>
          </cell>
          <cell r="C2476" t="str">
            <v>UN</v>
          </cell>
          <cell r="D2476">
            <v>25.79</v>
          </cell>
        </row>
        <row r="2477">
          <cell r="B2477" t="str">
            <v>EFLUENTE DE 50MM EM PVC C/2M DE EXTENSAO E LIGACAO AO RALO SIFONADO</v>
          </cell>
        </row>
        <row r="2478">
          <cell r="B2478" t="str">
            <v>FORNECIMENTO E INSTALACAO</v>
          </cell>
        </row>
        <row r="2479">
          <cell r="A2479">
            <v>11535</v>
          </cell>
          <cell r="B2479" t="str">
            <v>RALO (CAIXA) SIFONADO EM PVC - PONTO</v>
          </cell>
        </row>
        <row r="2480">
          <cell r="A2480" t="str">
            <v>11535/001</v>
          </cell>
          <cell r="B2480" t="str">
            <v>CAIXA SIFONADA DE PVC EM PAV TERREO C/TAMPA CEGA C/1 ENTRADA DE 40MM</v>
          </cell>
          <cell r="C2480" t="str">
            <v>UN</v>
          </cell>
          <cell r="D2480">
            <v>39.200000000000003</v>
          </cell>
        </row>
        <row r="2481">
          <cell r="A2481" t="str">
            <v>CÓDIGO</v>
          </cell>
          <cell r="B2481" t="str">
            <v>|D E S C R I Ç Ã O                                                   |UN</v>
          </cell>
          <cell r="C2481" t="str">
            <v>IDADE</v>
          </cell>
          <cell r="D2481" t="str">
            <v>|CUSTO TOTAL</v>
          </cell>
        </row>
        <row r="2482">
          <cell r="A2482" t="str">
            <v>ÍNCULO.....:</v>
          </cell>
          <cell r="B2482" t="str">
            <v>NACIONAL CAIXA</v>
          </cell>
        </row>
        <row r="2484">
          <cell r="B2484" t="str">
            <v>E SAIDA DE 50MM INCL LIGACAO DE 50MM DE PVC ATE A CAIXA DE INSPECAO</v>
          </cell>
        </row>
        <row r="2485">
          <cell r="B2485" t="str">
            <v>CONSIDERANDO A DISTANCIA DO CENTRO DO RALO ATE 2M INCL ANEIS DE BORRA</v>
          </cell>
        </row>
        <row r="2486">
          <cell r="B2486" t="str">
            <v>CHA - FORNECIMENTO E INSTALACAO</v>
          </cell>
        </row>
        <row r="2487">
          <cell r="A2487">
            <v>40777</v>
          </cell>
          <cell r="B2487" t="str">
            <v>CAIXA SIFONADA EM PVC 150X150X50MM</v>
          </cell>
          <cell r="C2487" t="str">
            <v>UN</v>
          </cell>
          <cell r="D2487">
            <v>22.24</v>
          </cell>
        </row>
        <row r="2488">
          <cell r="A2488">
            <v>71637</v>
          </cell>
          <cell r="B2488" t="str">
            <v>RALO SIFONADO</v>
          </cell>
        </row>
        <row r="2489">
          <cell r="A2489" t="str">
            <v>71637/001</v>
          </cell>
          <cell r="B2489" t="str">
            <v>RALO SIFONADO DE PVC RÍGIDO, EM PAVIMENTO TÉRREO, COM SAÍDA DE 75 MM,</v>
          </cell>
          <cell r="C2489" t="str">
            <v>UN</v>
          </cell>
          <cell r="D2489">
            <v>47.12</v>
          </cell>
        </row>
        <row r="2490">
          <cell r="B2490" t="str">
            <v>COM GRELHA REDONDO E PORTA GRELHA, COMPREENDENDO 3 M DE TUBO PVC DE75</v>
          </cell>
        </row>
        <row r="2491">
          <cell r="B2491" t="str">
            <v>MM E SUA LIGAÇÃO AO RAMAL DE VENTILAÇÃO - FORNECIMENTO E INSTALAÇÃO.</v>
          </cell>
        </row>
        <row r="2492">
          <cell r="A2492">
            <v>183</v>
          </cell>
          <cell r="B2492" t="str">
            <v>APARELHOS SANITARIOS, LOUCAS, METAIS E OUTROS</v>
          </cell>
        </row>
        <row r="2493">
          <cell r="A2493">
            <v>6004</v>
          </cell>
          <cell r="B2493" t="str">
            <v>INSTALACAO DE PAPELEIRA EM LOUCA BRANCA 6 X 6"</v>
          </cell>
          <cell r="C2493" t="str">
            <v>UN</v>
          </cell>
          <cell r="D2493">
            <v>24.1</v>
          </cell>
        </row>
        <row r="2494">
          <cell r="A2494">
            <v>6007</v>
          </cell>
          <cell r="B2494" t="str">
            <v>INSTALACAO SABONETEIRA LOUCA BRANCA 6 X 3"</v>
          </cell>
          <cell r="C2494" t="str">
            <v>UN</v>
          </cell>
          <cell r="D2494">
            <v>20.059999999999999</v>
          </cell>
        </row>
        <row r="2495">
          <cell r="A2495">
            <v>6008</v>
          </cell>
          <cell r="B2495" t="str">
            <v>PORTA-TOALHAS OU CABIDE DE LOUCA BRANCA</v>
          </cell>
          <cell r="C2495" t="str">
            <v>UN</v>
          </cell>
          <cell r="D2495">
            <v>17.5</v>
          </cell>
        </row>
        <row r="2496">
          <cell r="A2496">
            <v>6009</v>
          </cell>
          <cell r="B2496" t="str">
            <v>INSTALACAO DE LAVATORIO EM LOUCA BRANCA,SEM COLUNA,C/TORNEIRA CROMADA</v>
          </cell>
          <cell r="C2496" t="str">
            <v>UN</v>
          </cell>
          <cell r="D2496">
            <v>107.9</v>
          </cell>
        </row>
        <row r="2497">
          <cell r="B2497" t="str">
            <v>E SIFAO PLASTICO</v>
          </cell>
        </row>
        <row r="2498">
          <cell r="A2498">
            <v>6021</v>
          </cell>
          <cell r="B2498" t="str">
            <v>INSTALACAO VASO SANITARIO - LOUCA BRANCA</v>
          </cell>
          <cell r="C2498" t="str">
            <v>UN</v>
          </cell>
          <cell r="D2498">
            <v>96.31</v>
          </cell>
        </row>
        <row r="2499">
          <cell r="A2499">
            <v>6024</v>
          </cell>
          <cell r="B2499" t="str">
            <v>INSTALACAO CAIXA DESCARGA PLASTICA EXTERNA</v>
          </cell>
          <cell r="C2499" t="str">
            <v>UN</v>
          </cell>
          <cell r="D2499">
            <v>45</v>
          </cell>
        </row>
        <row r="2500">
          <cell r="A2500">
            <v>6031</v>
          </cell>
          <cell r="B2500" t="str">
            <v>INSTALACAO PIA COZ MARMORE SINTETICO 1,20X0,56M C/TORNEIRA METALICA</v>
          </cell>
          <cell r="C2500" t="str">
            <v>UN</v>
          </cell>
          <cell r="D2500">
            <v>134.26</v>
          </cell>
        </row>
        <row r="2501">
          <cell r="B2501" t="str">
            <v>LONGA P/PAREDE</v>
          </cell>
        </row>
        <row r="2502">
          <cell r="A2502">
            <v>6043</v>
          </cell>
          <cell r="B2502" t="str">
            <v>INSTALACAO PIA COZINHA EM MARMORITE OU GRANITINA 1,20X0,60M</v>
          </cell>
          <cell r="C2502" t="str">
            <v>UN</v>
          </cell>
          <cell r="D2502">
            <v>141.69999999999999</v>
          </cell>
        </row>
        <row r="2503">
          <cell r="B2503" t="str">
            <v>(BANCA/CUBA)COMPLETA</v>
          </cell>
        </row>
        <row r="2504">
          <cell r="A2504">
            <v>6049</v>
          </cell>
          <cell r="B2504" t="str">
            <v>TANQUE PRE-MOLDADO CONCRETO INCL TORN METALICA SIMPLES E COMPLEMENTOS</v>
          </cell>
          <cell r="C2504" t="str">
            <v>UN</v>
          </cell>
          <cell r="D2504">
            <v>115.27</v>
          </cell>
        </row>
        <row r="2505">
          <cell r="A2505">
            <v>6052</v>
          </cell>
          <cell r="B2505" t="str">
            <v>TANQUE MARMORE SINTETICO C/ TORNEIRA METALICA E COMPLEMENTOS PLASTICOS</v>
          </cell>
          <cell r="C2505" t="str">
            <v>UN</v>
          </cell>
          <cell r="D2505">
            <v>114.43</v>
          </cell>
        </row>
        <row r="2506">
          <cell r="A2506">
            <v>7096</v>
          </cell>
          <cell r="B2506" t="str">
            <v>SIFAO CROMADO 1 X 1 1/2" P/LAVATORIO</v>
          </cell>
          <cell r="C2506" t="str">
            <v>UN</v>
          </cell>
          <cell r="D2506">
            <v>48.56</v>
          </cell>
        </row>
        <row r="2507">
          <cell r="A2507">
            <v>8610</v>
          </cell>
          <cell r="B2507" t="str">
            <v>EQUIPAMENTO SANITARIO COMPLETO</v>
          </cell>
          <cell r="C2507" t="str">
            <v>UN</v>
          </cell>
          <cell r="D2507">
            <v>542.91999999999996</v>
          </cell>
        </row>
        <row r="2508">
          <cell r="A2508">
            <v>9876</v>
          </cell>
          <cell r="B2508" t="str">
            <v>SABONETEIRA P/SABAO LIQUIDO</v>
          </cell>
          <cell r="C2508" t="str">
            <v>UN</v>
          </cell>
          <cell r="D2508">
            <v>13.03</v>
          </cell>
        </row>
        <row r="2509">
          <cell r="A2509">
            <v>11531</v>
          </cell>
          <cell r="B2509" t="str">
            <v>CUBA LOUCA (LAVATORIO EMBUTIR EM BANCADA)</v>
          </cell>
        </row>
        <row r="2510">
          <cell r="A2510" t="str">
            <v>11531/001</v>
          </cell>
          <cell r="B2510" t="str">
            <v>CUBA LOUCA BRANCA EM BANCADA INCLUSIVE TORNEIRA E COMPLEMENTOS (VALVUL</v>
          </cell>
          <cell r="C2510" t="str">
            <v>UN</v>
          </cell>
          <cell r="D2510">
            <v>155.76</v>
          </cell>
        </row>
        <row r="2511">
          <cell r="B2511" t="str">
            <v>A, SIFAO E RABICHO)</v>
          </cell>
        </row>
        <row r="2512">
          <cell r="A2512" t="str">
            <v>CÓDIGO</v>
          </cell>
          <cell r="B2512" t="str">
            <v>|D E S C R I Ç Ã O                                                   |UN</v>
          </cell>
          <cell r="C2512" t="str">
            <v>IDADE</v>
          </cell>
          <cell r="D2512" t="str">
            <v>|CUSTO TOTAL</v>
          </cell>
        </row>
        <row r="2513">
          <cell r="A2513" t="str">
            <v>ÍNCULO.....:</v>
          </cell>
          <cell r="B2513" t="str">
            <v>NACIONAL CAIXA</v>
          </cell>
        </row>
        <row r="2515">
          <cell r="A2515" t="str">
            <v>11531/002</v>
          </cell>
          <cell r="B2515" t="str">
            <v>CUBA LOUCA BRANCA EMBUTIR EM BANCADA S/COMPLEMENTOS</v>
          </cell>
          <cell r="C2515" t="str">
            <v>UN</v>
          </cell>
          <cell r="D2515">
            <v>44.08</v>
          </cell>
        </row>
        <row r="2516">
          <cell r="A2516">
            <v>11539</v>
          </cell>
          <cell r="B2516" t="str">
            <v>MICTORIO LOUCA S/INSTALACAO HIDRAULICA/SANITARIA</v>
          </cell>
        </row>
        <row r="2517">
          <cell r="A2517" t="str">
            <v>11539/001</v>
          </cell>
          <cell r="B2517" t="str">
            <v>MICTÓRIO LOUÇA BRANCA C/PERTENCES E REGISTRO DE PRESSÃO CROMADO 1/2" S</v>
          </cell>
          <cell r="C2517" t="str">
            <v>UN</v>
          </cell>
          <cell r="D2517">
            <v>170.08</v>
          </cell>
        </row>
        <row r="2518">
          <cell r="B2518" t="str">
            <v>EM INSTALAÇÕES HIDRAÚLICAS E SANITÁRIAS</v>
          </cell>
        </row>
        <row r="2519">
          <cell r="A2519">
            <v>11545</v>
          </cell>
          <cell r="B2519" t="str">
            <v>CUBA DE ACO INOXIDAVEL C/COMPLEMENTOS</v>
          </cell>
        </row>
        <row r="2520">
          <cell r="A2520" t="str">
            <v>11545/001</v>
          </cell>
          <cell r="B2520" t="str">
            <v>CUBA DE ACO INOX 400X340X110MM (NUM 3) EM  CHAPA 20.304 VALVULA DE</v>
          </cell>
          <cell r="C2520" t="str">
            <v>UN</v>
          </cell>
          <cell r="D2520">
            <v>118.92</v>
          </cell>
        </row>
        <row r="2521">
          <cell r="B2521" t="str">
            <v>ESCOAMENTO TP AMERICANA 1623 SIFAO 1680 1 1/2"X1 1/2" EXCL TORNEIRA</v>
          </cell>
        </row>
        <row r="2522">
          <cell r="B2522" t="str">
            <v>FORNECIMENTO E COLOCACAO</v>
          </cell>
        </row>
        <row r="2523">
          <cell r="A2523" t="str">
            <v>11545/002</v>
          </cell>
          <cell r="B2523" t="str">
            <v>COLOCACAO CUBA LOUCA/ACO INOX EXCLUSIVE CUBA E COMPLEMENTOS</v>
          </cell>
          <cell r="C2523" t="str">
            <v>UN</v>
          </cell>
          <cell r="D2523">
            <v>13.48</v>
          </cell>
        </row>
        <row r="2524">
          <cell r="A2524">
            <v>11546</v>
          </cell>
          <cell r="B2524" t="str">
            <v>VALVULA CROMADA P/PIA, LAVATORIO, TANQUE</v>
          </cell>
        </row>
        <row r="2525">
          <cell r="A2525" t="str">
            <v>11546/001</v>
          </cell>
          <cell r="B2525" t="str">
            <v>VALVULA AMERICANA CROMADA P/PIA</v>
          </cell>
          <cell r="C2525" t="str">
            <v>UN</v>
          </cell>
          <cell r="D2525">
            <v>22.37</v>
          </cell>
        </row>
        <row r="2526">
          <cell r="A2526" t="str">
            <v>11546/002</v>
          </cell>
          <cell r="B2526" t="str">
            <v>INSTALACAO VALVULA DESCARGA CROMADA LISA C/REGISTRO</v>
          </cell>
          <cell r="C2526" t="str">
            <v>UN</v>
          </cell>
          <cell r="D2526">
            <v>164.14</v>
          </cell>
        </row>
        <row r="2527">
          <cell r="A2527" t="str">
            <v>11546/003</v>
          </cell>
          <cell r="B2527" t="str">
            <v>TORNEIRA PRESSAO CROMADA 1/2" OU 3/4" P/LAVATORIO INCLUSIVE RABICHO CR</v>
          </cell>
          <cell r="C2527" t="str">
            <v>UN</v>
          </cell>
          <cell r="D2527">
            <v>54.54</v>
          </cell>
        </row>
        <row r="2528">
          <cell r="B2528" t="str">
            <v>OMADO</v>
          </cell>
        </row>
        <row r="2529">
          <cell r="A2529" t="str">
            <v>11546/004</v>
          </cell>
          <cell r="B2529" t="str">
            <v>VALVULA PLASTICA CROMADA P/LAVATORIO</v>
          </cell>
          <cell r="C2529" t="str">
            <v>UN</v>
          </cell>
          <cell r="D2529">
            <v>8.56</v>
          </cell>
        </row>
        <row r="2530">
          <cell r="A2530">
            <v>11547</v>
          </cell>
          <cell r="B2530" t="str">
            <v>ASSENTO PLASTICO P/BACIA SANITARIA</v>
          </cell>
        </row>
        <row r="2531">
          <cell r="A2531" t="str">
            <v>11547/001</v>
          </cell>
          <cell r="B2531" t="str">
            <v>ASSENTO SANITARIO DE PLASTICO POPULAR - FORNEC E COLOCACAO</v>
          </cell>
          <cell r="C2531" t="str">
            <v>UN</v>
          </cell>
          <cell r="D2531">
            <v>15.13</v>
          </cell>
        </row>
        <row r="2532">
          <cell r="A2532">
            <v>11747</v>
          </cell>
          <cell r="B2532" t="str">
            <v>BANCA MARMORE S/FURO SOBRE APOIO DE ALVENARIA/VERGA</v>
          </cell>
        </row>
        <row r="2533">
          <cell r="A2533" t="str">
            <v>11747/001</v>
          </cell>
          <cell r="B2533" t="str">
            <v>BANCA MARMORE BRANCO S/FURO E=3CM L=0,60M SOBRE APOIOS DE ALVENARIA DE</v>
          </cell>
          <cell r="C2533" t="str">
            <v>M</v>
          </cell>
          <cell r="D2533">
            <v>134.02000000000001</v>
          </cell>
        </row>
        <row r="2534">
          <cell r="B2534" t="str">
            <v>MEIA VEZ E VERGA DE CONCRETO S/REVESTIMENTO. FORNECIMENTO E ASSENTAME</v>
          </cell>
        </row>
        <row r="2535">
          <cell r="B2535" t="str">
            <v>NTO.</v>
          </cell>
        </row>
        <row r="2536">
          <cell r="A2536" t="str">
            <v>11747/003</v>
          </cell>
          <cell r="B2536" t="str">
            <v>BANCA MARMORE BRANCO S/FURO E=3CM L=0,50M EM PAREDE SEM APOI</v>
          </cell>
          <cell r="C2536" t="str">
            <v>M</v>
          </cell>
          <cell r="D2536">
            <v>104.12</v>
          </cell>
        </row>
        <row r="2537">
          <cell r="A2537">
            <v>11750</v>
          </cell>
          <cell r="B2537" t="str">
            <v>BALCAO ALVENARIA C/TAMPO MARMORE P/CANTINA</v>
          </cell>
        </row>
        <row r="2538">
          <cell r="A2538" t="str">
            <v>11750/001</v>
          </cell>
          <cell r="B2538" t="str">
            <v>BALCAO P/CANTINA ALT=1,20M TAMPO MARMORE BRANCO L=40CM ALVENARIA DE</v>
          </cell>
          <cell r="C2538" t="str">
            <v>M</v>
          </cell>
          <cell r="D2538">
            <v>153.46</v>
          </cell>
        </row>
        <row r="2539">
          <cell r="B2539" t="str">
            <v>TIJOLO FURADO MEIA VEZ, C/VERGA 10X10CM C/CHAPISCO E EMBOCO</v>
          </cell>
        </row>
        <row r="2540">
          <cell r="A2540">
            <v>11772</v>
          </cell>
          <cell r="B2540" t="str">
            <v>CHUVEIRO PLASTICO C/REGISTRO - FORNECIMENTO SEM INSTALACAO</v>
          </cell>
        </row>
        <row r="2541">
          <cell r="A2541" t="str">
            <v>11772/003</v>
          </cell>
          <cell r="B2541" t="str">
            <v>CHUVEIRO PLASTICO BRANCO COM BRACO DE 1/2" E REGISTRO DE PRESSAO</v>
          </cell>
          <cell r="C2541" t="str">
            <v>UN</v>
          </cell>
          <cell r="D2541">
            <v>55.93</v>
          </cell>
        </row>
        <row r="2542">
          <cell r="B2542" t="str">
            <v>1416 DE 1/2" C/CANOPLA E VOLANTE EM METAL CROMADO - FORNECIMENTO</v>
          </cell>
        </row>
        <row r="2543">
          <cell r="A2543" t="str">
            <v>CÓDIGO</v>
          </cell>
          <cell r="B2543" t="str">
            <v>|D E S C R I Ç Ã O                                                   |UN</v>
          </cell>
          <cell r="C2543" t="str">
            <v>IDADE</v>
          </cell>
          <cell r="D2543" t="str">
            <v>|CUSTO TOTAL</v>
          </cell>
        </row>
        <row r="2544">
          <cell r="A2544" t="str">
            <v>ÍNCULO.....:</v>
          </cell>
          <cell r="B2544" t="str">
            <v>NACIONAL CAIXA</v>
          </cell>
        </row>
        <row r="2546">
          <cell r="A2546">
            <v>11773</v>
          </cell>
          <cell r="B2546" t="str">
            <v>CHUVEIROS SEM REGISTRO - FORNECIMENTO S/INSTALACAO</v>
          </cell>
        </row>
        <row r="2547">
          <cell r="A2547" t="str">
            <v>11773/003</v>
          </cell>
          <cell r="B2547" t="str">
            <v>BRACO CROMADO DE 1/2" PARA CHUVEIRO ELETRICO FORNECIMENTO</v>
          </cell>
          <cell r="C2547" t="str">
            <v>UN</v>
          </cell>
          <cell r="D2547">
            <v>6.93</v>
          </cell>
        </row>
        <row r="2548">
          <cell r="A2548" t="str">
            <v>11773/004</v>
          </cell>
          <cell r="B2548" t="str">
            <v>CHUVEIRO PLASTICO BRANCO EXCL BRACO FORNECIMENTO</v>
          </cell>
          <cell r="C2548" t="str">
            <v>UN</v>
          </cell>
          <cell r="D2548">
            <v>5.5</v>
          </cell>
        </row>
        <row r="2549">
          <cell r="A2549" t="str">
            <v>11773/007</v>
          </cell>
          <cell r="B2549" t="str">
            <v>BRACO DE PLASTICO BRANCO DE 1/2" COM CANOPLA FORNECIMENTO</v>
          </cell>
          <cell r="C2549" t="str">
            <v>UN</v>
          </cell>
          <cell r="D2549">
            <v>3.94</v>
          </cell>
        </row>
        <row r="2550">
          <cell r="A2550" t="str">
            <v>11773/008</v>
          </cell>
          <cell r="B2550" t="str">
            <v>CHUVEIRO ELETRICO EM METAL CROMADO DE 110/220V FORNECIMENTO</v>
          </cell>
          <cell r="C2550" t="str">
            <v>UN</v>
          </cell>
          <cell r="D2550">
            <v>148.30000000000001</v>
          </cell>
        </row>
        <row r="2551">
          <cell r="A2551" t="str">
            <v>11773/009</v>
          </cell>
          <cell r="B2551" t="str">
            <v>CHUVEIRO ELETRICO SENDO O CHUVEIRO EM PLASTICO DE 110/220V - FORNEC</v>
          </cell>
          <cell r="C2551" t="str">
            <v>UN</v>
          </cell>
          <cell r="D2551">
            <v>23.94</v>
          </cell>
        </row>
        <row r="2552">
          <cell r="A2552" t="str">
            <v>11773/010</v>
          </cell>
          <cell r="B2552" t="str">
            <v>DUCHINHA MANUAL C/REGISTRO DE PRESSAO 1/2" MANGUEIRA CROMADA SUPORTE</v>
          </cell>
          <cell r="C2552" t="str">
            <v>UN</v>
          </cell>
          <cell r="D2552">
            <v>98.81</v>
          </cell>
        </row>
        <row r="2553">
          <cell r="B2553" t="str">
            <v>BUCHAS E PARAFUSO P/FIXACAO - FORNECIMENTO</v>
          </cell>
        </row>
        <row r="2554">
          <cell r="A2554">
            <v>11774</v>
          </cell>
          <cell r="B2554" t="str">
            <v>BACIA TURCA /INSTAL E ASSENTAMENTO</v>
          </cell>
        </row>
        <row r="2555">
          <cell r="A2555" t="str">
            <v>11774/001</v>
          </cell>
          <cell r="B2555" t="str">
            <v>INSTAL/ASSENT BACIA TURCA C/3M TUBO PVC 50MM 2M TUBO PVC 100 CONEXOES</v>
          </cell>
          <cell r="C2555" t="str">
            <v>UN</v>
          </cell>
          <cell r="D2555">
            <v>157.72</v>
          </cell>
        </row>
        <row r="2556">
          <cell r="B2556" t="str">
            <v>E MONTAGEM - EXCL FORNECIMENTO DO APARELHO E DA VALVULA DE DESCARGA</v>
          </cell>
        </row>
        <row r="2557">
          <cell r="A2557">
            <v>11782</v>
          </cell>
          <cell r="B2557" t="str">
            <v>CAIXA DESCARGA EMBUTIR PLASTICA</v>
          </cell>
        </row>
        <row r="2558">
          <cell r="A2558" t="str">
            <v>11782/001</v>
          </cell>
          <cell r="B2558" t="str">
            <v>CAIXA DESCARGA PLASTICA EMBUTIR C/ESPELHO CROMADO</v>
          </cell>
          <cell r="C2558" t="str">
            <v>UN</v>
          </cell>
          <cell r="D2558">
            <v>192.29</v>
          </cell>
        </row>
        <row r="2559">
          <cell r="A2559">
            <v>11783</v>
          </cell>
          <cell r="B2559" t="str">
            <v>CAIXA DESCARGA SUSPENSA PLASTICA</v>
          </cell>
        </row>
        <row r="2560">
          <cell r="A2560" t="str">
            <v>11783/001</v>
          </cell>
          <cell r="B2560" t="str">
            <v>CAIXA DESCARGA PLASTICA SUSPENSA CORRENTE EXTERNA CAP=12L</v>
          </cell>
          <cell r="C2560" t="str">
            <v>UN</v>
          </cell>
          <cell r="D2560">
            <v>61.98</v>
          </cell>
        </row>
        <row r="2561">
          <cell r="A2561">
            <v>11784</v>
          </cell>
          <cell r="B2561" t="str">
            <v>BANCA MARMORE C/FURO SOBRE APOIO DE ALVENARIA /VERGA</v>
          </cell>
        </row>
        <row r="2562">
          <cell r="A2562" t="str">
            <v>11784/001</v>
          </cell>
          <cell r="B2562" t="str">
            <v>BANCA MARMORE BRANCO C/ FURO ESP=3CM LARG=0,60M SOBRE APOIOS DE ALVENA</v>
          </cell>
          <cell r="C2562" t="str">
            <v>M</v>
          </cell>
          <cell r="D2562">
            <v>139.6</v>
          </cell>
        </row>
        <row r="2563">
          <cell r="B2563" t="str">
            <v>RIA DE MEIA VEZ E VERGA DE CONCRETO S/REVESTIMENTO FORNEC E ASSENTAMEN</v>
          </cell>
        </row>
        <row r="2564">
          <cell r="B2564" t="str">
            <v>TO</v>
          </cell>
        </row>
        <row r="2565">
          <cell r="A2565">
            <v>11786</v>
          </cell>
          <cell r="B2565" t="str">
            <v>TAMPO MARMORE P/BALCAO</v>
          </cell>
        </row>
        <row r="2566">
          <cell r="A2566" t="str">
            <v>11786/001</v>
          </cell>
          <cell r="B2566" t="str">
            <v>TAMPO MARMORE BRANCO L=45CM P/BALCAO GUICHE</v>
          </cell>
          <cell r="C2566" t="str">
            <v>M</v>
          </cell>
          <cell r="D2566">
            <v>87.23</v>
          </cell>
        </row>
        <row r="2567">
          <cell r="A2567">
            <v>11789</v>
          </cell>
          <cell r="B2567" t="str">
            <v>TAMPO MARMORE P/BALCAO</v>
          </cell>
        </row>
        <row r="2568">
          <cell r="A2568" t="str">
            <v>11789/001</v>
          </cell>
          <cell r="B2568" t="str">
            <v>TAMPO MÁRMORE BRANCO L=45CM P/BALCÃO</v>
          </cell>
          <cell r="C2568" t="str">
            <v>M</v>
          </cell>
          <cell r="D2568">
            <v>87.23</v>
          </cell>
        </row>
        <row r="2569">
          <cell r="A2569">
            <v>23707</v>
          </cell>
          <cell r="B2569" t="str">
            <v>EQUIPAMENTO SANITARIO COMPLETO APARTAMENTOS</v>
          </cell>
        </row>
        <row r="2570">
          <cell r="A2570" t="str">
            <v>23707/001</v>
          </cell>
          <cell r="B2570" t="str">
            <v>EQUIPAMENTO SANITARIO PR5-2Q-T VASO CX DESCARGA LAVATORIO PIA TANQUE</v>
          </cell>
          <cell r="C2570" t="str">
            <v>UN</v>
          </cell>
          <cell r="D2570">
            <v>21716.85</v>
          </cell>
        </row>
        <row r="2571">
          <cell r="B2571" t="str">
            <v>PAPELEIRA SABONETEIRA INCL TORNEIRAS.</v>
          </cell>
        </row>
        <row r="2572">
          <cell r="A2572">
            <v>23727</v>
          </cell>
          <cell r="B2572" t="str">
            <v>TANQUE PRE-MOLDADO CONCRETO, COMPLETO</v>
          </cell>
        </row>
        <row r="2573">
          <cell r="A2573" t="str">
            <v>23727/001</v>
          </cell>
          <cell r="B2573" t="str">
            <v>INSTAL TANQUE PRE-MOLD CONCR 80X50CM C/TORNEIRA METAL NIQUEL</v>
          </cell>
          <cell r="C2573" t="str">
            <v>UN</v>
          </cell>
          <cell r="D2573">
            <v>115.27</v>
          </cell>
        </row>
        <row r="2574">
          <cell r="A2574" t="str">
            <v>CÓDIGO</v>
          </cell>
          <cell r="B2574" t="str">
            <v>|D E S C R I Ç Ã O                                                   |UN</v>
          </cell>
          <cell r="C2574" t="str">
            <v>IDADE</v>
          </cell>
          <cell r="D2574" t="str">
            <v>|CUSTO TOTAL</v>
          </cell>
        </row>
        <row r="2575">
          <cell r="A2575" t="str">
            <v>ÍNCULO.....:</v>
          </cell>
          <cell r="B2575" t="str">
            <v>NACIONAL CAIXA</v>
          </cell>
        </row>
        <row r="2577">
          <cell r="A2577" t="str">
            <v>23727/004</v>
          </cell>
          <cell r="B2577" t="str">
            <v>INSTAL TANQUE PRE-MOLD CONCR 80X50CM C/TORNEIRA PLASTICA</v>
          </cell>
          <cell r="C2577" t="str">
            <v>UN</v>
          </cell>
          <cell r="D2577">
            <v>101.68</v>
          </cell>
        </row>
        <row r="2578">
          <cell r="A2578">
            <v>23728</v>
          </cell>
          <cell r="B2578" t="str">
            <v>TANQUE MARMORE SINTETICO, COMPLETO</v>
          </cell>
        </row>
        <row r="2579">
          <cell r="A2579" t="str">
            <v>23728/001</v>
          </cell>
          <cell r="B2579" t="str">
            <v>INSTAL TANQUE MARMORE SINTETICO 22L INCL TORNEIRA METAL AMARELO 3/4"</v>
          </cell>
          <cell r="C2579" t="str">
            <v>UN</v>
          </cell>
          <cell r="D2579">
            <v>114.43</v>
          </cell>
        </row>
        <row r="2580">
          <cell r="B2580" t="str">
            <v>(1 BOJO)</v>
          </cell>
        </row>
        <row r="2581">
          <cell r="A2581">
            <v>23729</v>
          </cell>
          <cell r="B2581" t="str">
            <v>PIA COZINHA EM MARMORE SINTETICO (COMPLETA)</v>
          </cell>
        </row>
        <row r="2582">
          <cell r="A2582" t="str">
            <v>23729/001</v>
          </cell>
          <cell r="B2582" t="str">
            <v>INST BANCA/CUBA MARMORE SINT 120X60CM(COZINHA)INCL TORNEIRA</v>
          </cell>
          <cell r="C2582" t="str">
            <v>UN</v>
          </cell>
          <cell r="D2582">
            <v>134.26</v>
          </cell>
        </row>
        <row r="2583">
          <cell r="A2583">
            <v>23742</v>
          </cell>
          <cell r="B2583" t="str">
            <v>COMPLEMENTOS</v>
          </cell>
        </row>
        <row r="2584">
          <cell r="A2584" t="str">
            <v>23742/001</v>
          </cell>
          <cell r="B2584" t="str">
            <v>INSTALACAO DE PAPELEIRA, SABONETEIRA E CABIDE EM LOUCA BRANCA</v>
          </cell>
          <cell r="C2584" t="str">
            <v>UN</v>
          </cell>
          <cell r="D2584">
            <v>61.66</v>
          </cell>
        </row>
        <row r="2585">
          <cell r="A2585" t="str">
            <v>23742/002</v>
          </cell>
          <cell r="B2585" t="str">
            <v>INSTALACAO DE PAPELEIRA - FORNECIMENTO E COLOCACAO</v>
          </cell>
          <cell r="C2585" t="str">
            <v>UN</v>
          </cell>
          <cell r="D2585">
            <v>24.1</v>
          </cell>
        </row>
        <row r="2586">
          <cell r="A2586" t="str">
            <v>23742/003</v>
          </cell>
          <cell r="B2586" t="str">
            <v>INSTALACAO DE MEIA SABONETEIRA LOUCA FORNECIMENTO E COLOCACAO</v>
          </cell>
          <cell r="C2586" t="str">
            <v>UN</v>
          </cell>
          <cell r="D2586">
            <v>20.059999999999999</v>
          </cell>
        </row>
        <row r="2587">
          <cell r="A2587" t="str">
            <v>23742/004</v>
          </cell>
          <cell r="B2587" t="str">
            <v>INSTALACAO DE CABIDE EM LOUCA FORNECIMENTO E COLOCACAO</v>
          </cell>
          <cell r="C2587" t="str">
            <v>UN</v>
          </cell>
          <cell r="D2587">
            <v>17.5</v>
          </cell>
        </row>
        <row r="2588">
          <cell r="A2588">
            <v>23743</v>
          </cell>
          <cell r="B2588" t="str">
            <v>VASO SANITARIO (FORNECIMENTO/INSTALACAO)</v>
          </cell>
        </row>
        <row r="2589">
          <cell r="A2589" t="str">
            <v>23743/001</v>
          </cell>
          <cell r="B2589" t="str">
            <v>VASO SANITARIO LOUCA BR C/CAIXA DESCARGA PLASTICA EXTERNA</v>
          </cell>
          <cell r="C2589" t="str">
            <v>UN</v>
          </cell>
          <cell r="D2589">
            <v>141.31</v>
          </cell>
        </row>
        <row r="2590">
          <cell r="A2590" t="str">
            <v>23743/002</v>
          </cell>
          <cell r="B2590" t="str">
            <v>VASO SANITARIO LOUCA BR (NAO INCLUI CAIXA DESC OU VALVULA)</v>
          </cell>
          <cell r="C2590" t="str">
            <v>UN</v>
          </cell>
          <cell r="D2590">
            <v>96.31</v>
          </cell>
        </row>
        <row r="2591">
          <cell r="A2591">
            <v>23745</v>
          </cell>
          <cell r="B2591" t="str">
            <v>LAVATORIO EM LOUCA BRANCA, SEM COLUNA, COMPLETO</v>
          </cell>
        </row>
        <row r="2592">
          <cell r="A2592" t="str">
            <v>23745/001</v>
          </cell>
          <cell r="B2592" t="str">
            <v>LAVATÓRIO LOUÇA BRANCA, SEM COLUNA, TORNEIRA METÁLICA CROMADA SIMPLES,</v>
          </cell>
          <cell r="C2592" t="str">
            <v>UN</v>
          </cell>
          <cell r="D2592">
            <v>107.9</v>
          </cell>
        </row>
        <row r="2593">
          <cell r="B2593" t="str">
            <v>SIFÃO E VÁLVULA DE PLÁSTICO.</v>
          </cell>
        </row>
        <row r="2594">
          <cell r="A2594">
            <v>24135</v>
          </cell>
          <cell r="B2594" t="str">
            <v>VASO SANITARIO COM CAIXA DE DESCARGA ACOPLADA</v>
          </cell>
        </row>
        <row r="2595">
          <cell r="A2595" t="str">
            <v>24135/001</v>
          </cell>
          <cell r="B2595" t="str">
            <v>VASO SANITARIO COM CAIXA DE DESCARGA ACOPLADA - LOUCA BRANCA</v>
          </cell>
          <cell r="C2595" t="str">
            <v>UN</v>
          </cell>
          <cell r="D2595">
            <v>175.01</v>
          </cell>
        </row>
        <row r="2596">
          <cell r="A2596">
            <v>25228</v>
          </cell>
          <cell r="B2596" t="str">
            <v>PIA COZINHA (BANCA GRANITO CINZA / CUBA INOX / TORNEIRA PAREDE)</v>
          </cell>
        </row>
        <row r="2597">
          <cell r="A2597" t="str">
            <v>25228/001</v>
          </cell>
          <cell r="B2597" t="str">
            <v>PIA COZINHA (BANCA GRANITO CINZA 1,20X0,60M/CUBA INOX/TORNEIRA PAREDE)</v>
          </cell>
          <cell r="C2597" t="str">
            <v>UN</v>
          </cell>
          <cell r="D2597">
            <v>222.35</v>
          </cell>
        </row>
        <row r="2598">
          <cell r="A2598">
            <v>25230</v>
          </cell>
          <cell r="B2598" t="str">
            <v>LAVATORIO(BANCA MARMORE BR 80X55CM C/CUBA EMBUTIR)</v>
          </cell>
        </row>
        <row r="2599">
          <cell r="A2599" t="str">
            <v>25230/001</v>
          </cell>
          <cell r="B2599" t="str">
            <v>BANCA MARMORE BRANCO 80X55CM C/CUBA EMBUTIR OVAL</v>
          </cell>
          <cell r="C2599" t="str">
            <v>UN</v>
          </cell>
          <cell r="D2599">
            <v>192.65</v>
          </cell>
        </row>
        <row r="2600">
          <cell r="A2600">
            <v>25243</v>
          </cell>
          <cell r="B2600" t="str">
            <v>TANQUE LOUCA BRANCO SEM COLUNA, COMPLETO</v>
          </cell>
        </row>
        <row r="2601">
          <cell r="A2601" t="str">
            <v>25243/001</v>
          </cell>
          <cell r="B2601" t="str">
            <v>TANQUE LOUCA BRANCO SEM COLUNA, COMPLETO INCL. TORNEIRA METALICA</v>
          </cell>
          <cell r="C2601" t="str">
            <v>UN</v>
          </cell>
          <cell r="D2601">
            <v>165.99</v>
          </cell>
        </row>
        <row r="2602">
          <cell r="A2602">
            <v>26314</v>
          </cell>
          <cell r="B2602" t="str">
            <v>CHUVEIRO ELETRICO C/REGISTRO S/INSTALACAO ELETRICA/HIDRAULICA/SANITARI</v>
          </cell>
        </row>
        <row r="2603">
          <cell r="B2603" t="str">
            <v>A</v>
          </cell>
        </row>
        <row r="2604">
          <cell r="A2604" t="str">
            <v>26314/001</v>
          </cell>
          <cell r="B2604" t="str">
            <v>CHUVEIRO ELETRICO PLASTICO 110/220V C/BRACO E REGISTRO PRESSAO COLOCAD</v>
          </cell>
          <cell r="C2604" t="str">
            <v>UN</v>
          </cell>
          <cell r="D2604">
            <v>106.36</v>
          </cell>
        </row>
        <row r="2605">
          <cell r="A2605" t="str">
            <v>CÓDIGO</v>
          </cell>
          <cell r="B2605" t="str">
            <v>|D E S C R I Ç Ã O                                                   |UN</v>
          </cell>
          <cell r="C2605" t="str">
            <v>IDADE</v>
          </cell>
          <cell r="D2605" t="str">
            <v>|CUSTO TOTAL</v>
          </cell>
        </row>
        <row r="2606">
          <cell r="A2606" t="str">
            <v>ÍNCULO.....:</v>
          </cell>
          <cell r="B2606" t="str">
            <v>NACIONAL CAIXA</v>
          </cell>
        </row>
        <row r="2608">
          <cell r="B2608" t="str">
            <v>O,SEM INSTALACOES ELETRICA E HIDRAULICA</v>
          </cell>
        </row>
        <row r="2609">
          <cell r="A2609" t="str">
            <v>26314/002</v>
          </cell>
          <cell r="B2609" t="str">
            <v>CHUVEIRO ELETRICO PLASTICO 110/220V C/BRACO E REGISTRO PRESSAO - FORNE</v>
          </cell>
          <cell r="C2609" t="str">
            <v>UN</v>
          </cell>
          <cell r="D2609">
            <v>87.43</v>
          </cell>
        </row>
        <row r="2610">
          <cell r="B2610" t="str">
            <v>CIMENTO</v>
          </cell>
        </row>
        <row r="2611">
          <cell r="A2611">
            <v>26315</v>
          </cell>
          <cell r="B2611" t="str">
            <v>BANCA MARMORE</v>
          </cell>
        </row>
        <row r="2612">
          <cell r="A2612" t="str">
            <v>26315/001</v>
          </cell>
          <cell r="B2612" t="str">
            <v>BANCA MARMORE BRANCO C/FURO P/CUBA L=50CM E=3CM EM PAREDE, SEM APOIO</v>
          </cell>
          <cell r="C2612" t="str">
            <v>M</v>
          </cell>
          <cell r="D2612">
            <v>108.76</v>
          </cell>
        </row>
        <row r="2613">
          <cell r="A2613" t="str">
            <v>26315/002</v>
          </cell>
          <cell r="B2613" t="str">
            <v>BANCA MARMORE BRANCO C/FURO P/CUBA L=55CM E=3CM EM PAREDE, SEM APOIO</v>
          </cell>
          <cell r="C2613" t="str">
            <v>M</v>
          </cell>
          <cell r="D2613">
            <v>117.2</v>
          </cell>
        </row>
        <row r="2614">
          <cell r="A2614" t="str">
            <v>26315/003</v>
          </cell>
          <cell r="B2614" t="str">
            <v>BANCA MARMORE BRANCO C/FURO P/CUBA L=60CM E=3CM EM PAREDE, SEM APOIO</v>
          </cell>
          <cell r="C2614" t="str">
            <v>M</v>
          </cell>
          <cell r="D2614">
            <v>125.65</v>
          </cell>
        </row>
        <row r="2615">
          <cell r="A2615" t="str">
            <v>26315/004</v>
          </cell>
          <cell r="B2615" t="str">
            <v>BANCA MARMORE BRANCO C/FURO P/CUBA L=62CM E=3CM EM PAREDE, SEM APOIO</v>
          </cell>
          <cell r="C2615" t="str">
            <v>M</v>
          </cell>
          <cell r="D2615">
            <v>129.03</v>
          </cell>
        </row>
        <row r="2616">
          <cell r="A2616" t="str">
            <v>26315/005</v>
          </cell>
          <cell r="B2616" t="str">
            <v>BANCA MARMORE BRANCO C/FURO P/CUBA L=67CM E=3CM EM PAREDE, SEM APOIO</v>
          </cell>
          <cell r="C2616" t="str">
            <v>M</v>
          </cell>
          <cell r="D2616">
            <v>137.47</v>
          </cell>
        </row>
        <row r="2617">
          <cell r="A2617">
            <v>26316</v>
          </cell>
          <cell r="B2617" t="str">
            <v>TORNEIRA PRESSAO PLASTICA</v>
          </cell>
        </row>
        <row r="2618">
          <cell r="A2618" t="str">
            <v>26316/001</v>
          </cell>
          <cell r="B2618" t="str">
            <v>TORNEIRA PRESSAO PLASTICA 3/4" P/JARDIM</v>
          </cell>
          <cell r="C2618" t="str">
            <v>UN</v>
          </cell>
          <cell r="D2618">
            <v>10.08</v>
          </cell>
        </row>
        <row r="2619">
          <cell r="A2619" t="str">
            <v>26316/002</v>
          </cell>
          <cell r="B2619" t="str">
            <v>TORNEIRA PRESSAO PLASTICA 1/2" P/PIA</v>
          </cell>
          <cell r="C2619" t="str">
            <v>UN</v>
          </cell>
          <cell r="D2619">
            <v>10.68</v>
          </cell>
        </row>
        <row r="2620">
          <cell r="A2620" t="str">
            <v>26316/003</v>
          </cell>
          <cell r="B2620" t="str">
            <v>TORNEIRA PRESSAO PLASTICA 1/2" P/LAVATORIO</v>
          </cell>
          <cell r="C2620" t="str">
            <v>UN</v>
          </cell>
          <cell r="D2620">
            <v>26.69</v>
          </cell>
        </row>
        <row r="2621">
          <cell r="A2621" t="str">
            <v>26316/004</v>
          </cell>
          <cell r="B2621" t="str">
            <v>TORNEIRA PRESSAO PLASTICA 3/4" P/TANQUE</v>
          </cell>
          <cell r="C2621" t="str">
            <v>UN</v>
          </cell>
          <cell r="D2621">
            <v>10.08</v>
          </cell>
        </row>
        <row r="2622">
          <cell r="A2622">
            <v>26326</v>
          </cell>
          <cell r="B2622" t="str">
            <v>CUBA DE ACO INOXIDAVEL S/COMPLEMENTOS</v>
          </cell>
        </row>
        <row r="2623">
          <cell r="A2623" t="str">
            <v>26326/001</v>
          </cell>
          <cell r="B2623" t="str">
            <v>CUBA ACO INOXIDAVEL RETANGULAR NUM 1 S/COMPLEMENTOS</v>
          </cell>
          <cell r="C2623" t="str">
            <v>UN</v>
          </cell>
          <cell r="D2623">
            <v>55.57</v>
          </cell>
        </row>
        <row r="2624">
          <cell r="A2624" t="str">
            <v>26326/002</v>
          </cell>
          <cell r="B2624" t="str">
            <v>CUBA ACO INOXIDAVEL RETANGULAR NUM 2 S/COMPLEMENTOS</v>
          </cell>
          <cell r="C2624" t="str">
            <v>UN</v>
          </cell>
          <cell r="D2624">
            <v>63.41</v>
          </cell>
        </row>
        <row r="2625">
          <cell r="A2625" t="str">
            <v>26326/003</v>
          </cell>
          <cell r="B2625" t="str">
            <v>CUBA ACO INOXIDAVEL RETANGULAR NUM 3 S/COMPLEMENTOS</v>
          </cell>
          <cell r="C2625" t="str">
            <v>UN</v>
          </cell>
          <cell r="D2625">
            <v>60.04</v>
          </cell>
        </row>
        <row r="2626">
          <cell r="A2626">
            <v>26327</v>
          </cell>
          <cell r="B2626" t="str">
            <v>SIFAO CROMADO</v>
          </cell>
        </row>
        <row r="2627">
          <cell r="A2627" t="str">
            <v>26327/001</v>
          </cell>
          <cell r="B2627" t="str">
            <v>SIFAO CROMADO 1 1/2" X 2"  P/PIA</v>
          </cell>
          <cell r="C2627" t="str">
            <v>UN</v>
          </cell>
          <cell r="D2627">
            <v>55.84</v>
          </cell>
        </row>
        <row r="2628">
          <cell r="A2628" t="str">
            <v>26327/002</v>
          </cell>
          <cell r="B2628" t="str">
            <v>SIFAO CROMADO 1" X 1 1/2"  P/LAVATORIO</v>
          </cell>
          <cell r="C2628" t="str">
            <v>UN</v>
          </cell>
          <cell r="D2628">
            <v>48.56</v>
          </cell>
        </row>
        <row r="2629">
          <cell r="A2629" t="str">
            <v>26327/003</v>
          </cell>
          <cell r="B2629" t="str">
            <v>SIFAO CROMADO 1" X 1 1/4"  P/TANQUE</v>
          </cell>
          <cell r="C2629" t="str">
            <v>UN</v>
          </cell>
          <cell r="D2629">
            <v>52.49</v>
          </cell>
        </row>
        <row r="2630">
          <cell r="A2630">
            <v>26328</v>
          </cell>
          <cell r="B2630" t="str">
            <v>SIFAO PLASTICO</v>
          </cell>
        </row>
        <row r="2631">
          <cell r="A2631" t="str">
            <v>26328/001</v>
          </cell>
          <cell r="B2631" t="str">
            <v>SIFAO PLASTICO 1 1/4" P/PIA</v>
          </cell>
          <cell r="C2631" t="str">
            <v>UN</v>
          </cell>
          <cell r="D2631">
            <v>10.75</v>
          </cell>
        </row>
        <row r="2632">
          <cell r="A2632" t="str">
            <v>26328/002</v>
          </cell>
          <cell r="B2632" t="str">
            <v>SIFAO PLASTICO 1"     P/LAVATORIO</v>
          </cell>
          <cell r="C2632" t="str">
            <v>UN</v>
          </cell>
          <cell r="D2632">
            <v>14.21</v>
          </cell>
        </row>
        <row r="2633">
          <cell r="A2633">
            <v>26329</v>
          </cell>
          <cell r="B2633" t="str">
            <v>VALVULA PLASTICA P/PIA, LAVATORIO, TANQUE</v>
          </cell>
        </row>
        <row r="2634">
          <cell r="A2634" t="str">
            <v>26329/001</v>
          </cell>
          <cell r="B2634" t="str">
            <v>VALVULA PLASTICA BRANCA P/PIA C/LADRAO</v>
          </cell>
          <cell r="C2634" t="str">
            <v>UN</v>
          </cell>
          <cell r="D2634">
            <v>5.31</v>
          </cell>
        </row>
        <row r="2635">
          <cell r="A2635" t="str">
            <v>26329/002</v>
          </cell>
          <cell r="B2635" t="str">
            <v>VALVULA PLASTICA BRANCA P/LAVATORIO</v>
          </cell>
          <cell r="C2635" t="str">
            <v>UN</v>
          </cell>
          <cell r="D2635">
            <v>5.52</v>
          </cell>
        </row>
        <row r="2636">
          <cell r="A2636" t="str">
            <v>CÓDIGO</v>
          </cell>
          <cell r="B2636" t="str">
            <v>|D E S C R I Ç Ã O                                                   |UN</v>
          </cell>
          <cell r="C2636" t="str">
            <v>IDADE</v>
          </cell>
          <cell r="D2636" t="str">
            <v>|CUSTO TOTAL</v>
          </cell>
        </row>
        <row r="2637">
          <cell r="A2637" t="str">
            <v>ÍNCULO.....:</v>
          </cell>
          <cell r="B2637" t="str">
            <v>NACIONAL CAIXA</v>
          </cell>
        </row>
        <row r="2639">
          <cell r="A2639" t="str">
            <v>26329/003</v>
          </cell>
          <cell r="B2639" t="str">
            <v>VALVULA PLASTICA BRANCA P/TANQUE</v>
          </cell>
          <cell r="C2639" t="str">
            <v>UN</v>
          </cell>
          <cell r="D2639">
            <v>5.52</v>
          </cell>
        </row>
        <row r="2640">
          <cell r="A2640">
            <v>26330</v>
          </cell>
          <cell r="B2640" t="str">
            <v>BANCA GRANITO</v>
          </cell>
        </row>
        <row r="2641">
          <cell r="A2641" t="str">
            <v>26330/001</v>
          </cell>
          <cell r="B2641" t="str">
            <v>BANCA GRANITO CINZA L=60CM E=2,5CM EM PAREDE, S/APOIO</v>
          </cell>
          <cell r="C2641" t="str">
            <v>M</v>
          </cell>
          <cell r="D2641">
            <v>88.8</v>
          </cell>
        </row>
        <row r="2642">
          <cell r="A2642" t="str">
            <v>26330/002</v>
          </cell>
          <cell r="B2642" t="str">
            <v>BANCA GRANITO AMENDOA L=60CM E=3CM EM PAREDE, S/APOIO</v>
          </cell>
          <cell r="C2642" t="str">
            <v>M</v>
          </cell>
          <cell r="D2642">
            <v>104.29</v>
          </cell>
        </row>
        <row r="2643">
          <cell r="A2643">
            <v>26575</v>
          </cell>
          <cell r="B2643" t="str">
            <v>APARELHO MISTURADOR</v>
          </cell>
        </row>
        <row r="2644">
          <cell r="A2644" t="str">
            <v>26575/001</v>
          </cell>
          <cell r="B2644" t="str">
            <v>MISTURADOR CROMADO - P/LAVATORIO</v>
          </cell>
          <cell r="C2644" t="str">
            <v>UN</v>
          </cell>
          <cell r="D2644">
            <v>308.58999999999997</v>
          </cell>
        </row>
        <row r="2645">
          <cell r="A2645" t="str">
            <v>26575/002</v>
          </cell>
          <cell r="B2645" t="str">
            <v>MISTURADOR CROMADO - P/BIDE C/DUCHA</v>
          </cell>
          <cell r="C2645" t="str">
            <v>UN</v>
          </cell>
          <cell r="D2645">
            <v>364.08</v>
          </cell>
        </row>
        <row r="2646">
          <cell r="A2646" t="str">
            <v>26575/003</v>
          </cell>
          <cell r="B2646" t="str">
            <v>MISTURADOR CROMADO - P/PIA</v>
          </cell>
          <cell r="C2646" t="str">
            <v>UN</v>
          </cell>
          <cell r="D2646">
            <v>409.68</v>
          </cell>
        </row>
        <row r="2647">
          <cell r="A2647">
            <v>26576</v>
          </cell>
          <cell r="B2647" t="str">
            <v>TORNEIRA PRESSAO CROMADA</v>
          </cell>
        </row>
        <row r="2648">
          <cell r="A2648" t="str">
            <v>26576/001</v>
          </cell>
          <cell r="B2648" t="str">
            <v>TORNEIRA PRESSAO CROMADA 3/4" P/JARDIM</v>
          </cell>
          <cell r="C2648" t="str">
            <v>UN</v>
          </cell>
          <cell r="D2648">
            <v>33.08</v>
          </cell>
        </row>
        <row r="2649">
          <cell r="A2649" t="str">
            <v>26576/002</v>
          </cell>
          <cell r="B2649" t="str">
            <v>TORNEIRA PRESSAO CROMADA LONGA 1/2" PAREDE P/PIA</v>
          </cell>
          <cell r="C2649" t="str">
            <v>UN</v>
          </cell>
          <cell r="D2649">
            <v>43.5</v>
          </cell>
        </row>
        <row r="2650">
          <cell r="A2650" t="str">
            <v>26576/003</v>
          </cell>
          <cell r="B2650" t="str">
            <v>TORNEIRA PRESSAO CROMADA LONGA 3/4" PAREDE P/PIA</v>
          </cell>
          <cell r="C2650" t="str">
            <v>UN</v>
          </cell>
          <cell r="D2650">
            <v>105.69</v>
          </cell>
        </row>
        <row r="2651">
          <cell r="A2651" t="str">
            <v>26576/004</v>
          </cell>
          <cell r="B2651" t="str">
            <v>TORNEIRA PRESSAO CROMADA 1/2" TUBO MOVEL PAREDE P/PIA</v>
          </cell>
          <cell r="C2651" t="str">
            <v>UN</v>
          </cell>
          <cell r="D2651">
            <v>101.44</v>
          </cell>
        </row>
        <row r="2652">
          <cell r="A2652" t="str">
            <v>26576/005</v>
          </cell>
          <cell r="B2652" t="str">
            <v>TORNEIRA PRESSAO CROMADA 1/2" PAREDE P/ LAVATORIO</v>
          </cell>
          <cell r="C2652" t="str">
            <v>UN</v>
          </cell>
          <cell r="D2652">
            <v>40.630000000000003</v>
          </cell>
        </row>
        <row r="2653">
          <cell r="A2653" t="str">
            <v>26576/006</v>
          </cell>
          <cell r="B2653" t="str">
            <v>TORNEIRA PRESSAO CROMADA 1/2" P/LAVATORIO C/RABICHO CROMADO</v>
          </cell>
          <cell r="C2653" t="str">
            <v>UN</v>
          </cell>
          <cell r="D2653">
            <v>54.54</v>
          </cell>
        </row>
        <row r="2654">
          <cell r="A2654" t="str">
            <v>26576/007</v>
          </cell>
          <cell r="B2654" t="str">
            <v>TORNEIRA PRESSAO CROMADA MEDIA 1/2"OU 3/4" PADRAO POPULAR</v>
          </cell>
          <cell r="C2654" t="str">
            <v>UN</v>
          </cell>
          <cell r="D2654">
            <v>30.6</v>
          </cell>
        </row>
        <row r="2655">
          <cell r="A2655" t="str">
            <v>26576/008</v>
          </cell>
          <cell r="B2655" t="str">
            <v>TORNEIRA PRESSAO CROMADA 1/2" TUBO MOVEL TIPO MESA REF 1167 P/PIA</v>
          </cell>
          <cell r="C2655" t="str">
            <v>UN</v>
          </cell>
          <cell r="D2655">
            <v>218.95</v>
          </cell>
        </row>
        <row r="2656">
          <cell r="A2656" t="str">
            <v>26576/009</v>
          </cell>
          <cell r="B2656" t="str">
            <v>TORNEIRA PRESSAO CROMADA 1/2" OU 3/4" P/TANQUE PADRAO POPULAR</v>
          </cell>
          <cell r="C2656" t="str">
            <v>UN</v>
          </cell>
          <cell r="D2656">
            <v>23.09</v>
          </cell>
        </row>
        <row r="2657">
          <cell r="A2657" t="str">
            <v>26576/012</v>
          </cell>
          <cell r="B2657" t="str">
            <v>TORNEIRA PRESSAO CROMADA 1/2" P/LAVATORIO C/RABICHO PLASTICO</v>
          </cell>
          <cell r="C2657" t="str">
            <v>UN</v>
          </cell>
          <cell r="D2657">
            <v>44.93</v>
          </cell>
        </row>
        <row r="2658">
          <cell r="A2658">
            <v>26581</v>
          </cell>
          <cell r="B2658" t="str">
            <v>APARELHOS DE LOUCA - FORNECIMENTO E/OU COLOCACAO</v>
          </cell>
        </row>
        <row r="2659">
          <cell r="A2659" t="str">
            <v>26581/001</v>
          </cell>
          <cell r="B2659" t="str">
            <v>LAVATORIO LOUCA SUSPENSO BRANCO PADRAO POPULAR C/ACESSORIOS DE FIXACAO</v>
          </cell>
          <cell r="C2659" t="str">
            <v>UN</v>
          </cell>
          <cell r="D2659">
            <v>127.89</v>
          </cell>
        </row>
        <row r="2660">
          <cell r="B2660" t="str">
            <v>FERRAGENS EM METAL CROMADO SIFAO 1680 1"X1.1/4" TORNEIRA DE PRESSAO 1</v>
          </cell>
        </row>
        <row r="2661">
          <cell r="B2661" t="str">
            <v>193 DE 1/2" E VALVULA DE ESCOAMENTO 1600 RABICHO EM PVC FORNECIMENTO</v>
          </cell>
        </row>
        <row r="2662">
          <cell r="A2662" t="str">
            <v>26581/002</v>
          </cell>
          <cell r="B2662" t="str">
            <v>LAVATORIO LOUCA C/COLUNA BRANCO PADRAO MEDIO, TORNEIRA CROMADA CURTA,</v>
          </cell>
          <cell r="C2662" t="str">
            <v>UN</v>
          </cell>
          <cell r="D2662">
            <v>154.9</v>
          </cell>
        </row>
        <row r="2663">
          <cell r="B2663" t="str">
            <v>SIFAO 1””X1.1/4”” EM METAL CROMADO,  VALVULA EM PLASTICO CROMADO 1””,</v>
          </cell>
        </row>
        <row r="2664">
          <cell r="B2664" t="str">
            <v>ENGATE OU RABICHO FLEXIVEL PLASTICO BRANCO 1/2”” X 30CM,  EXCL MAO DE</v>
          </cell>
        </row>
        <row r="2665">
          <cell r="B2665" t="str">
            <v>OBRA</v>
          </cell>
        </row>
        <row r="2666">
          <cell r="A2666" t="str">
            <v>26581/003</v>
          </cell>
          <cell r="B2666" t="str">
            <v>LAVATORIO LOUCA BRANCA MEDIO LUXO C/LADRAO MED 55X45CM(APROXIMADAMENTE</v>
          </cell>
          <cell r="C2666" t="str">
            <v>UN</v>
          </cell>
          <cell r="D2666">
            <v>362.75</v>
          </cell>
        </row>
        <row r="2667">
          <cell r="A2667" t="str">
            <v>CÓDIGO</v>
          </cell>
          <cell r="B2667" t="str">
            <v>|D E S C R I Ç Ã O                                                   |UN</v>
          </cell>
          <cell r="C2667" t="str">
            <v>IDADE</v>
          </cell>
          <cell r="D2667" t="str">
            <v>|CUSTO TOTAL</v>
          </cell>
        </row>
        <row r="2668">
          <cell r="A2668" t="str">
            <v>ÍNCULO.....:</v>
          </cell>
          <cell r="B2668" t="str">
            <v>NACIONAL CAIXA</v>
          </cell>
        </row>
        <row r="2670">
          <cell r="B2670" t="str">
            <v>C/COLUNA INCL ACESSORIOS DE FIX FERRAGENS EM METAL CROMADO SIFAO 1680</v>
          </cell>
        </row>
        <row r="2671">
          <cell r="B2671" t="str">
            <v>1"X1.1/4" APARELHO MISTURADOR 1875/C45 C/AREJADOR VALVULA DE ESCOAMEN</v>
          </cell>
        </row>
        <row r="2672">
          <cell r="B2672" t="str">
            <v>TO 1603 RABICHO EM PVC - FORNECIMENTO</v>
          </cell>
        </row>
        <row r="2673">
          <cell r="A2673" t="str">
            <v>26581/004</v>
          </cell>
          <cell r="B2673" t="str">
            <v>LAVATORIO LOUCA BR MEDIO LUXO C/LADRAO MED 55X45 RABICHO CROMADO DE</v>
          </cell>
          <cell r="C2673" t="str">
            <v>UN</v>
          </cell>
          <cell r="D2673">
            <v>355.71</v>
          </cell>
        </row>
        <row r="2674">
          <cell r="B2674" t="str">
            <v>1/2", C/COLUNA INCL ACESSORIOS DE FIXACAO.FERRAGENS EM METAL CROMADO</v>
          </cell>
        </row>
        <row r="2675">
          <cell r="B2675" t="str">
            <v>SIFAO 1680 DE 1"X1.1/4" APARELHO MISTURADOR 1875/C45 C/AREJADOR VAL</v>
          </cell>
        </row>
        <row r="2676">
          <cell r="B2676" t="str">
            <v>VULA DE ESCOAMENTO 1603 RABICHO EM PVC. FORN</v>
          </cell>
        </row>
        <row r="2677">
          <cell r="A2677" t="str">
            <v>26581/005</v>
          </cell>
          <cell r="B2677" t="str">
            <v>LAVATORIO LOUCA BRANCA POPULAR S/LADRAO MED 42X30CM ( EM TORNO)INCL</v>
          </cell>
          <cell r="C2677" t="str">
            <v>UN</v>
          </cell>
          <cell r="D2677">
            <v>86.56</v>
          </cell>
        </row>
        <row r="2678">
          <cell r="B2678" t="str">
            <v>ACESSORIOS DE FIX TORNEIRA DE PRESSAO 1193 DE 1/2" EM METAL CROMADO</v>
          </cell>
        </row>
        <row r="2679">
          <cell r="B2679" t="str">
            <v>E VALVULA DE ESCOAMENTO SIFAO E RABICHO EM PVC - FORNECIMENTO</v>
          </cell>
        </row>
        <row r="2680">
          <cell r="A2680" t="str">
            <v>26581/006</v>
          </cell>
          <cell r="B2680" t="str">
            <v>LAVATORIO LOUCA BR EMBUTIR(CUBA) MEDIO LUXO S/LADRAO 52X39CM FERRA</v>
          </cell>
          <cell r="C2680" t="str">
            <v>UN</v>
          </cell>
          <cell r="D2680">
            <v>129.97999999999999</v>
          </cell>
        </row>
        <row r="2681">
          <cell r="B2681" t="str">
            <v>GENS EM METAL CROMADO SIFAO 1680 1"X1.1/4" TORNEIRA DE PRESSAO 1193</v>
          </cell>
        </row>
        <row r="2682">
          <cell r="B2682" t="str">
            <v>DE 1/2" E VALVULA DE ESCOAMENTO 1600 RABICHO EM PVC FORNECIMENTO</v>
          </cell>
        </row>
        <row r="2683">
          <cell r="A2683" t="str">
            <v>26581/007</v>
          </cell>
          <cell r="B2683" t="str">
            <v>TANQUE LOUCA BRANCA C/COLUNA MED 56X48CM (EM TORNO)INCL ACESSORIOS</v>
          </cell>
          <cell r="C2683" t="str">
            <v>UN</v>
          </cell>
          <cell r="D2683">
            <v>193.02</v>
          </cell>
        </row>
        <row r="2684">
          <cell r="B2684" t="str">
            <v>DE FIX FERRAGENS EM METAL CROMADO TORNEIRA DE PRESSAO 1158 DE 1/2"</v>
          </cell>
        </row>
        <row r="2685">
          <cell r="B2685" t="str">
            <v>VALVULA DE ESCOAMENTO 1605 E SIFAO 1680 DE 1.1/4"X1.1/2" - FORNEC</v>
          </cell>
        </row>
        <row r="2686">
          <cell r="A2686" t="str">
            <v>26581/008</v>
          </cell>
          <cell r="B2686" t="str">
            <v>TANQUE LOUCA BRANCA C/COLUNAS E MED 60X56CM (EM TORNO)INCL ACESSORIOS</v>
          </cell>
          <cell r="C2686" t="str">
            <v>UN</v>
          </cell>
          <cell r="D2686">
            <v>190.89</v>
          </cell>
        </row>
        <row r="2687">
          <cell r="B2687" t="str">
            <v>DE FIX FERRAGENS EM METAL CROMADO TORNEIRA PRESSAO 1158 1/2" VALVULA</v>
          </cell>
        </row>
        <row r="2688">
          <cell r="B2688" t="str">
            <v>ESCOAMENTO 1605 E SIFAO 1680 DE 1.1/2"X1.1/2" - FORNECIMENTO</v>
          </cell>
        </row>
        <row r="2689">
          <cell r="A2689" t="str">
            <v>26581/009</v>
          </cell>
          <cell r="B2689" t="str">
            <v>BACIA TURCA DE LOUCA BRANCA C/SIFAO INTEGRADO E MED 59X44CM (EM TORNO)</v>
          </cell>
          <cell r="C2689" t="str">
            <v>UN</v>
          </cell>
          <cell r="D2689">
            <v>141.96</v>
          </cell>
        </row>
        <row r="2690">
          <cell r="B2690" t="str">
            <v>INCL TUBO DE LIGACAO - FORNECIMENTO</v>
          </cell>
        </row>
        <row r="2691">
          <cell r="A2691" t="str">
            <v>26581/010</v>
          </cell>
          <cell r="B2691" t="str">
            <v>MICTORIO DE LOUCA BRANCA C/SIFAO INTEGRADO E MED 33X28X53CM FERRAGENS</v>
          </cell>
          <cell r="C2691" t="str">
            <v>UN</v>
          </cell>
          <cell r="D2691">
            <v>135.33000000000001</v>
          </cell>
        </row>
        <row r="2692">
          <cell r="B2692" t="str">
            <v>EM METAL CROMADO REGISTRO DE PRESSAO 1416 DE 1/2" E TUBO DE LIGACAO DE</v>
          </cell>
        </row>
        <row r="2693">
          <cell r="B2693" t="str">
            <v>1/2" - FORNECIMENTO</v>
          </cell>
        </row>
        <row r="2694">
          <cell r="A2694" t="str">
            <v>26581/011</v>
          </cell>
          <cell r="B2694" t="str">
            <v>LAVATORIO LOUCA BRANCA D/SOBREPOR MED LUXO S/LADRAO 53X43CM</v>
          </cell>
          <cell r="C2694" t="str">
            <v>UN</v>
          </cell>
          <cell r="D2694">
            <v>147.29</v>
          </cell>
        </row>
        <row r="2695">
          <cell r="B2695" t="str">
            <v>FERRAGENS E/METAL CROMADO:SIFAO 1680 1"X1.1/4",TORNEIRA DE</v>
          </cell>
        </row>
        <row r="2696">
          <cell r="B2696" t="str">
            <v>PRESSAO 1193 1/2" E VALVULA DE ESCOAMENTO 1600.RABICHO E/PVC</v>
          </cell>
        </row>
        <row r="2697">
          <cell r="B2697" t="str">
            <v>FORNECIMENTO.</v>
          </cell>
        </row>
        <row r="2698">
          <cell r="A2698" t="str">
            <v>CÓDIGO</v>
          </cell>
          <cell r="B2698" t="str">
            <v>|D E S C R I Ç Ã O                                                   |UN</v>
          </cell>
          <cell r="C2698" t="str">
            <v>IDADE</v>
          </cell>
          <cell r="D2698" t="str">
            <v>|CUSTO TOTAL</v>
          </cell>
        </row>
        <row r="2699">
          <cell r="A2699" t="str">
            <v>ÍNCULO.....:</v>
          </cell>
          <cell r="B2699" t="str">
            <v>NACIONAL CAIXA</v>
          </cell>
        </row>
        <row r="2701">
          <cell r="A2701" t="str">
            <v>26581/012</v>
          </cell>
          <cell r="B2701" t="str">
            <v>LAVATORIO LOUCA BRANCA D/SOBREPOR MED LUXO C/LADRAO 53X43CM FERRAGENS</v>
          </cell>
          <cell r="C2701" t="str">
            <v>UN</v>
          </cell>
          <cell r="D2701">
            <v>147.66</v>
          </cell>
        </row>
        <row r="2702">
          <cell r="B2702" t="str">
            <v>E METAL CROMADO SIFAO 1680 1"X1.1/4",TORNEIRA D/PRESSAO 1193 1/2" E</v>
          </cell>
        </row>
        <row r="2703">
          <cell r="B2703" t="str">
            <v>VALVULA DE ESCOAMENTO 1603 RABICHO EM PVC FORNECIMENTO.</v>
          </cell>
        </row>
        <row r="2704">
          <cell r="A2704" t="str">
            <v>26581/013</v>
          </cell>
          <cell r="B2704" t="str">
            <v>LAVATORIO LOUCA BRANCA D/EMBUTIR(CUBA) MED LUXO 52X39CM C/LADRAO FERRA</v>
          </cell>
          <cell r="C2704" t="str">
            <v>UN</v>
          </cell>
          <cell r="D2704">
            <v>148.86000000000001</v>
          </cell>
        </row>
        <row r="2705">
          <cell r="B2705" t="str">
            <v>GENS EM METAL CROMADO SIFAO 1680 1"X1.1/4" TORNEIRA DE PRESSAO  1193</v>
          </cell>
        </row>
        <row r="2706">
          <cell r="B2706" t="str">
            <v>DE 1/2" E VALVULA DE ESCOAMENTO 1603 RABICHO EM PVC FORNECIMENTO</v>
          </cell>
        </row>
        <row r="2707">
          <cell r="A2707" t="str">
            <v>26581/014</v>
          </cell>
          <cell r="B2707" t="str">
            <v>VASO SANITARIO C/CAIXA ACOPLADA LOUCA BRANCA INCL ASSENTO PLASTICO - F</v>
          </cell>
          <cell r="C2707" t="str">
            <v>UN</v>
          </cell>
          <cell r="D2707">
            <v>145.69</v>
          </cell>
        </row>
        <row r="2708">
          <cell r="B2708" t="str">
            <v>ORNECIMENTO</v>
          </cell>
        </row>
        <row r="2709">
          <cell r="A2709" t="str">
            <v>26581/015</v>
          </cell>
          <cell r="B2709" t="str">
            <v>VASO SANITARIO DE LOUCA BR CONVENCIONAL POPULAR 37X47X38CM C/ASSENTO</v>
          </cell>
          <cell r="C2709" t="str">
            <v>UN</v>
          </cell>
          <cell r="D2709">
            <v>89.87</v>
          </cell>
        </row>
        <row r="2710">
          <cell r="B2710" t="str">
            <v>PLASTICO POPULAR CAIXA DE DESCARGA PLASTICA EXTERNA COMPLETA TUBO DE</v>
          </cell>
        </row>
        <row r="2711">
          <cell r="B2711" t="str">
            <v>DESCARGA LONGO E BOLSA DE LIGACAO - FORNECIMENTO</v>
          </cell>
        </row>
        <row r="2712">
          <cell r="A2712" t="str">
            <v>26581/016</v>
          </cell>
          <cell r="B2712" t="str">
            <v>VASO SANITARIO LOUCA BR CONVENCIONAL MEDIO LUXO 37X47X38CM C/ASSENTO</v>
          </cell>
          <cell r="C2712" t="str">
            <v>UN</v>
          </cell>
          <cell r="D2712">
            <v>284.25</v>
          </cell>
        </row>
        <row r="2713">
          <cell r="B2713" t="str">
            <v>PLASTICO TP MEDIO LUXO VALVULA DE DESCARGA DE 1.1/2" C/REGISTRO INTE</v>
          </cell>
        </row>
        <row r="2714">
          <cell r="B2714" t="str">
            <v>GRADO SISTEMA HIDROMECANICO (ISENTA DE GOLPE DE ARIETE) CORPO EM LATAO</v>
          </cell>
        </row>
        <row r="2715">
          <cell r="B2715" t="str">
            <v>CANOPLA E BOTAO EM METAL CROMADO INCL TUBO D</v>
          </cell>
        </row>
        <row r="2716">
          <cell r="A2716" t="str">
            <v>26581/017</v>
          </cell>
          <cell r="B2716" t="str">
            <v>LAVATORIO LOUCA BRANCA POPULAR S/LADRAO MED 47X35CM INCLUSIVE ACESSO</v>
          </cell>
          <cell r="C2716" t="str">
            <v>UN</v>
          </cell>
          <cell r="D2716">
            <v>23.34</v>
          </cell>
        </row>
        <row r="2717">
          <cell r="B2717" t="str">
            <v>RIOS DE FIX - FORNECIMENTO</v>
          </cell>
        </row>
        <row r="2718">
          <cell r="A2718" t="str">
            <v>26581/018</v>
          </cell>
          <cell r="B2718" t="str">
            <v>LAVATORIO LOUCA BR MEDIO LUXO C/LADRAO MED 47X35CM(EM TORNO) INCL ACES</v>
          </cell>
          <cell r="C2718" t="str">
            <v>UN</v>
          </cell>
          <cell r="D2718">
            <v>23.34</v>
          </cell>
        </row>
        <row r="2719">
          <cell r="B2719" t="str">
            <v>SORIOS DE FIXACAO - FORNECIMENTO</v>
          </cell>
        </row>
        <row r="2720">
          <cell r="A2720" t="str">
            <v>26581/019</v>
          </cell>
          <cell r="B2720" t="str">
            <v>LAVATORIO LOUCA BR MEDIO LUXO C/LADRAO MED 55X45CM(EM TORNO) INCL ACES</v>
          </cell>
          <cell r="C2720" t="str">
            <v>UN</v>
          </cell>
          <cell r="D2720">
            <v>50.35</v>
          </cell>
        </row>
        <row r="2721">
          <cell r="B2721" t="str">
            <v>SORIOS DE FIXACAO - FORNECIMENTO</v>
          </cell>
        </row>
        <row r="2722">
          <cell r="A2722" t="str">
            <v>26581/020</v>
          </cell>
          <cell r="B2722" t="str">
            <v>LAVATORIO LOUCA BRANCA POPULAR S/LADRAO MED 40X30CM(EM TORNO) INCL</v>
          </cell>
          <cell r="C2722" t="str">
            <v>UN</v>
          </cell>
          <cell r="D2722">
            <v>23.34</v>
          </cell>
        </row>
        <row r="2723">
          <cell r="B2723" t="str">
            <v>ACESSORIOS DE FIXACAO FORNECIMENTO</v>
          </cell>
        </row>
        <row r="2724">
          <cell r="A2724" t="str">
            <v>26581/021</v>
          </cell>
          <cell r="B2724" t="str">
            <v>VASO SANITARIO LOUCA BR CONVENCIONAL POPULAR MED 37X47X38CM INCL ACES</v>
          </cell>
          <cell r="C2724" t="str">
            <v>UN</v>
          </cell>
          <cell r="D2724">
            <v>52</v>
          </cell>
        </row>
        <row r="2725">
          <cell r="B2725" t="str">
            <v>SORIOS DE FIXACAO FORNECIMENTO</v>
          </cell>
        </row>
        <row r="2726">
          <cell r="A2726" t="str">
            <v>26581/022</v>
          </cell>
          <cell r="B2726" t="str">
            <v>VASO SANITARIO LOUCA BRANCA INFANTIL COM ASSENTO PLASTICO E CAIXA DES-</v>
          </cell>
          <cell r="C2726" t="str">
            <v>UN</v>
          </cell>
          <cell r="D2726">
            <v>100.26</v>
          </cell>
        </row>
        <row r="2727">
          <cell r="B2727" t="str">
            <v>CARGA SOBREPOR.</v>
          </cell>
        </row>
        <row r="2728">
          <cell r="A2728" t="str">
            <v>26581/023</v>
          </cell>
          <cell r="B2728" t="str">
            <v>LAVATORIO DE SOBREPOR LOUCA BR MEDIO LUXO S/LADRAO 53X43CM FORNEC</v>
          </cell>
          <cell r="C2728" t="str">
            <v>UN</v>
          </cell>
          <cell r="D2728">
            <v>33.69</v>
          </cell>
        </row>
        <row r="2729">
          <cell r="A2729" t="str">
            <v>CÓDIGO</v>
          </cell>
          <cell r="B2729" t="str">
            <v>|D E S C R I Ç Ã O                                                   |UN</v>
          </cell>
          <cell r="C2729" t="str">
            <v>IDADE</v>
          </cell>
          <cell r="D2729" t="str">
            <v>|CUSTO TOTAL</v>
          </cell>
        </row>
        <row r="2730">
          <cell r="A2730" t="str">
            <v>ÍNCULO.....:</v>
          </cell>
          <cell r="B2730" t="str">
            <v>NACIONAL CAIXA</v>
          </cell>
        </row>
        <row r="2732">
          <cell r="A2732" t="str">
            <v>26581/024</v>
          </cell>
          <cell r="B2732" t="str">
            <v>LAVATORIO DE SOBREPOR LOUCA BR MEDIO LUXO C/LADRAO 53X43CM FORNEC</v>
          </cell>
          <cell r="C2732" t="str">
            <v>UN</v>
          </cell>
          <cell r="D2732">
            <v>29.99</v>
          </cell>
        </row>
        <row r="2733">
          <cell r="A2733" t="str">
            <v>26581/025</v>
          </cell>
          <cell r="B2733" t="str">
            <v>LAVATORIO LOUCA BR EMBUTIR(CUBA) MEDIO LUXO S/LADRAO 52X39CM FORNEC</v>
          </cell>
          <cell r="C2733" t="str">
            <v>UN</v>
          </cell>
          <cell r="D2733">
            <v>30.59</v>
          </cell>
        </row>
        <row r="2734">
          <cell r="A2734" t="str">
            <v>26581/026</v>
          </cell>
          <cell r="B2734" t="str">
            <v>LAVATORIO LOUCA BR EMBUTIR(CUBA) MEDIO LUXO C/LADRAO 52X39CM FORNEC</v>
          </cell>
          <cell r="C2734" t="str">
            <v>UN</v>
          </cell>
          <cell r="D2734">
            <v>31.2</v>
          </cell>
        </row>
        <row r="2735">
          <cell r="A2735" t="str">
            <v>26581/027</v>
          </cell>
          <cell r="B2735" t="str">
            <v>TANQUE LOUCA BRANCA C/COLUNA MED 56X48CM(EM TORNO) INCLUSIVE ACESSO</v>
          </cell>
          <cell r="C2735" t="str">
            <v>UN</v>
          </cell>
          <cell r="D2735">
            <v>94.89</v>
          </cell>
        </row>
        <row r="2736">
          <cell r="B2736" t="str">
            <v>RIOS DE FIX - FORNECIMENTO</v>
          </cell>
        </row>
        <row r="2737">
          <cell r="A2737" t="str">
            <v>26581/028</v>
          </cell>
          <cell r="B2737" t="str">
            <v>TANQUE LOUCA BRANCA C/COLUNA MED 60X56CM(EM TORNO)INCLUSIVE ACESSORIOS</v>
          </cell>
          <cell r="C2737" t="str">
            <v>UN</v>
          </cell>
          <cell r="D2737">
            <v>92.76</v>
          </cell>
        </row>
        <row r="2738">
          <cell r="B2738" t="str">
            <v>DE FIXACAO - FORNECIMENTO</v>
          </cell>
        </row>
        <row r="2739">
          <cell r="A2739" t="str">
            <v>26581/029</v>
          </cell>
          <cell r="B2739" t="str">
            <v>MICTORIO DE LOUCA BRANCA COM SIFAO INTEGRADO MED 33X28X53CM INCL</v>
          </cell>
          <cell r="C2739" t="str">
            <v>UN</v>
          </cell>
          <cell r="D2739">
            <v>76.95</v>
          </cell>
        </row>
        <row r="2740">
          <cell r="B2740" t="str">
            <v>ACESSORIOS DE FIXACAO FORNECIMENTO</v>
          </cell>
        </row>
        <row r="2741">
          <cell r="A2741" t="str">
            <v>26581/030</v>
          </cell>
          <cell r="B2741" t="str">
            <v>SABONETEIRA DE LOUCA BRANCA DE 15X15CM S/ALCA FORNEC E COLOCACAO</v>
          </cell>
          <cell r="C2741" t="str">
            <v>UN</v>
          </cell>
          <cell r="D2741">
            <v>14.78</v>
          </cell>
        </row>
        <row r="2742">
          <cell r="A2742" t="str">
            <v>26581/031</v>
          </cell>
          <cell r="B2742" t="str">
            <v>MEIA SABONETEIRA DE LOUCA BRANCA DE 15X7,5CM FORNECIMENTO E COLOCACAO</v>
          </cell>
          <cell r="C2742" t="str">
            <v>UN</v>
          </cell>
          <cell r="D2742">
            <v>11.65</v>
          </cell>
        </row>
        <row r="2743">
          <cell r="A2743" t="str">
            <v>26581/032</v>
          </cell>
          <cell r="B2743" t="str">
            <v>PORTA PAPEL DE LOUCA BRANCA DE 15X15CM FORNEC E COLOCACAO</v>
          </cell>
          <cell r="C2743" t="str">
            <v>UN</v>
          </cell>
          <cell r="D2743">
            <v>14.55</v>
          </cell>
        </row>
        <row r="2744">
          <cell r="A2744" t="str">
            <v>26581/033</v>
          </cell>
          <cell r="B2744" t="str">
            <v>CABIDE DE LOUCA BRANCA DUPLO DE 10X5CM FORNEC E COLOCACAO</v>
          </cell>
          <cell r="C2744" t="str">
            <v>UN</v>
          </cell>
          <cell r="D2744">
            <v>8.3800000000000008</v>
          </cell>
        </row>
        <row r="2745">
          <cell r="A2745" t="str">
            <v>26581/034</v>
          </cell>
          <cell r="B2745" t="str">
            <v>CABIDE DE LOUCA BRANCA SIMPLES DE 7X5CM FORNEC E COLOCACAO</v>
          </cell>
          <cell r="C2745" t="str">
            <v>UN</v>
          </cell>
          <cell r="D2745">
            <v>8.3800000000000008</v>
          </cell>
        </row>
        <row r="2746">
          <cell r="A2746" t="str">
            <v>26581/035</v>
          </cell>
          <cell r="B2746" t="str">
            <v>PORTA TOALHA DE PLASTICO DE 24" C/CONSOLOS DE LOUCA BRANCA FORNEC E</v>
          </cell>
          <cell r="C2746" t="str">
            <v>UN</v>
          </cell>
          <cell r="D2746">
            <v>16.78</v>
          </cell>
        </row>
        <row r="2747">
          <cell r="B2747" t="str">
            <v>COLOCACAO</v>
          </cell>
        </row>
        <row r="2748">
          <cell r="A2748" t="str">
            <v>26581/036</v>
          </cell>
          <cell r="B2748" t="str">
            <v>VASO SANITARIO LOUCA BRANCA CAIXA DESCARGA ACOPLADA 35X65X35CM INCL AS</v>
          </cell>
          <cell r="C2748" t="str">
            <v>UN</v>
          </cell>
          <cell r="D2748">
            <v>158.61000000000001</v>
          </cell>
        </row>
        <row r="2749">
          <cell r="B2749" t="str">
            <v>SENTO PLASTICO E RABICHO CROMADO EXCL COLOCACAO.</v>
          </cell>
        </row>
        <row r="2750">
          <cell r="A2750" t="str">
            <v>26581/038</v>
          </cell>
          <cell r="B2750" t="str">
            <v>PORTA SABONETE LIQUIDO FORNECIMENTO</v>
          </cell>
          <cell r="C2750" t="str">
            <v>UN</v>
          </cell>
          <cell r="D2750">
            <v>13.48</v>
          </cell>
        </row>
        <row r="2751">
          <cell r="A2751" t="str">
            <v>26581/039</v>
          </cell>
          <cell r="B2751" t="str">
            <v>LAVATORIO LOUCA COR C/COLUNA PADRAO MEDIO 45X55CM ACESSORIOS CROMADOS</v>
          </cell>
          <cell r="C2751" t="str">
            <v>UN</v>
          </cell>
          <cell r="D2751">
            <v>166.37</v>
          </cell>
        </row>
        <row r="2752">
          <cell r="B2752" t="str">
            <v>TORNEIRA VALVULA E RABICHO.</v>
          </cell>
        </row>
        <row r="2753">
          <cell r="A2753">
            <v>68061</v>
          </cell>
          <cell r="B2753" t="str">
            <v>COLOCACAO DE CHUVEIRO COM HASTE DE PVC 1/2"</v>
          </cell>
          <cell r="C2753" t="str">
            <v>UN</v>
          </cell>
          <cell r="D2753">
            <v>9.08</v>
          </cell>
        </row>
        <row r="2754">
          <cell r="A2754">
            <v>68451</v>
          </cell>
          <cell r="B2754" t="str">
            <v>TAMPO P/VASO SANITARIO</v>
          </cell>
        </row>
        <row r="2755">
          <cell r="A2755" t="str">
            <v>68451/001</v>
          </cell>
          <cell r="B2755" t="str">
            <v>TAMPO PLASTICO P/VASO SANITARIO INFANTIL-FORNECIMENTO/COLOCACAO</v>
          </cell>
          <cell r="C2755" t="str">
            <v>UN</v>
          </cell>
          <cell r="D2755">
            <v>16.260000000000002</v>
          </cell>
        </row>
        <row r="2756">
          <cell r="A2756">
            <v>68462</v>
          </cell>
          <cell r="B2756" t="str">
            <v>VASO SANITARIO BRANCO C/CAIXA ACOPLADA</v>
          </cell>
        </row>
        <row r="2757">
          <cell r="A2757" t="str">
            <v>68462/001</v>
          </cell>
          <cell r="B2757" t="str">
            <v>VASO SANITARIO BRANCO C/CAIXA ACOPLADA</v>
          </cell>
          <cell r="C2757" t="str">
            <v>UN</v>
          </cell>
          <cell r="D2757">
            <v>177.07</v>
          </cell>
        </row>
        <row r="2758">
          <cell r="A2758">
            <v>68498</v>
          </cell>
          <cell r="B2758" t="str">
            <v>BACIA SANITARIA, ASSENTO PLASTICO, CAIXA DE DESCARGA PVC DE SOBREPOR,</v>
          </cell>
        </row>
        <row r="2759">
          <cell r="B2759" t="str">
            <v>ENGATE PLASTICO, TUBO DE DESCIDA E BOLSA DE BORRACHA</v>
          </cell>
        </row>
        <row r="2760">
          <cell r="A2760" t="str">
            <v>CÓDIGO</v>
          </cell>
          <cell r="B2760" t="str">
            <v>|D E S C R I Ç Ã O                                                   |UN</v>
          </cell>
          <cell r="C2760" t="str">
            <v>IDADE</v>
          </cell>
          <cell r="D2760" t="str">
            <v>|CUSTO TOTAL</v>
          </cell>
        </row>
        <row r="2761">
          <cell r="A2761" t="str">
            <v>ÍNCULO.....:</v>
          </cell>
          <cell r="B2761" t="str">
            <v>NACIONAL CAIXA</v>
          </cell>
        </row>
        <row r="2763">
          <cell r="A2763" t="str">
            <v>68498/001</v>
          </cell>
          <cell r="B2763" t="str">
            <v>VASO SANITARIO, ASSENTO PLASTICO, CAIXA DE DESCARGA PVC DE SOBREPOR,</v>
          </cell>
          <cell r="C2763" t="str">
            <v>UN</v>
          </cell>
          <cell r="D2763">
            <v>146.25</v>
          </cell>
        </row>
        <row r="2764">
          <cell r="B2764" t="str">
            <v>ENGATE PLASTICO, TUBO DE DESCIDA E BOLSA DE BORRACHA</v>
          </cell>
        </row>
        <row r="2765">
          <cell r="A2765">
            <v>68620</v>
          </cell>
          <cell r="B2765" t="str">
            <v>LAVATORIO SUSPENSO</v>
          </cell>
        </row>
        <row r="2766">
          <cell r="A2766" t="str">
            <v>68620/001</v>
          </cell>
          <cell r="B2766" t="str">
            <v>LAVATORIO SUSPENSO BRANCO C/PARAFUSO</v>
          </cell>
          <cell r="C2766" t="str">
            <v>UN</v>
          </cell>
          <cell r="D2766">
            <v>45.03</v>
          </cell>
        </row>
        <row r="2767">
          <cell r="A2767" t="str">
            <v>68620/004</v>
          </cell>
          <cell r="B2767" t="str">
            <v>LAVATORIO SUSPENSO BRANCO C/VALVULA E SIFAO</v>
          </cell>
          <cell r="C2767" t="str">
            <v>UN</v>
          </cell>
          <cell r="D2767">
            <v>64.67</v>
          </cell>
        </row>
        <row r="2768">
          <cell r="A2768">
            <v>68621</v>
          </cell>
          <cell r="B2768" t="str">
            <v>BANCA/CUBA RESINA SINTETICA</v>
          </cell>
        </row>
        <row r="2769">
          <cell r="A2769" t="str">
            <v>68621/001</v>
          </cell>
          <cell r="B2769" t="str">
            <v>BANCA/CUBA RESINA SINTETICA 120X60CM S/COMPLEMENTOS</v>
          </cell>
          <cell r="C2769" t="str">
            <v>UN</v>
          </cell>
          <cell r="D2769">
            <v>72.45</v>
          </cell>
        </row>
        <row r="2770">
          <cell r="A2770" t="str">
            <v>68621/002</v>
          </cell>
          <cell r="B2770" t="str">
            <v>BANCA/CUBA RESINA SINTETICA 150X60CM S/COMPLEMENTOS</v>
          </cell>
          <cell r="C2770" t="str">
            <v>UN</v>
          </cell>
          <cell r="D2770">
            <v>94.4</v>
          </cell>
        </row>
        <row r="2771">
          <cell r="A2771" t="str">
            <v>68621/003</v>
          </cell>
          <cell r="B2771" t="str">
            <v>BANCA/CUBA RESINA SINTETICA 120X60 C/VALVULA E SIFAO</v>
          </cell>
          <cell r="C2771" t="str">
            <v>UN</v>
          </cell>
          <cell r="D2771">
            <v>95.09</v>
          </cell>
        </row>
        <row r="2772">
          <cell r="A2772">
            <v>68622</v>
          </cell>
          <cell r="B2772" t="str">
            <v>TANQUE MARMORE SINTETICA CAP=22L S/COMPLEMENTOS</v>
          </cell>
        </row>
        <row r="2773">
          <cell r="A2773" t="str">
            <v>68622/001</v>
          </cell>
          <cell r="B2773" t="str">
            <v>TANQUE MARMORE SINTETICA CAP=22L S/COMPLEMENTOS</v>
          </cell>
          <cell r="C2773" t="str">
            <v>UN</v>
          </cell>
          <cell r="D2773">
            <v>72.5</v>
          </cell>
        </row>
        <row r="2774">
          <cell r="A2774" t="str">
            <v>68622/002</v>
          </cell>
          <cell r="B2774" t="str">
            <v>TANQUE MARMORE SINTETICO CAP=22L C/VALVULA</v>
          </cell>
          <cell r="C2774" t="str">
            <v>UN</v>
          </cell>
          <cell r="D2774">
            <v>78.02</v>
          </cell>
        </row>
        <row r="2775">
          <cell r="A2775">
            <v>68641</v>
          </cell>
          <cell r="B2775" t="str">
            <v>BALCAO DE PIA EM RESILINEA 1,2 X 0,6 M C/SIFAO PLASTICO</v>
          </cell>
        </row>
        <row r="2776">
          <cell r="B2776" t="str">
            <v>(PIA DE COZINHA EM GRANILITE/MARMORITE)</v>
          </cell>
        </row>
        <row r="2777">
          <cell r="A2777" t="str">
            <v>68641/001</v>
          </cell>
          <cell r="B2777" t="str">
            <v>BALCAO DE PIA EM RESILINEA 1,2 X 0,6 M C/SIFAO PLASTICO</v>
          </cell>
          <cell r="C2777" t="str">
            <v>UN</v>
          </cell>
          <cell r="D2777">
            <v>67.06</v>
          </cell>
        </row>
        <row r="2778">
          <cell r="B2778" t="str">
            <v>(PIA DE COZINHA EM GRANILITE/MARMORITE)</v>
          </cell>
        </row>
        <row r="2779">
          <cell r="A2779" t="str">
            <v>68641/002</v>
          </cell>
          <cell r="B2779" t="str">
            <v>TANQUE DE RESILINEA C/ SIFAO E VALVULA (GRANITINA/GRANILITE/MARMORITE)</v>
          </cell>
          <cell r="C2779" t="str">
            <v>UN</v>
          </cell>
          <cell r="D2779">
            <v>51.48</v>
          </cell>
        </row>
        <row r="2780">
          <cell r="A2780">
            <v>68650</v>
          </cell>
          <cell r="B2780" t="str">
            <v>BANCA ACO INOX C/CUBA EM PAREDE,SEM COMPLEMENTOS (SIFAO/VALV/TORN)</v>
          </cell>
        </row>
        <row r="2781">
          <cell r="A2781" t="str">
            <v>68650/001</v>
          </cell>
          <cell r="B2781" t="str">
            <v>BANCA ACO INOXIDAVEL 120X60CM C/1 CUBA INOX EM PAREDE,SEM COMPLEMENTOS</v>
          </cell>
          <cell r="C2781" t="str">
            <v>UN</v>
          </cell>
          <cell r="D2781">
            <v>141.15</v>
          </cell>
        </row>
        <row r="2782">
          <cell r="A2782" t="str">
            <v>68650/002</v>
          </cell>
          <cell r="B2782" t="str">
            <v>BANCA ACO INOXIDAVEL 200X60CM C/2 CUBAS INOX EM PAREDE,SEM COMPLEMENTO</v>
          </cell>
          <cell r="C2782" t="str">
            <v>UN</v>
          </cell>
          <cell r="D2782">
            <v>274.95999999999998</v>
          </cell>
        </row>
        <row r="2783">
          <cell r="A2783">
            <v>68651</v>
          </cell>
          <cell r="B2783" t="str">
            <v>APARELHOS DE ACO INOXIDAVEL</v>
          </cell>
        </row>
        <row r="2784">
          <cell r="A2784" t="str">
            <v>68651/003</v>
          </cell>
          <cell r="B2784" t="str">
            <v>TANQUE DE ACO INOXIDAVEL CHAPA 22.304 DE 520X520MM CAP 30L  C/ESFREGA</v>
          </cell>
          <cell r="C2784" t="str">
            <v>UN</v>
          </cell>
          <cell r="D2784">
            <v>134.6</v>
          </cell>
        </row>
        <row r="2785">
          <cell r="B2785" t="str">
            <v>DOR EXCL TORNEIRA - FORNECIMENTO</v>
          </cell>
        </row>
        <row r="2786">
          <cell r="A2786" t="str">
            <v>68651/004</v>
          </cell>
          <cell r="B2786" t="str">
            <v>BANCA DE ACO INOXIDAVEL 2,00X0,55MM CHAPA 18.304 C/1 CUBA DE 500X400X</v>
          </cell>
          <cell r="C2786" t="str">
            <v>UN</v>
          </cell>
          <cell r="D2786">
            <v>364.23</v>
          </cell>
        </row>
        <row r="2787">
          <cell r="B2787" t="str">
            <v>200MM EM CHAPA 20.304 VALVULA DE ESCOAMENTO TP AMERICANA 1623 SIFAO</v>
          </cell>
        </row>
        <row r="2788">
          <cell r="B2788" t="str">
            <v>1.1/2"X1.1/2" SOBRE APOIOS DE ALVENARIA DE MEIA VEZ E VERGA DE CONCRE</v>
          </cell>
        </row>
        <row r="2789">
          <cell r="B2789" t="str">
            <v>TO SEM REVESTIMENTO EXCL TORNEIRA -FORNECIME</v>
          </cell>
        </row>
        <row r="2790">
          <cell r="A2790" t="str">
            <v>68651/005</v>
          </cell>
          <cell r="B2790" t="str">
            <v>BANCA DE ACO INOX DE 2,00X0,55MM CHAPA 18.304 2 CUBAS DE 500X400X200MM</v>
          </cell>
          <cell r="C2790" t="str">
            <v>UN</v>
          </cell>
          <cell r="D2790">
            <v>428.51</v>
          </cell>
        </row>
        <row r="2791">
          <cell r="A2791" t="str">
            <v>CÓDIGO</v>
          </cell>
          <cell r="B2791" t="str">
            <v>|D E S C R I Ç Ã O                                                   |UN</v>
          </cell>
          <cell r="C2791" t="str">
            <v>IDADE</v>
          </cell>
          <cell r="D2791" t="str">
            <v>|CUSTO TOTAL</v>
          </cell>
        </row>
        <row r="2792">
          <cell r="A2792" t="str">
            <v>ÍNCULO.....:</v>
          </cell>
          <cell r="B2792" t="str">
            <v>NACIONAL CAIXA</v>
          </cell>
        </row>
        <row r="2794">
          <cell r="B2794" t="str">
            <v>EM CHAPA 20.304 VALVULA DE ESCOAMENTO TP AMERICANA 1623 2 SIFOES 1680</v>
          </cell>
        </row>
        <row r="2795">
          <cell r="B2795" t="str">
            <v>1.1/2"X1.1/2" SOBRE APOIS DE ALVENARIA DE MEIA VEZ E VERGA DE CONCRETO</v>
          </cell>
        </row>
        <row r="2796">
          <cell r="B2796" t="str">
            <v>S/REVESTIMENTO EXCL TORNEIRA - FORNECIMENTO</v>
          </cell>
        </row>
        <row r="2797">
          <cell r="A2797" t="str">
            <v>68651/006</v>
          </cell>
          <cell r="B2797" t="str">
            <v>CUBA DE ACO INOX DE 500X400X200MM EM CHAPA 20.304 VALVULA DE ESCOAMEN</v>
          </cell>
          <cell r="C2797" t="str">
            <v>UN</v>
          </cell>
          <cell r="D2797">
            <v>118.92</v>
          </cell>
        </row>
        <row r="2798">
          <cell r="B2798" t="str">
            <v>TO TP AMERICANA 1623 SIFAO 1680 1,1/2"X1.1/2" EXCL TORNEIRA - FORNECI</v>
          </cell>
        </row>
        <row r="2799">
          <cell r="B2799" t="str">
            <v>MENTO E COLOCACAO</v>
          </cell>
        </row>
        <row r="2800">
          <cell r="A2800" t="str">
            <v>68651/007</v>
          </cell>
          <cell r="B2800" t="str">
            <v>CUBA DUPLA EM ACO INOX DE 820X340X150MM CHAPA 20.304 2 VALVULAS DE ES</v>
          </cell>
          <cell r="C2800" t="str">
            <v>UN</v>
          </cell>
          <cell r="D2800">
            <v>190.03</v>
          </cell>
        </row>
        <row r="2801">
          <cell r="B2801" t="str">
            <v>COAMENTO 1623 2 SIFOES 1680 1.1/2"X1.1/2" EXCL TORNEIRA - FORNECIMENTO</v>
          </cell>
        </row>
        <row r="2802">
          <cell r="B2802" t="str">
            <v>E COLOCACAO</v>
          </cell>
        </row>
        <row r="2803">
          <cell r="A2803">
            <v>68652</v>
          </cell>
          <cell r="B2803" t="str">
            <v>APARELHOS DE ACO INOXIDAVEL</v>
          </cell>
        </row>
        <row r="2804">
          <cell r="A2804" t="str">
            <v>68652/001</v>
          </cell>
          <cell r="B2804" t="str">
            <v>BANCA SECA DE ACO INOX C/O,55M LARG ATE 3,00M DE COMP EM CHAPA 18304</v>
          </cell>
          <cell r="C2804" t="str">
            <v>M</v>
          </cell>
          <cell r="D2804">
            <v>207.87</v>
          </cell>
        </row>
        <row r="2805">
          <cell r="B2805" t="str">
            <v>SOBRE APOIOS DE ALVENARIA DE MEIA VEZ E VERGA DE CONCRETO S/REVEST -</v>
          </cell>
        </row>
        <row r="2806">
          <cell r="B2806" t="str">
            <v>FORNECIMENTO E ASSENTAMENTO</v>
          </cell>
        </row>
        <row r="2807">
          <cell r="A2807" t="str">
            <v>68652/002</v>
          </cell>
          <cell r="B2807" t="str">
            <v>MICTORIO COLETIVO DE ACO INOX C/SECAO DE 580X300MM EM CHAPA 20.304 COM</v>
          </cell>
          <cell r="C2807" t="str">
            <v>M</v>
          </cell>
          <cell r="D2807">
            <v>333.05</v>
          </cell>
        </row>
        <row r="2808">
          <cell r="B2808" t="str">
            <v>CRIVO DE SAIDA DE 1.1/4" REGISTRO DE PRESSAO 1416 DE 3/4" C/CANOPLA E</v>
          </cell>
        </row>
        <row r="2809">
          <cell r="B2809" t="str">
            <v>VOLANTE EM METAL CROMADO INCL GAMBIARRA - FORNECIMENTO</v>
          </cell>
        </row>
        <row r="2810">
          <cell r="A2810" t="str">
            <v>68652/003</v>
          </cell>
          <cell r="B2810" t="str">
            <v>MICTORIO COLETIVO DE ACO INOX C/SECAO DE 380X250MM EM CHAPA 20.304 COM</v>
          </cell>
          <cell r="C2810" t="str">
            <v>M</v>
          </cell>
          <cell r="D2810">
            <v>272.05</v>
          </cell>
        </row>
        <row r="2811">
          <cell r="B2811" t="str">
            <v>CRIVO DE SAIDA DE 1.1/4" REGISTRO DE PRESSAO 1416 DE 3/4"C/CANOPLA E</v>
          </cell>
        </row>
        <row r="2812">
          <cell r="B2812" t="str">
            <v>VOLANTE EM METAL CROMADO INCL GAMBIARRA - FORNECIMENTO</v>
          </cell>
        </row>
        <row r="2813">
          <cell r="A2813">
            <v>68678</v>
          </cell>
          <cell r="B2813" t="str">
            <v>PRATELEIRA MARMORE</v>
          </cell>
        </row>
        <row r="2814">
          <cell r="A2814" t="str">
            <v>68678/001</v>
          </cell>
          <cell r="B2814" t="str">
            <v>PRATELEIRA MARMORE BRANCO L=55CM E=2,5CM ENGASTADA NA PAREDE</v>
          </cell>
          <cell r="C2814" t="str">
            <v>M</v>
          </cell>
          <cell r="D2814">
            <v>111.33</v>
          </cell>
        </row>
        <row r="2815">
          <cell r="A2815" t="str">
            <v>68678/002</v>
          </cell>
          <cell r="B2815" t="str">
            <v>PRATELEIRA MARMORE BRANCO L=60CM E=2,5CM ENGASTADA NA PAREDE</v>
          </cell>
          <cell r="C2815" t="str">
            <v>M</v>
          </cell>
          <cell r="D2815">
            <v>119.31</v>
          </cell>
        </row>
        <row r="2816">
          <cell r="A2816" t="str">
            <v>68678/003</v>
          </cell>
          <cell r="B2816" t="str">
            <v>PRATELEIRA MARMORE BRANCO L=40CM E=2,5CM ENGASTADA NA PAREDE</v>
          </cell>
          <cell r="C2816" t="str">
            <v>M</v>
          </cell>
          <cell r="D2816">
            <v>87.39</v>
          </cell>
        </row>
        <row r="2817">
          <cell r="A2817" t="str">
            <v>68678/004</v>
          </cell>
          <cell r="B2817" t="str">
            <v>PRATELEIRA MARMORE BRANCO L=30CM E=2,5CM ENGASTADA NA PAREDE</v>
          </cell>
          <cell r="C2817" t="str">
            <v>M</v>
          </cell>
          <cell r="D2817">
            <v>71.430000000000007</v>
          </cell>
        </row>
        <row r="2818">
          <cell r="A2818">
            <v>184</v>
          </cell>
          <cell r="B2818" t="str">
            <v>FOSSAS/SUMIDOUROS</v>
          </cell>
        </row>
        <row r="2819">
          <cell r="A2819">
            <v>6087</v>
          </cell>
          <cell r="B2819" t="str">
            <v>TAMPA EM CONCRETO ARMADO 60X60X5CM P/CX INSPECAO/FOSSA SEPTICA</v>
          </cell>
          <cell r="C2819" t="str">
            <v>UN</v>
          </cell>
          <cell r="D2819">
            <v>17.48</v>
          </cell>
        </row>
        <row r="2820">
          <cell r="A2820">
            <v>23772</v>
          </cell>
          <cell r="B2820" t="str">
            <v>SUMIDOURO H=5,0M COM TIJOLOS MACICOS A CRIVO ARGAMASSADOS</v>
          </cell>
        </row>
        <row r="2821">
          <cell r="A2821" t="str">
            <v>23772/001</v>
          </cell>
          <cell r="B2821" t="str">
            <v>SUMIDOURO D=1,20M TAMPA CONCRETO ARMADO D=1,40M H=0,10M</v>
          </cell>
          <cell r="C2821" t="str">
            <v>UN</v>
          </cell>
          <cell r="D2821">
            <v>738.13</v>
          </cell>
        </row>
        <row r="2822">
          <cell r="A2822" t="str">
            <v>CÓDIGO</v>
          </cell>
          <cell r="B2822" t="str">
            <v>|D E S C R I Ç Ã O                                                   |UN</v>
          </cell>
          <cell r="C2822" t="str">
            <v>IDADE</v>
          </cell>
          <cell r="D2822" t="str">
            <v>|CUSTO TOTAL</v>
          </cell>
        </row>
        <row r="2823">
          <cell r="A2823" t="str">
            <v>ÍNCULO.....:</v>
          </cell>
          <cell r="B2823" t="str">
            <v>NACIONAL CAIXA</v>
          </cell>
        </row>
        <row r="2825">
          <cell r="A2825" t="str">
            <v>23772/002</v>
          </cell>
          <cell r="B2825" t="str">
            <v>SUMIDOURO D=1,40M TAMPA CONCRETO ARMADO D=1,60M H=0,10M</v>
          </cell>
          <cell r="C2825" t="str">
            <v>UN</v>
          </cell>
          <cell r="D2825">
            <v>918.15</v>
          </cell>
        </row>
        <row r="2826">
          <cell r="A2826">
            <v>23773</v>
          </cell>
          <cell r="B2826" t="str">
            <v>FOSSA SEPTICA 1500L / ALVENARIA TIJOLO MACICO 1/2VEZ</v>
          </cell>
        </row>
        <row r="2827">
          <cell r="A2827" t="str">
            <v>23773/001</v>
          </cell>
          <cell r="B2827" t="str">
            <v>FOSSA SEPTICA ALV TIJOLO MACICO 1/2VEZ-DIMEN EXT 1,90 X 1,10 X 1,40M</v>
          </cell>
          <cell r="C2827" t="str">
            <v>UN</v>
          </cell>
          <cell r="D2827">
            <v>797.84</v>
          </cell>
        </row>
        <row r="2828">
          <cell r="B2828" t="str">
            <v>(1500L) REVESTIDA INTERNAMENTE C/BARRA LISA, TAMPA CONC ARMADO E=8CM</v>
          </cell>
        </row>
        <row r="2829">
          <cell r="A2829">
            <v>24324</v>
          </cell>
          <cell r="B2829" t="str">
            <v>CONSERVACAO DE FOSSAS/SUMIDOUROS - PAR</v>
          </cell>
        </row>
        <row r="2830">
          <cell r="A2830" t="str">
            <v>24324/001</v>
          </cell>
          <cell r="B2830" t="str">
            <v>LIMPEZA E MANUTENCAO DE FOSSAS/SUMIDOUROS PREDIAIS/PAR</v>
          </cell>
          <cell r="C2830" t="str">
            <v>H</v>
          </cell>
          <cell r="D2830">
            <v>117.44</v>
          </cell>
        </row>
        <row r="2831">
          <cell r="A2831">
            <v>71553</v>
          </cell>
          <cell r="B2831" t="str">
            <v>FOSSA SEPTICA, CÃMARA SUBMERSA INHOFF, PARA 5 CONTRIBUINTES, EM CONCRE</v>
          </cell>
          <cell r="C2831" t="str">
            <v>UN</v>
          </cell>
          <cell r="D2831">
            <v>787.27</v>
          </cell>
        </row>
        <row r="2832">
          <cell r="B2832" t="str">
            <v>TO PRÉ MOLDADO, INCLUINDO ESCAVAÇÃO E REATERRO, COM RETIRADO DO MATERI</v>
          </cell>
        </row>
        <row r="2833">
          <cell r="B2833" t="str">
            <v>AL EXCEDENTE. - FORNECIMENTO E COLOCAÇÃO.</v>
          </cell>
        </row>
        <row r="2834">
          <cell r="A2834">
            <v>71620</v>
          </cell>
          <cell r="B2834" t="str">
            <v>FILTRO ANAERÓBICO</v>
          </cell>
        </row>
        <row r="2835">
          <cell r="A2835" t="str">
            <v>71620/001</v>
          </cell>
          <cell r="B2835" t="str">
            <v>FILTRO ANAERÓBICO PARA RESIDENCIAS E QUARTÉIS, COM 7 CONTRIBUIÇÕES. DI</v>
          </cell>
          <cell r="C2835" t="str">
            <v>UN</v>
          </cell>
          <cell r="D2835">
            <v>1995.06</v>
          </cell>
        </row>
        <row r="2836">
          <cell r="B2836" t="str">
            <v>MENSÕES DE 1,0 X 1,0 X 2,0 M</v>
          </cell>
        </row>
        <row r="2837">
          <cell r="A2837">
            <v>71624</v>
          </cell>
          <cell r="B2837" t="str">
            <v>FOSSA SEPTICA</v>
          </cell>
        </row>
        <row r="2838">
          <cell r="A2838" t="str">
            <v>71624/001</v>
          </cell>
          <cell r="B2838" t="str">
            <v>FOSSA SEPTTICA, CAMARA SUBMERSA, INHOFF PARA 30CONTRIBUINTES, EM ANEL</v>
          </cell>
          <cell r="C2838" t="str">
            <v>UN</v>
          </cell>
          <cell r="D2838">
            <v>1881.83</v>
          </cell>
        </row>
        <row r="2839">
          <cell r="B2839" t="str">
            <v>DE CONCRETO PRÉ MOLDADO. INCLUSIVE ESCAVAÇÃO E REATERRO. EXCLUSIVE RET</v>
          </cell>
        </row>
        <row r="2840">
          <cell r="B2840" t="str">
            <v>IRADA DE MATERIAL EXCEDENTE. FORNECIMENTO E COLOCAÇÃO.</v>
          </cell>
        </row>
        <row r="2841">
          <cell r="A2841">
            <v>185</v>
          </cell>
          <cell r="B2841" t="str">
            <v>PONTOS DE AGUA/ESGOTO</v>
          </cell>
        </row>
        <row r="2842">
          <cell r="A2842">
            <v>6136</v>
          </cell>
          <cell r="B2842" t="str">
            <v>INSTAL.HIDRAULICAS, PADROES BAIXO/MINIMO - 1Q.32 TIPO "B", EXCETO LIG</v>
          </cell>
          <cell r="C2842" t="str">
            <v>UN</v>
          </cell>
          <cell r="D2842">
            <v>493.8</v>
          </cell>
        </row>
        <row r="2843">
          <cell r="B2843" t="str">
            <v>ACOES</v>
          </cell>
        </row>
        <row r="2844">
          <cell r="A2844">
            <v>11777</v>
          </cell>
          <cell r="B2844" t="str">
            <v>INSTALACOES HIDRO-SANITARIAS TANQUES</v>
          </cell>
        </row>
        <row r="2845">
          <cell r="A2845" t="str">
            <v>11777/001</v>
          </cell>
          <cell r="B2845" t="str">
            <v>INSTALACAO PVC/ASSENTAMENTO TANQUE SERVICO C/3,0M TUBO PVC 25MM E 3,0M</v>
          </cell>
          <cell r="C2845" t="str">
            <v>UN</v>
          </cell>
          <cell r="D2845">
            <v>95.86</v>
          </cell>
        </row>
        <row r="2846">
          <cell r="B2846" t="str">
            <v>TUBO PVC 50MM INCLUINDO CONEXOES. EXCLUSIVE FORNECIMENTO DO APARELHO.</v>
          </cell>
        </row>
        <row r="2847">
          <cell r="A2847">
            <v>11779</v>
          </cell>
          <cell r="B2847" t="str">
            <v>INSTALACOES HIDRO-SANITARIAS DE MICTORIO LOUCA</v>
          </cell>
        </row>
        <row r="2848">
          <cell r="A2848" t="str">
            <v>11779/001</v>
          </cell>
          <cell r="B2848" t="str">
            <v>INSTALACOES PVC/ASSENTAMENTO MICTORIO LOUCA C/3,0M TUBO PVC 25MM, 1,5M</v>
          </cell>
          <cell r="C2848" t="str">
            <v>UN</v>
          </cell>
          <cell r="D2848">
            <v>87.05</v>
          </cell>
        </row>
        <row r="2849">
          <cell r="B2849" t="str">
            <v>PVC 40 E 1,5M TUBO PVC 50MM, CONEXOES, CAIXA SIFONADA PVC 100X100X50MM</v>
          </cell>
        </row>
        <row r="2850">
          <cell r="B2850" t="str">
            <v>C/TAMPA CEGA. EXCLUSIVE FORNECIMENTO DO APARELHO.</v>
          </cell>
        </row>
        <row r="2851">
          <cell r="A2851">
            <v>11780</v>
          </cell>
          <cell r="B2851" t="str">
            <v>INSTALACOES HIDRO-SANITARIAS DE MICTORIO TP CALHA</v>
          </cell>
        </row>
        <row r="2852">
          <cell r="A2852" t="str">
            <v>11780/001</v>
          </cell>
          <cell r="B2852" t="str">
            <v>INSTALACAO PVC/ASSENTAMENTO MICTORIO TP CALHA C/3,0M TUBO PVC 25MM,</v>
          </cell>
          <cell r="C2852" t="str">
            <v>UN</v>
          </cell>
          <cell r="D2852">
            <v>177.95</v>
          </cell>
        </row>
        <row r="2853">
          <cell r="A2853" t="str">
            <v>CÓDIGO</v>
          </cell>
          <cell r="B2853" t="str">
            <v>|D E S C R I Ç Ã O                                                   |UN</v>
          </cell>
          <cell r="C2853" t="str">
            <v>IDADE</v>
          </cell>
          <cell r="D2853" t="str">
            <v>|CUSTO TOTAL</v>
          </cell>
        </row>
        <row r="2854">
          <cell r="A2854" t="str">
            <v>ÍNCULO.....:</v>
          </cell>
          <cell r="B2854" t="str">
            <v>NACIONAL CAIXA</v>
          </cell>
        </row>
        <row r="2856">
          <cell r="B2856" t="str">
            <v>REGISTRO DE GAVETA, 2,0M TUBO PVC 40MM E 2,0M TUBO PVC 50MM, CONEXOES</v>
          </cell>
        </row>
        <row r="2857">
          <cell r="B2857" t="str">
            <v>E CAIXA SIFONADA PVC C/100X100X50MM, C/TAMPA CEGA. EXCLUSIVE: FORNECI</v>
          </cell>
        </row>
        <row r="2858">
          <cell r="B2858" t="str">
            <v>MENTO DE APARELHO.</v>
          </cell>
        </row>
        <row r="2859">
          <cell r="A2859">
            <v>26305</v>
          </cell>
          <cell r="B2859" t="str">
            <v>PONTO AGUA FRIA</v>
          </cell>
        </row>
        <row r="2860">
          <cell r="A2860" t="str">
            <v>26305/001</v>
          </cell>
          <cell r="B2860" t="str">
            <v>PONTO AGUA FRIA TUBO PVC 3/4"</v>
          </cell>
          <cell r="C2860" t="str">
            <v>PT</v>
          </cell>
          <cell r="D2860">
            <v>43.64</v>
          </cell>
        </row>
        <row r="2861">
          <cell r="A2861" t="str">
            <v>26305/002</v>
          </cell>
          <cell r="B2861" t="str">
            <v>PONTO AGUA FRIA TUBO PVC 1/2"</v>
          </cell>
          <cell r="C2861" t="str">
            <v>PT</v>
          </cell>
          <cell r="D2861">
            <v>39.4</v>
          </cell>
        </row>
        <row r="2862">
          <cell r="A2862" t="str">
            <v>26305/003</v>
          </cell>
          <cell r="B2862" t="str">
            <v>PONTO AGUA FRIA TUBO PVC 1"</v>
          </cell>
          <cell r="C2862" t="str">
            <v>PT</v>
          </cell>
          <cell r="D2862">
            <v>60.93</v>
          </cell>
        </row>
        <row r="2863">
          <cell r="A2863" t="str">
            <v>26305/004</v>
          </cell>
          <cell r="B2863" t="str">
            <v>PONTO AGUA FRIA TUBO PVC 1 1/4"</v>
          </cell>
          <cell r="C2863" t="str">
            <v>PT</v>
          </cell>
          <cell r="D2863">
            <v>84.08</v>
          </cell>
        </row>
        <row r="2864">
          <cell r="A2864" t="str">
            <v>26305/005</v>
          </cell>
          <cell r="B2864" t="str">
            <v>PONTO AGUA FRIA TUBO PVC 1 1/2"</v>
          </cell>
          <cell r="C2864" t="str">
            <v>PT</v>
          </cell>
          <cell r="D2864">
            <v>96.5</v>
          </cell>
        </row>
        <row r="2865">
          <cell r="A2865" t="str">
            <v>26305/006</v>
          </cell>
          <cell r="B2865" t="str">
            <v>PONTO AGUA FRIA TUBO PVC 2"</v>
          </cell>
          <cell r="C2865" t="str">
            <v>PT</v>
          </cell>
          <cell r="D2865">
            <v>142.9</v>
          </cell>
        </row>
        <row r="2866">
          <cell r="A2866">
            <v>26306</v>
          </cell>
          <cell r="B2866" t="str">
            <v>PONTO ESGOTO</v>
          </cell>
        </row>
        <row r="2867">
          <cell r="A2867" t="str">
            <v>26306/001</v>
          </cell>
          <cell r="B2867" t="str">
            <v>PONTO ESGOTO PRIMARIO / TUBO PVC 100MM</v>
          </cell>
          <cell r="C2867" t="str">
            <v>PT</v>
          </cell>
          <cell r="D2867">
            <v>56.2</v>
          </cell>
        </row>
        <row r="2868">
          <cell r="A2868" t="str">
            <v>26306/002</v>
          </cell>
          <cell r="B2868" t="str">
            <v>PONTO ESGOTO SEGUNDARIO / TUBO PVC 75MM</v>
          </cell>
          <cell r="C2868" t="str">
            <v>PT</v>
          </cell>
          <cell r="D2868">
            <v>67.92</v>
          </cell>
        </row>
        <row r="2869">
          <cell r="A2869">
            <v>26555</v>
          </cell>
          <cell r="B2869" t="str">
            <v>INSTALACOES HIDRAULICAS CAIXAS/VALVULA DESCARGA E DUCHA MANUAL</v>
          </cell>
        </row>
        <row r="2870">
          <cell r="A2870" t="str">
            <v>26555/006</v>
          </cell>
          <cell r="B2870" t="str">
            <v>INSTALACAO EM PVC/ASSENTAMENTO DUCHINHA MANUAL P/BANHEIRO C/3,0M TUBO</v>
          </cell>
          <cell r="C2870" t="str">
            <v>UN</v>
          </cell>
          <cell r="D2870">
            <v>56.81</v>
          </cell>
        </row>
        <row r="2871">
          <cell r="B2871" t="str">
            <v>PVC 25MM E CONEXOES. EXCLUSIVE FORNECIMENTO APARELHO</v>
          </cell>
        </row>
        <row r="2872">
          <cell r="A2872" t="str">
            <v>26555/008</v>
          </cell>
          <cell r="B2872" t="str">
            <v>INSTALACAO EM PVC/ASSENTAMENTO CAIXA DESCARGA ELEVADA C/2,0M TUBO DE</v>
          </cell>
          <cell r="C2872" t="str">
            <v>UN</v>
          </cell>
          <cell r="D2872">
            <v>63.79</v>
          </cell>
        </row>
        <row r="2873">
          <cell r="B2873" t="str">
            <v>PVC 25MM, CONEXOES E MONTAGENS. EXCLUSIVE FORNECIMENTO DA CAIXA.</v>
          </cell>
        </row>
        <row r="2874">
          <cell r="A2874" t="str">
            <v>26555/009</v>
          </cell>
          <cell r="B2874" t="str">
            <v>INSTALACAO EM PVC/ASSENTAMENTO CAIXA DESCARGA EMBUTIR C/2,0M DE TUBO</v>
          </cell>
          <cell r="C2874" t="str">
            <v>UN</v>
          </cell>
          <cell r="D2874">
            <v>79.47</v>
          </cell>
        </row>
        <row r="2875">
          <cell r="B2875" t="str">
            <v>PVC 25MM, 0,80M TUBO PVC 40MM, CONEXOES E MONTAGEM.EXCLUSIVE FORNECIME</v>
          </cell>
        </row>
        <row r="2876">
          <cell r="B2876" t="str">
            <v>NTO DA CAIXA.</v>
          </cell>
        </row>
        <row r="2877">
          <cell r="A2877" t="str">
            <v>26555/010</v>
          </cell>
          <cell r="B2877" t="str">
            <v>INSTALACAO EM PVC/ASSENTAMENTO VALVULA DESCARGA C/3,0M TUBO PVC 50MM</v>
          </cell>
          <cell r="C2877" t="str">
            <v>UN</v>
          </cell>
          <cell r="D2877">
            <v>96.22</v>
          </cell>
        </row>
        <row r="2878">
          <cell r="B2878" t="str">
            <v>CONEXOES E MONTAGEM. EXCLUSIVE FORNECIMENTO DA VALVULA.</v>
          </cell>
        </row>
        <row r="2879">
          <cell r="A2879">
            <v>26577</v>
          </cell>
          <cell r="B2879" t="str">
            <v>INSTALACOES HIDRO-SANITARIAS E ELETRICA P/CHUVEIRO</v>
          </cell>
        </row>
        <row r="2880">
          <cell r="A2880" t="str">
            <v>26577/001</v>
          </cell>
          <cell r="B2880" t="str">
            <v>INSTALACAO EM PVC/ASSENTAMENTO CHUVEIRO/REGISTRO C/6,0M TUBO PVC 25MM</v>
          </cell>
          <cell r="C2880" t="str">
            <v>UN</v>
          </cell>
          <cell r="D2880">
            <v>90.14</v>
          </cell>
        </row>
        <row r="2881">
          <cell r="B2881" t="str">
            <v>P/AGUA, 2,0M TUBO PVC 40MM, CONEXOES, RALO SECO DE PVC 100MM C/GRELHA.</v>
          </cell>
        </row>
        <row r="2882">
          <cell r="B2882" t="str">
            <v>EXCLUSIVE FORNECIMENTO CHUVEIRO/REGISTRO</v>
          </cell>
        </row>
        <row r="2883">
          <cell r="A2883" t="str">
            <v>26577/002</v>
          </cell>
          <cell r="B2883" t="str">
            <v>INSTALACAO EM PVC/ASSENTAMENTO CHUVEIRO ELETRICO C/30,0M FIO 4MM2,</v>
          </cell>
          <cell r="C2883" t="str">
            <v>UN</v>
          </cell>
          <cell r="D2883">
            <v>164.9</v>
          </cell>
        </row>
        <row r="2884">
          <cell r="A2884" t="str">
            <v>CÓDIGO</v>
          </cell>
          <cell r="B2884" t="str">
            <v>|D E S C R I Ç Ã O                                                   |UN</v>
          </cell>
          <cell r="C2884" t="str">
            <v>IDADE</v>
          </cell>
          <cell r="D2884" t="str">
            <v>|CUSTO TOTAL</v>
          </cell>
        </row>
        <row r="2885">
          <cell r="A2885" t="str">
            <v>ÍNCULO.....:</v>
          </cell>
          <cell r="B2885" t="str">
            <v>NACIONAL CAIXA</v>
          </cell>
        </row>
        <row r="2887">
          <cell r="B2887" t="str">
            <v>3M ELETRODUTO PVC DIAM=3/4", 6,0M TUBO PVC 25MM, 2,0M TUBO PVC 50MM,</v>
          </cell>
        </row>
        <row r="2888">
          <cell r="B2888" t="str">
            <v>CONEXOES, RALO SECO C/GRELHA.EXCLUSIVE FORNECIMENTO CHUVEIRO/REGISTRO</v>
          </cell>
        </row>
        <row r="2889">
          <cell r="A2889">
            <v>26578</v>
          </cell>
          <cell r="B2889" t="str">
            <v>INSTALACOES HIDRO-SANITARIAS PIAS E LAVATORIOS</v>
          </cell>
        </row>
        <row r="2890">
          <cell r="A2890" t="str">
            <v>26578/003</v>
          </cell>
          <cell r="B2890" t="str">
            <v>INSTALACAO EM PVC/ASSENTAMENTO PIA C/2 CUBAS C/3,0M TUBO PVC 25MM,</v>
          </cell>
          <cell r="C2890" t="str">
            <v>UN</v>
          </cell>
          <cell r="D2890">
            <v>97.06</v>
          </cell>
        </row>
        <row r="2891">
          <cell r="B2891" t="str">
            <v>3,00M TUBO PVC 50MM E CONEXOES.EXCLUSIVE FORNECIMENTO DO APARELHO.</v>
          </cell>
        </row>
        <row r="2892">
          <cell r="A2892" t="str">
            <v>26578/004</v>
          </cell>
          <cell r="B2892" t="str">
            <v>INSTALACAO EM PVC/ASSENTAMENTO PIA C/CUBA DUPLA C/3,0M TUBO PVC 25MM,</v>
          </cell>
          <cell r="C2892" t="str">
            <v>UN</v>
          </cell>
          <cell r="D2892">
            <v>97.06</v>
          </cell>
        </row>
        <row r="2893">
          <cell r="B2893" t="str">
            <v>3,0M TUBO PVC 50MM E CONEXOES. EXCLUSIVE FORNECIMENTO DO APARELHO</v>
          </cell>
        </row>
        <row r="2894">
          <cell r="A2894" t="str">
            <v>26578/006</v>
          </cell>
          <cell r="B2894" t="str">
            <v>INSTALACAO EM PVC/ASSENTAMENTO LAVATORIO C/1 TORNEIRA C/3,0M TUBO PVC</v>
          </cell>
          <cell r="C2894" t="str">
            <v>UN</v>
          </cell>
          <cell r="D2894">
            <v>87.37</v>
          </cell>
        </row>
        <row r="2895">
          <cell r="B2895" t="str">
            <v>25MM, 2,0M TUBO PVC 40MM E CONEXOES.EXCLUSIVE FORNECIMENTO DE APARELHO</v>
          </cell>
        </row>
        <row r="2896">
          <cell r="A2896" t="str">
            <v>26578/007</v>
          </cell>
          <cell r="B2896" t="str">
            <v>INSTALACAO EM PVC/ASSENTAMENTO LAVATORIO C/2 TORNEIRAS C/3,0M TUBO PVC</v>
          </cell>
          <cell r="C2896" t="str">
            <v>UN</v>
          </cell>
          <cell r="D2896">
            <v>91.88</v>
          </cell>
        </row>
        <row r="2897">
          <cell r="B2897" t="str">
            <v>25MM, 2,0M TUBO PVC 40MM, RABICHOS E CONEXOES.EXCLUSIVE FORNECIMENTO</v>
          </cell>
        </row>
        <row r="2898">
          <cell r="B2898" t="str">
            <v>APARELHO</v>
          </cell>
        </row>
        <row r="2899">
          <cell r="A2899" t="str">
            <v>26578/008</v>
          </cell>
          <cell r="B2899" t="str">
            <v>INSTALACAO EM PVC/ASSENTAMENTO PIA C/1 CUBA C/3,0M TUBO PVC 25MM, 3,0M</v>
          </cell>
          <cell r="C2899" t="str">
            <v>UN</v>
          </cell>
          <cell r="D2899">
            <v>92.44</v>
          </cell>
        </row>
        <row r="2900">
          <cell r="B2900" t="str">
            <v>TUBO PVC DE 50MM E CONEXOES.EXCLUSIVE FORNECIMENTO DE APARELHO</v>
          </cell>
        </row>
        <row r="2901">
          <cell r="A2901" t="str">
            <v>26578/009</v>
          </cell>
          <cell r="B2901" t="str">
            <v>INSTALAÇÃO E ASSENTAMENTO DE LAVATÓRIO COM 2 TORNEIRAS</v>
          </cell>
          <cell r="C2901" t="str">
            <v>UN</v>
          </cell>
          <cell r="D2901">
            <v>109.21</v>
          </cell>
        </row>
        <row r="2902">
          <cell r="A2902">
            <v>26579</v>
          </cell>
          <cell r="B2902" t="str">
            <v>INSTALACOES HIDRO-SANITARIAS VASO SANITARIO</v>
          </cell>
        </row>
        <row r="2903">
          <cell r="A2903" t="str">
            <v>26579/001</v>
          </cell>
          <cell r="B2903" t="str">
            <v>INSTALACAO PVC/ASSENT VASO SANITARIO C/VALVULA PAVIMENTO ELEVADO.</v>
          </cell>
          <cell r="C2903" t="str">
            <v>UN</v>
          </cell>
          <cell r="D2903">
            <v>159.1</v>
          </cell>
        </row>
        <row r="2904">
          <cell r="B2904" t="str">
            <v>INSTALACAO HIDRAULICA C/2,0M TUBO PVC 50MM C/CONEXOES ATE A VALVULA E</v>
          </cell>
        </row>
        <row r="2905">
          <cell r="B2905" t="str">
            <v>APOS ESTA ATE O VASO, LIGACAO DE ESGOTOS C/3,0M DE TUBO PVC 100MM AOS</v>
          </cell>
        </row>
        <row r="2906">
          <cell r="B2906" t="str">
            <v>TUBOS DE QUEDA E VENTILACAO, INCLUSIVE CONEX</v>
          </cell>
        </row>
        <row r="2907">
          <cell r="A2907" t="str">
            <v>26579/002</v>
          </cell>
          <cell r="B2907" t="str">
            <v>INSTALACAO PVC/ASSENT VASO SANITARIO C/VALVULA PAVIMENTO TERREO.</v>
          </cell>
          <cell r="C2907" t="str">
            <v>UN</v>
          </cell>
          <cell r="D2907">
            <v>159.57</v>
          </cell>
        </row>
        <row r="2908">
          <cell r="B2908" t="str">
            <v>INSTALACAO HIDRAULICA C/2,0M TUBO PVC 50MM C/CONEXOES ATE A VALVULA E</v>
          </cell>
        </row>
        <row r="2909">
          <cell r="B2909" t="str">
            <v>APOS ESTA ATE O VASO, LIGACAO DE ESGOTOS C/3,0M TUBO PVC 100MM A CAIXA</v>
          </cell>
        </row>
        <row r="2910">
          <cell r="B2910" t="str">
            <v>INSPECAO E TUBO DE VENTILACAO, INCLUSIVE CON</v>
          </cell>
        </row>
        <row r="2911">
          <cell r="A2911" t="str">
            <v>26579/003</v>
          </cell>
          <cell r="B2911" t="str">
            <v>INSTALACAO PVC/ASSENT VASO SANITARIO C/CAIXA ACOPLADA OU SUSPENSA,PAV</v>
          </cell>
          <cell r="C2911" t="str">
            <v>UN</v>
          </cell>
          <cell r="D2911">
            <v>142.86000000000001</v>
          </cell>
        </row>
        <row r="2912">
          <cell r="B2912" t="str">
            <v>TERREO INSTAL HIDRAULICA C/2,0M TUBO PVC 25MM C/CONEXOES ATE A CAIXA E</v>
          </cell>
        </row>
        <row r="2913">
          <cell r="B2913" t="str">
            <v>APOS ESTA ATE O VASO, LIGACAO ESGOTO C/3,0M TUBO PVC 100MM A CAIXA INS</v>
          </cell>
        </row>
        <row r="2914">
          <cell r="B2914" t="str">
            <v>PECAO E TUBO DE VENTILACAO, INCLUSIVE CONEXO</v>
          </cell>
        </row>
        <row r="2915">
          <cell r="A2915" t="str">
            <v>CÓDIGO</v>
          </cell>
          <cell r="B2915" t="str">
            <v>|D E S C R I Ç Ã O                                                   |UN</v>
          </cell>
          <cell r="C2915" t="str">
            <v>IDADE</v>
          </cell>
          <cell r="D2915" t="str">
            <v>|CUSTO TOTAL</v>
          </cell>
        </row>
        <row r="2916">
          <cell r="A2916" t="str">
            <v>ÍNCULO.....:</v>
          </cell>
          <cell r="B2916" t="str">
            <v>NACIONAL CAIXA</v>
          </cell>
        </row>
        <row r="2918">
          <cell r="A2918" t="str">
            <v>26579/004</v>
          </cell>
          <cell r="B2918" t="str">
            <v>INST.VALVULA DESCARGA CROMADA LISA C/REGISTRO</v>
          </cell>
          <cell r="C2918" t="str">
            <v>UN</v>
          </cell>
          <cell r="D2918">
            <v>164.15</v>
          </cell>
        </row>
        <row r="2919">
          <cell r="A2919" t="str">
            <v>26579/005</v>
          </cell>
          <cell r="B2919" t="str">
            <v>INSTALACAO VASO SANITARIO EM LOUCA BRANCA C/CAIXA DESCARGA EXTERNA PLA</v>
          </cell>
          <cell r="C2919" t="str">
            <v>UN</v>
          </cell>
          <cell r="D2919">
            <v>141.31</v>
          </cell>
        </row>
        <row r="2920">
          <cell r="B2920" t="str">
            <v>STICA</v>
          </cell>
        </row>
        <row r="2921">
          <cell r="A2921">
            <v>68521</v>
          </cell>
          <cell r="B2921" t="str">
            <v>PONTO DE AGUA</v>
          </cell>
        </row>
        <row r="2922">
          <cell r="A2922" t="str">
            <v>68521/001</v>
          </cell>
          <cell r="B2922" t="str">
            <v>PONTO DE AGUA C/ METAIS CROMADOS - IPEP</v>
          </cell>
          <cell r="C2922" t="str">
            <v>UN</v>
          </cell>
          <cell r="D2922">
            <v>76.55</v>
          </cell>
        </row>
        <row r="2923">
          <cell r="A2923">
            <v>68653</v>
          </cell>
          <cell r="B2923" t="str">
            <v>INSTALACAO DE VASOS SANITARIOS EM BATERIA EM PVC</v>
          </cell>
        </row>
        <row r="2924">
          <cell r="A2924" t="str">
            <v>68653/001</v>
          </cell>
          <cell r="B2924" t="str">
            <v>INSTALACAO/ASSENT VASO SANIT PAV ELEV C/2 OU + VASOS TB 50MM EM PVC DE</v>
          </cell>
          <cell r="C2924" t="str">
            <v>UN</v>
          </cell>
          <cell r="D2924">
            <v>159.28</v>
          </cell>
        </row>
        <row r="2925">
          <cell r="B2925" t="str">
            <v>1,5M ( EXCL O FORNEC DO APARELHO E VALVULA DE DESCARGA) C/CONEXOES ATE</v>
          </cell>
        </row>
        <row r="2926">
          <cell r="B2926" t="str">
            <v>A VALVULA DE DESCARGA E APOS ESTA ATE O VASO LIG ESGOTO C/2M DE TB PVC</v>
          </cell>
        </row>
        <row r="2927">
          <cell r="B2927" t="str">
            <v>DE 100MM AOS TUBOS DE QUEDA E VENTILACAO INC</v>
          </cell>
        </row>
        <row r="2928">
          <cell r="A2928" t="str">
            <v>68653/002</v>
          </cell>
          <cell r="B2928" t="str">
            <v>INSTALACAO/ASSENT VASO SANIT TERREO   C/2 OU + VASOS TB 50MM EM PVC</v>
          </cell>
          <cell r="C2928" t="str">
            <v>UN</v>
          </cell>
          <cell r="D2928">
            <v>153.29</v>
          </cell>
        </row>
        <row r="2929">
          <cell r="B2929" t="str">
            <v>C/1,50M (EXCL O FORNEC DO APARELHO E VALVULA DE DESCARGA) C/CONEXOES</v>
          </cell>
        </row>
        <row r="2930">
          <cell r="B2930" t="str">
            <v>ATE A VALVULA E APOS ESTA ATE O VASO LIG DE ESGOTO C/3M DE TB DE PVC</v>
          </cell>
        </row>
        <row r="2931">
          <cell r="B2931" t="str">
            <v>DE 100MM A CAIXA DE INPECAO E TB DE VENTILAC</v>
          </cell>
        </row>
        <row r="2932">
          <cell r="A2932" t="str">
            <v>68653/003</v>
          </cell>
          <cell r="B2932" t="str">
            <v>INSTALACAO/ASSENT VASO SANIT TERREO   C/2 OU + VASOS TB 25MM EM PVC</v>
          </cell>
          <cell r="C2932" t="str">
            <v>UN</v>
          </cell>
          <cell r="D2932">
            <v>125.63</v>
          </cell>
        </row>
        <row r="2933">
          <cell r="B2933" t="str">
            <v>C/1,50M (EXCL O FORNEC DO APARELHO E CAIXA DE DESCARGA ELEVADA) C/CONE</v>
          </cell>
        </row>
        <row r="2934">
          <cell r="B2934" t="str">
            <v>XOES  ATE A CAIXA E APOS ESTA ATE O VASO LIG ESGOTO C/3,OOM DE TUBO DE</v>
          </cell>
        </row>
        <row r="2935">
          <cell r="B2935" t="str">
            <v>PVC DE 100M A CAIXA DE INSPECAO E TUBO DE VE</v>
          </cell>
        </row>
        <row r="2936">
          <cell r="A2936">
            <v>68654</v>
          </cell>
          <cell r="B2936" t="str">
            <v>INSTALACAO HIDRAULICA CHUVEIROS EM BATERIA EM PVC</v>
          </cell>
        </row>
        <row r="2937">
          <cell r="A2937" t="str">
            <v>68654/001</v>
          </cell>
          <cell r="B2937" t="str">
            <v>INSTALACAO HIDRAULICA E ASSENTAMENTO 1 CHUVEIRO ATE 4 CHUVEIROS EM</v>
          </cell>
          <cell r="C2937" t="str">
            <v>UN</v>
          </cell>
          <cell r="D2937">
            <v>56.52</v>
          </cell>
        </row>
        <row r="2938">
          <cell r="B2938" t="str">
            <v>BATERIA (EXCL FORNEC DO APARELHO E REGISTRO) COMPREENDENDO 1,5M DE</v>
          </cell>
        </row>
        <row r="2939">
          <cell r="B2939" t="str">
            <v>TUBO DE PVC DE 32MM E 1M DE TUBO DE PVC DE 25MM</v>
          </cell>
        </row>
        <row r="2940">
          <cell r="A2940" t="str">
            <v>68654/002</v>
          </cell>
          <cell r="B2940" t="str">
            <v>INSTALACAO HIDRAULICA E ASSENTAMENTO 1 CHUVEIRO ATE 8 CHUVEIROS EM</v>
          </cell>
          <cell r="C2940" t="str">
            <v>UN</v>
          </cell>
          <cell r="D2940">
            <v>76.84</v>
          </cell>
        </row>
        <row r="2941">
          <cell r="B2941" t="str">
            <v>BATERIA (EXCL FORNEC DO APARELHO E REGISTRO) COMPREENDENDO 1,5M DE</v>
          </cell>
        </row>
        <row r="2942">
          <cell r="B2942" t="str">
            <v>TUBO DE PVC SOLDAVEL DE 50MM</v>
          </cell>
        </row>
        <row r="2943">
          <cell r="A2943">
            <v>68655</v>
          </cell>
          <cell r="B2943" t="str">
            <v>INSTAL/ASSENT BEBEDOURO TP CALHA EM BATERIA C/1 PONTO A 50CM (EXCL FOR</v>
          </cell>
        </row>
        <row r="2944">
          <cell r="B2944" t="str">
            <v>NEC DO APARELHO) C/1,00M DE TUBO DE PVC DE 32MM E 0,60M DE TUBO DE PVC</v>
          </cell>
        </row>
        <row r="2945">
          <cell r="B2945" t="str">
            <v>DE 25MM C/CONEXOES E ESGOTAMENTO EM PVC DE 50MM ATE O RALO SIFONADO</v>
          </cell>
        </row>
        <row r="2946">
          <cell r="A2946" t="str">
            <v>CÓDIGO</v>
          </cell>
          <cell r="B2946" t="str">
            <v>|D E S C R I Ç Ã O                                                   |UN</v>
          </cell>
          <cell r="C2946" t="str">
            <v>IDADE</v>
          </cell>
          <cell r="D2946" t="str">
            <v>|CUSTO TOTAL</v>
          </cell>
        </row>
        <row r="2947">
          <cell r="A2947" t="str">
            <v>ÍNCULO.....:</v>
          </cell>
          <cell r="B2947" t="str">
            <v>NACIONAL CAIXA</v>
          </cell>
        </row>
        <row r="2949">
          <cell r="A2949" t="str">
            <v>68655/001</v>
          </cell>
          <cell r="B2949" t="str">
            <v>INSTALACAO/ASSENT 1 LAVATORIO OU APARELHO DE INSTAL SEMELHANTE EM BATE</v>
          </cell>
          <cell r="C2949" t="str">
            <v>UN</v>
          </cell>
          <cell r="D2949">
            <v>131.27000000000001</v>
          </cell>
        </row>
        <row r="2950">
          <cell r="B2950" t="str">
            <v>RIA (EXCL FORNEC DO APRELHO) C/1,00M DE TUBO PVC DE 32MM E 0,60M DE TU</v>
          </cell>
        </row>
        <row r="2951">
          <cell r="B2951" t="str">
            <v>BO DE PVC DE 25MM C/CONEXOES E ESGOTAMENTO EM PVC DE 40MM ATE O RALO</v>
          </cell>
        </row>
        <row r="2952">
          <cell r="B2952" t="str">
            <v>SIFONADO</v>
          </cell>
        </row>
        <row r="2953">
          <cell r="A2953" t="str">
            <v>68655/002</v>
          </cell>
          <cell r="B2953" t="str">
            <v>INSTAL/ASSENT BEBEDOURO TP CALHA EM BATERIA C/1 PONTO A 50CM (EXCL FOR</v>
          </cell>
          <cell r="C2953" t="str">
            <v>UN</v>
          </cell>
          <cell r="D2953">
            <v>94.4</v>
          </cell>
        </row>
        <row r="2954">
          <cell r="B2954" t="str">
            <v>NEC DO APARELHO) C/1,00M DE TUBO DE PVC DE 32MM E 0,60M DE TUBO DE PVC</v>
          </cell>
        </row>
        <row r="2955">
          <cell r="B2955" t="str">
            <v>DE 25MM C/CONEXOES E ESGOTAMENTO EM PVC DE 50MM ATE O RALO SIFONADO</v>
          </cell>
        </row>
        <row r="2956">
          <cell r="A2956">
            <v>271</v>
          </cell>
          <cell r="B2956" t="str">
            <v>REGISTROS/VALVULAS</v>
          </cell>
        </row>
        <row r="2957">
          <cell r="A2957">
            <v>24197</v>
          </cell>
          <cell r="B2957" t="str">
            <v>FORN/ASSENT REGISTRO GAVETA BRUTO 3/4 POL</v>
          </cell>
        </row>
        <row r="2958">
          <cell r="A2958" t="str">
            <v>24197/001</v>
          </cell>
          <cell r="B2958" t="str">
            <v>FORN/ASSENT. REGISTRO GAVETA BRUTO 20 MM</v>
          </cell>
          <cell r="C2958" t="str">
            <v>UN</v>
          </cell>
          <cell r="D2958">
            <v>26.06</v>
          </cell>
        </row>
        <row r="2959">
          <cell r="A2959">
            <v>24198</v>
          </cell>
          <cell r="B2959" t="str">
            <v>FORN/ASSENT REGISTRO GAVETA BRUTO 1 POL</v>
          </cell>
        </row>
        <row r="2960">
          <cell r="A2960" t="str">
            <v>24198/001</v>
          </cell>
          <cell r="B2960" t="str">
            <v>FORN/ASSENT. REGISTRO GAVETA BRUTO 25 MM</v>
          </cell>
          <cell r="C2960" t="str">
            <v>UN</v>
          </cell>
          <cell r="D2960">
            <v>34.64</v>
          </cell>
        </row>
        <row r="2961">
          <cell r="A2961">
            <v>24199</v>
          </cell>
          <cell r="B2961" t="str">
            <v>FORN/ASSENT REGISTRO GAVETA BRUTO 1 1/4 POL</v>
          </cell>
        </row>
        <row r="2962">
          <cell r="A2962" t="str">
            <v>24199/001</v>
          </cell>
          <cell r="B2962" t="str">
            <v>FORN/ASSENT. REGISTRO GAVETA BRUTO 32 MM</v>
          </cell>
          <cell r="C2962" t="str">
            <v>UN</v>
          </cell>
          <cell r="D2962">
            <v>47.92</v>
          </cell>
        </row>
        <row r="2963">
          <cell r="A2963">
            <v>24200</v>
          </cell>
          <cell r="B2963" t="str">
            <v>FORN/ASSENT REGISTRO GAVETA BRUTO 1 1/2 POL</v>
          </cell>
        </row>
        <row r="2964">
          <cell r="A2964" t="str">
            <v>24200/001</v>
          </cell>
          <cell r="B2964" t="str">
            <v>FORN/ASSENT. REGISTRO GAVETA BRUTO 40 MM</v>
          </cell>
          <cell r="C2964" t="str">
            <v>UN</v>
          </cell>
          <cell r="D2964">
            <v>53.31</v>
          </cell>
        </row>
        <row r="2965">
          <cell r="A2965">
            <v>24201</v>
          </cell>
          <cell r="B2965" t="str">
            <v>FORN/ASSENT REGISTRO GAVETA BRUTO 2 POL</v>
          </cell>
        </row>
        <row r="2966">
          <cell r="A2966" t="str">
            <v>24201/001</v>
          </cell>
          <cell r="B2966" t="str">
            <v>FORN/ASSENT. REGISTRO GAVETA BRUTO 50 MM</v>
          </cell>
          <cell r="C2966" t="str">
            <v>UN</v>
          </cell>
          <cell r="D2966">
            <v>80.91</v>
          </cell>
        </row>
        <row r="2967">
          <cell r="A2967">
            <v>24202</v>
          </cell>
          <cell r="B2967" t="str">
            <v>FORN/ASSENT REGISTRO GAVETA BRUTO 2 1/2 POL</v>
          </cell>
        </row>
        <row r="2968">
          <cell r="A2968" t="str">
            <v>24202/001</v>
          </cell>
          <cell r="B2968" t="str">
            <v>FORN/ASSENT. REGISTRO GAVETA BRUTO 65 MM</v>
          </cell>
          <cell r="C2968" t="str">
            <v>UN</v>
          </cell>
          <cell r="D2968">
            <v>173.74</v>
          </cell>
        </row>
        <row r="2969">
          <cell r="A2969">
            <v>24203</v>
          </cell>
          <cell r="B2969" t="str">
            <v>FORN/ASSENT REGISTRO GAVETA BRUTO 3 POL</v>
          </cell>
        </row>
        <row r="2970">
          <cell r="A2970" t="str">
            <v>24203/001</v>
          </cell>
          <cell r="B2970" t="str">
            <v>FORN/ASSENT. REGISTRO GAVETA BRUTO 80 MM</v>
          </cell>
          <cell r="C2970" t="str">
            <v>UN</v>
          </cell>
          <cell r="D2970">
            <v>229.22</v>
          </cell>
        </row>
        <row r="2971">
          <cell r="A2971">
            <v>24204</v>
          </cell>
          <cell r="B2971" t="str">
            <v>FORN/ASSENT REGISTRO GAVERTA BRUTO 4 POL</v>
          </cell>
        </row>
        <row r="2972">
          <cell r="A2972" t="str">
            <v>24204/001</v>
          </cell>
          <cell r="B2972" t="str">
            <v>FORN/ASSENT. REGISTRO GAVERTA BRUTO 100 MM</v>
          </cell>
          <cell r="C2972" t="str">
            <v>UN</v>
          </cell>
          <cell r="D2972">
            <v>384.4</v>
          </cell>
        </row>
        <row r="2973">
          <cell r="A2973">
            <v>24205</v>
          </cell>
          <cell r="B2973" t="str">
            <v>FORN/ASSENT REGISTRO GAVETA CANOPLA CROMADA 1/2"</v>
          </cell>
        </row>
        <row r="2974">
          <cell r="A2974" t="str">
            <v>24205/001</v>
          </cell>
          <cell r="B2974" t="str">
            <v>FORN/ASSENT. REGISTRO GAVETA CANOPLA CROMADA 15 MM</v>
          </cell>
          <cell r="C2974" t="str">
            <v>UN</v>
          </cell>
          <cell r="D2974">
            <v>49.46</v>
          </cell>
        </row>
        <row r="2975">
          <cell r="A2975">
            <v>24206</v>
          </cell>
          <cell r="B2975" t="str">
            <v>FORN/ASSENT REGISTRO GAVETA CANOPLA CROMADA 3/4"</v>
          </cell>
        </row>
        <row r="2976">
          <cell r="A2976" t="str">
            <v>24206/001</v>
          </cell>
          <cell r="B2976" t="str">
            <v>FORN/ASSENT. REGISTRO GAVETA CANOPLA CROMADA 3/4"</v>
          </cell>
          <cell r="C2976" t="str">
            <v>UN</v>
          </cell>
          <cell r="D2976">
            <v>53.32</v>
          </cell>
        </row>
        <row r="2977">
          <cell r="A2977" t="str">
            <v>CÓDIGO</v>
          </cell>
          <cell r="B2977" t="str">
            <v>|D E S C R I Ç Ã O                                                   |UN</v>
          </cell>
          <cell r="C2977" t="str">
            <v>IDADE</v>
          </cell>
          <cell r="D2977" t="str">
            <v>|CUSTO TOTAL</v>
          </cell>
        </row>
        <row r="2978">
          <cell r="A2978" t="str">
            <v>ÍNCULO.....:</v>
          </cell>
          <cell r="B2978" t="str">
            <v>NACIONAL CAIXA</v>
          </cell>
        </row>
        <row r="2980">
          <cell r="A2980">
            <v>24207</v>
          </cell>
          <cell r="B2980" t="str">
            <v>FORN/ASSENT REGISTRO GAVETA CANOPLA CROMADA 1 POL</v>
          </cell>
        </row>
        <row r="2981">
          <cell r="A2981" t="str">
            <v>24207/001</v>
          </cell>
          <cell r="B2981" t="str">
            <v>FORN/ASSENT. REGISTRO GAVETA CANOPLA CROMADA 1"</v>
          </cell>
          <cell r="C2981" t="str">
            <v>UN</v>
          </cell>
          <cell r="D2981">
            <v>82.9</v>
          </cell>
        </row>
        <row r="2982">
          <cell r="A2982">
            <v>24208</v>
          </cell>
          <cell r="B2982" t="str">
            <v>FORN/ASSENT REGISTRO GAVETA CANOPLA CROMADA 1 1/2</v>
          </cell>
        </row>
        <row r="2983">
          <cell r="A2983" t="str">
            <v>24208/001</v>
          </cell>
          <cell r="B2983" t="str">
            <v>FORN/ASSENT. REGISTRO GAVETA CANOPLA CROMADA 40 MM</v>
          </cell>
          <cell r="C2983" t="str">
            <v>UN</v>
          </cell>
          <cell r="D2983">
            <v>112.38</v>
          </cell>
        </row>
        <row r="2984">
          <cell r="A2984">
            <v>24212</v>
          </cell>
          <cell r="B2984" t="str">
            <v>FORN./ASSENT REGISTRO PRESSAO CROMADO 3/4"</v>
          </cell>
        </row>
        <row r="2985">
          <cell r="A2985" t="str">
            <v>24212/001</v>
          </cell>
          <cell r="B2985" t="str">
            <v>FORN./ASSENT. REGISTRO PRESSAO CROMADO 3/4"</v>
          </cell>
          <cell r="C2985" t="str">
            <v>UN</v>
          </cell>
          <cell r="D2985">
            <v>68.180000000000007</v>
          </cell>
        </row>
        <row r="2986">
          <cell r="A2986" t="str">
            <v>24212/002</v>
          </cell>
          <cell r="B2986" t="str">
            <v>REGISTRO DE PRESSÃO, DIAM.34", COM CANOPLA E VOLANTE EM METAL CROMADO.</v>
          </cell>
          <cell r="C2986" t="str">
            <v>UN</v>
          </cell>
          <cell r="D2986">
            <v>59.01</v>
          </cell>
        </row>
        <row r="2987">
          <cell r="B2987" t="e">
            <v>#NAME?</v>
          </cell>
        </row>
        <row r="2988">
          <cell r="A2988">
            <v>24213</v>
          </cell>
          <cell r="B2988" t="str">
            <v>FORN/ASSENT VALVULA GAVETA FLANGEADA 4 POL</v>
          </cell>
        </row>
        <row r="2989">
          <cell r="A2989" t="str">
            <v>24213/001</v>
          </cell>
          <cell r="B2989" t="str">
            <v>ASSENTAMENTO VALVULA GAVETA FLANGEADA 4 POL</v>
          </cell>
          <cell r="C2989" t="str">
            <v>UN</v>
          </cell>
          <cell r="D2989">
            <v>758.38</v>
          </cell>
        </row>
        <row r="2990">
          <cell r="A2990">
            <v>24214</v>
          </cell>
          <cell r="B2990" t="str">
            <v>FORN/ASSENT VALVULA GAVETA FLANGEADA 6 POL</v>
          </cell>
        </row>
        <row r="2991">
          <cell r="A2991" t="str">
            <v>24214/001</v>
          </cell>
          <cell r="B2991" t="str">
            <v>ASSENTAMENTO VALVULA GAVETA FLANGEADA 6 POL</v>
          </cell>
          <cell r="C2991" t="str">
            <v>UN</v>
          </cell>
          <cell r="D2991">
            <v>1104.48</v>
          </cell>
        </row>
        <row r="2992">
          <cell r="A2992">
            <v>24215</v>
          </cell>
          <cell r="B2992" t="str">
            <v>FORN/ASSENT VALVULA GLOBO 2 1/2 POL</v>
          </cell>
        </row>
        <row r="2993">
          <cell r="A2993" t="str">
            <v>24215/001</v>
          </cell>
          <cell r="B2993" t="str">
            <v>ASSENTAMENTO VALVULA GLOBO 2 1/2 POL</v>
          </cell>
          <cell r="C2993" t="str">
            <v>UN</v>
          </cell>
          <cell r="D2993">
            <v>128.22</v>
          </cell>
        </row>
        <row r="2994">
          <cell r="A2994">
            <v>24217</v>
          </cell>
          <cell r="B2994" t="str">
            <v>FORN./ASSENT VALVULA GAVETA BRONZE 2 POL</v>
          </cell>
        </row>
        <row r="2995">
          <cell r="A2995" t="str">
            <v>24217/001</v>
          </cell>
          <cell r="B2995" t="str">
            <v>FORN./ASSENT. VALVULA GAVETA BRONZE 2 POL</v>
          </cell>
          <cell r="C2995" t="str">
            <v>UN</v>
          </cell>
          <cell r="D2995">
            <v>80.739999999999995</v>
          </cell>
        </row>
        <row r="2996">
          <cell r="A2996">
            <v>40729</v>
          </cell>
          <cell r="B2996" t="str">
            <v>FORN./ASSENTAMENTO VALVULA DE DESCARGA 1 1/2 POL.</v>
          </cell>
          <cell r="C2996" t="str">
            <v>UN</v>
          </cell>
          <cell r="D2996">
            <v>152.80000000000001</v>
          </cell>
        </row>
        <row r="2997">
          <cell r="A2997">
            <v>40774</v>
          </cell>
          <cell r="B2997" t="str">
            <v>ASSENTAMENTO VALVULA GLOBO 2 POL</v>
          </cell>
          <cell r="C2997" t="str">
            <v>UN</v>
          </cell>
          <cell r="D2997">
            <v>11.8</v>
          </cell>
        </row>
        <row r="2998">
          <cell r="A2998">
            <v>40776</v>
          </cell>
          <cell r="B2998" t="str">
            <v>ASSENTAMENTO VALVULA GLOBO 1 1/4 POL</v>
          </cell>
          <cell r="C2998" t="str">
            <v>UN</v>
          </cell>
          <cell r="D2998">
            <v>12.95</v>
          </cell>
        </row>
        <row r="2999">
          <cell r="A2999">
            <v>68514</v>
          </cell>
          <cell r="B2999" t="str">
            <v>VALVULA DE RETENCAO DE PE COM CRIVO 1 1/4"</v>
          </cell>
        </row>
        <row r="3000">
          <cell r="A3000" t="str">
            <v>68514/001</v>
          </cell>
          <cell r="B3000" t="str">
            <v>VALVULA DE RETENCAO DE PE COM CRIVO 1 1/4"</v>
          </cell>
          <cell r="C3000" t="str">
            <v>UN</v>
          </cell>
          <cell r="D3000">
            <v>39.299999999999997</v>
          </cell>
        </row>
        <row r="3001">
          <cell r="A3001">
            <v>68516</v>
          </cell>
          <cell r="B3001" t="str">
            <v>VALVULA DE RETENCAO VERTICAL DE 2 1/2" ASSENTE C/FIO BAHIA E PASTA</v>
          </cell>
        </row>
        <row r="3002">
          <cell r="A3002" t="str">
            <v>68516/001</v>
          </cell>
          <cell r="B3002" t="str">
            <v>VALVULA DE RETENCAO VERTICAL DE 2 1/2" ASSENTE C/FIO BAHIA E PASTA</v>
          </cell>
          <cell r="C3002" t="str">
            <v>UN</v>
          </cell>
          <cell r="D3002">
            <v>116.05</v>
          </cell>
        </row>
        <row r="3003">
          <cell r="A3003">
            <v>272</v>
          </cell>
          <cell r="B3003" t="str">
            <v>HIDROMETRO</v>
          </cell>
        </row>
        <row r="3004">
          <cell r="A3004">
            <v>39706</v>
          </cell>
          <cell r="B3004" t="str">
            <v>CAIXA PROTECAO HIDROMETRO CASAS</v>
          </cell>
          <cell r="C3004" t="str">
            <v>UN</v>
          </cell>
          <cell r="D3004">
            <v>20.88</v>
          </cell>
        </row>
        <row r="3005">
          <cell r="A3005">
            <v>273</v>
          </cell>
          <cell r="B3005" t="str">
            <v>COLUNAS/BARRILETES E RAMAIS</v>
          </cell>
        </row>
        <row r="3006">
          <cell r="A3006">
            <v>23693</v>
          </cell>
          <cell r="B3006" t="str">
            <v>INSTALACAO ESGOTO E AGUAS PLUVIAIS EM PREDIO 5 PAVIMENTOS</v>
          </cell>
        </row>
        <row r="3007">
          <cell r="A3007" t="str">
            <v>23693/001</v>
          </cell>
          <cell r="B3007" t="str">
            <v>INSTALACAO ESGOTO PRIMARIO PRUMADAS PR5-2Q-T</v>
          </cell>
          <cell r="C3007" t="str">
            <v>UN</v>
          </cell>
          <cell r="D3007">
            <v>1602.5</v>
          </cell>
        </row>
        <row r="3008">
          <cell r="A3008" t="str">
            <v>CÓDIGO</v>
          </cell>
          <cell r="B3008" t="str">
            <v>|D E S C R I Ç Ã O                                                   |UN</v>
          </cell>
          <cell r="C3008" t="str">
            <v>IDADE</v>
          </cell>
          <cell r="D3008" t="str">
            <v>|CUSTO TOTAL</v>
          </cell>
        </row>
        <row r="3009">
          <cell r="A3009" t="str">
            <v>ÍNCULO.....:</v>
          </cell>
          <cell r="B3009" t="str">
            <v>NACIONAL CAIXA</v>
          </cell>
        </row>
        <row r="3011">
          <cell r="A3011" t="str">
            <v>23693/002</v>
          </cell>
          <cell r="B3011" t="str">
            <v>INSTALACAO ESGOTO PRIMARIO RAMAIS PAVTO TIPO PR5-2Q-T</v>
          </cell>
          <cell r="C3011" t="str">
            <v>UN</v>
          </cell>
          <cell r="D3011">
            <v>3054.44</v>
          </cell>
        </row>
        <row r="3012">
          <cell r="A3012" t="str">
            <v>23693/003</v>
          </cell>
          <cell r="B3012" t="str">
            <v>INSTALACAO ESGOTO PRIMARIO RAMAIS PAVTO TERR PR5-2Q-T</v>
          </cell>
          <cell r="C3012" t="str">
            <v>UN</v>
          </cell>
          <cell r="D3012">
            <v>1304.78</v>
          </cell>
        </row>
        <row r="3013">
          <cell r="A3013" t="str">
            <v>23693/004</v>
          </cell>
          <cell r="B3013" t="str">
            <v>INSTALACAO ESGOTO SECUNDARIO PRUMADAS PR5-2Q-T</v>
          </cell>
          <cell r="C3013" t="str">
            <v>UN</v>
          </cell>
          <cell r="D3013">
            <v>2459.98</v>
          </cell>
        </row>
        <row r="3014">
          <cell r="A3014" t="str">
            <v>23693/005</v>
          </cell>
          <cell r="B3014" t="str">
            <v>INSTALACAO ESGOTO SECUNDARIO RAMAIS PAVTO TIPO PR5-2Q-T</v>
          </cell>
          <cell r="C3014" t="str">
            <v>UN</v>
          </cell>
          <cell r="D3014">
            <v>1908.97</v>
          </cell>
        </row>
        <row r="3015">
          <cell r="A3015" t="str">
            <v>23693/006</v>
          </cell>
          <cell r="B3015" t="str">
            <v>INSTALACAO ESGOTO SECUNDARIO RAMAIS PAVTO TERR PR5-2Q-T</v>
          </cell>
          <cell r="C3015" t="str">
            <v>UN</v>
          </cell>
          <cell r="D3015">
            <v>1727.82</v>
          </cell>
        </row>
        <row r="3016">
          <cell r="A3016" t="str">
            <v>23693/007</v>
          </cell>
          <cell r="B3016" t="str">
            <v>INSTALACAO ESGOTO RAMAIS TERREO CAIXAS FOSSA PR5-2Q-T</v>
          </cell>
          <cell r="C3016" t="str">
            <v>UN</v>
          </cell>
          <cell r="D3016">
            <v>13400.24</v>
          </cell>
        </row>
        <row r="3017">
          <cell r="A3017" t="str">
            <v>23693/008</v>
          </cell>
          <cell r="B3017" t="str">
            <v>INSTALACAO COLUNAS VENTILACAO PRUMADAS PR5-2Q-T</v>
          </cell>
          <cell r="C3017" t="str">
            <v>UN</v>
          </cell>
          <cell r="D3017">
            <v>2104.0500000000002</v>
          </cell>
        </row>
        <row r="3018">
          <cell r="A3018" t="str">
            <v>23693/009</v>
          </cell>
          <cell r="B3018" t="str">
            <v>INSTALACAO VENTILACAO RAMAIS PAVTO TIPO PR5-2Q-T</v>
          </cell>
          <cell r="C3018" t="str">
            <v>UN</v>
          </cell>
          <cell r="D3018">
            <v>618.88</v>
          </cell>
        </row>
        <row r="3019">
          <cell r="A3019" t="str">
            <v>23693/010</v>
          </cell>
          <cell r="B3019" t="str">
            <v>INSTALACAO VENTILACAO RAMAIS PAVTO TERR PR5-2Q-T</v>
          </cell>
          <cell r="C3019" t="str">
            <v>UN</v>
          </cell>
          <cell r="D3019">
            <v>117.38</v>
          </cell>
        </row>
        <row r="3020">
          <cell r="A3020" t="str">
            <v>23693/011</v>
          </cell>
          <cell r="B3020" t="str">
            <v>INSTALACAO AGUAS PLUVIAIS RAMAIS TERREO PR5-2Q-T</v>
          </cell>
          <cell r="C3020" t="str">
            <v>UN</v>
          </cell>
          <cell r="D3020">
            <v>560.14</v>
          </cell>
        </row>
        <row r="3021">
          <cell r="A3021">
            <v>23697</v>
          </cell>
          <cell r="B3021" t="str">
            <v>INSTALACAO AGUA POTAVEL EM PREDIO 5 PAVIMENTOS</v>
          </cell>
        </row>
        <row r="3022">
          <cell r="A3022" t="str">
            <v>23697/001</v>
          </cell>
          <cell r="B3022" t="str">
            <v>INSTALACAO AGUA ENTRADA SUCCAO RECALQUE PR5-2Q-T FERRO GALV</v>
          </cell>
          <cell r="C3022" t="str">
            <v>UN</v>
          </cell>
          <cell r="D3022">
            <v>2622.87</v>
          </cell>
        </row>
        <row r="3023">
          <cell r="A3023" t="str">
            <v>23697/002</v>
          </cell>
          <cell r="B3023" t="str">
            <v>INSTALACAO AGUA BARRILETE PVC SOLDAVEL PR5-2Q-T</v>
          </cell>
          <cell r="C3023" t="str">
            <v>UN</v>
          </cell>
          <cell r="D3023">
            <v>3323.98</v>
          </cell>
        </row>
        <row r="3024">
          <cell r="A3024" t="str">
            <v>23697/003</v>
          </cell>
          <cell r="B3024" t="str">
            <v>INSTALACAO AGUA PRUMADA PVC SOLDAVEL PR5-2Q-T</v>
          </cell>
          <cell r="C3024" t="str">
            <v>UN</v>
          </cell>
          <cell r="D3024">
            <v>926.81</v>
          </cell>
        </row>
        <row r="3025">
          <cell r="A3025" t="str">
            <v>23697/004</v>
          </cell>
          <cell r="B3025" t="str">
            <v>INSTALACAO AGUA DISTRIBUICAO PVC SOLDAVEL (RAMAIS) PR5-2Q-T</v>
          </cell>
          <cell r="C3025" t="str">
            <v>UN</v>
          </cell>
          <cell r="D3025">
            <v>4439.3900000000003</v>
          </cell>
        </row>
        <row r="3026">
          <cell r="A3026" t="str">
            <v>23697/005</v>
          </cell>
          <cell r="B3026" t="str">
            <v>INSTALACAO AGUA LIMPEZA PVC SOLDAVEL PR5-2Q-T</v>
          </cell>
          <cell r="C3026" t="str">
            <v>UN</v>
          </cell>
          <cell r="D3026">
            <v>75.7</v>
          </cell>
        </row>
        <row r="3027">
          <cell r="A3027">
            <v>24136</v>
          </cell>
          <cell r="B3027" t="str">
            <v>INSTALACAO COLUNA PVC P/AGUA PLUVIAL EM PREDIO 5 PAVIMENTOS</v>
          </cell>
        </row>
        <row r="3028">
          <cell r="A3028" t="str">
            <v>24136/001</v>
          </cell>
          <cell r="B3028" t="str">
            <v>DESCIDA PARA AGUAS PLUVIAIS D=100 MM, PR5-T (100,0 M )</v>
          </cell>
          <cell r="C3028" t="str">
            <v>UN</v>
          </cell>
          <cell r="D3028">
            <v>6883.18</v>
          </cell>
        </row>
        <row r="3029">
          <cell r="A3029">
            <v>26303</v>
          </cell>
          <cell r="B3029" t="str">
            <v>BARRILETES EM PVC</v>
          </cell>
        </row>
        <row r="3030">
          <cell r="A3030" t="str">
            <v>26303/001</v>
          </cell>
          <cell r="B3030" t="str">
            <v>ALCA P/BARRILETE DISTR TP CONCENTR C/5,5M D/TUBO PVC D= 50MM</v>
          </cell>
          <cell r="C3030" t="str">
            <v>UN</v>
          </cell>
          <cell r="D3030">
            <v>376.61</v>
          </cell>
        </row>
        <row r="3031">
          <cell r="B3031" t="str">
            <v>E CONEXOES-INCL RAMAIS PARA EXTRAVASOR E LIMPEZA -FORNEC E INSTALACAO</v>
          </cell>
        </row>
        <row r="3032">
          <cell r="A3032" t="str">
            <v>26303/002</v>
          </cell>
          <cell r="B3032" t="str">
            <v>ALCA P/BARRILETE DISTR TP CONCENTR C/5,5M D/TUBO PVC D= 60MM REGITRO</v>
          </cell>
          <cell r="C3032" t="str">
            <v>UN</v>
          </cell>
          <cell r="D3032">
            <v>580.24</v>
          </cell>
        </row>
        <row r="3033">
          <cell r="B3033" t="str">
            <v>E CONEXOES -INCL RAMAIS PARA EXTRAVASOR E LIMPEZA-FORNEC E INSTALACAO</v>
          </cell>
        </row>
        <row r="3034">
          <cell r="A3034" t="str">
            <v>26303/003</v>
          </cell>
          <cell r="B3034" t="str">
            <v>ALCA P/BARRILETE DISTR TP CONCENTR C/5,5M D/TUBO PVC D= 75MM REGISTRO</v>
          </cell>
          <cell r="C3034" t="str">
            <v>UN</v>
          </cell>
          <cell r="D3034">
            <v>1154.03</v>
          </cell>
        </row>
        <row r="3035">
          <cell r="B3035" t="str">
            <v>E CONEXOES -INCL RAMAIS PARA EXTRAVASOR E LIMPEZA-FORNEC E INSTALACAO</v>
          </cell>
        </row>
        <row r="3036">
          <cell r="A3036" t="str">
            <v>26303/004</v>
          </cell>
          <cell r="B3036" t="str">
            <v>ALCA P/BARRILETE DISTR TP CONCENTR C/5,5M D/TUBO PVC D= 85MM REGISTRO</v>
          </cell>
          <cell r="C3036" t="str">
            <v>UN</v>
          </cell>
          <cell r="D3036">
            <v>1486.87</v>
          </cell>
        </row>
        <row r="3037">
          <cell r="B3037" t="str">
            <v>E CONEXOES-INCL RAMAIS PARA EXTRAVASOR E LIMPEZA-FORNEC E INSTALACAO</v>
          </cell>
        </row>
        <row r="3038">
          <cell r="A3038" t="str">
            <v>26303/005</v>
          </cell>
          <cell r="B3038" t="str">
            <v>ALCA P/BARRILETE DISTR TP CONCENTR C/5,5M D/TUBO PVC D=110MM REGISTRO</v>
          </cell>
          <cell r="C3038" t="str">
            <v>UN</v>
          </cell>
          <cell r="D3038">
            <v>2323.38</v>
          </cell>
        </row>
        <row r="3039">
          <cell r="A3039" t="str">
            <v>CÓDIGO</v>
          </cell>
          <cell r="B3039" t="str">
            <v>|D E S C R I Ç Ã O                                                   |UN</v>
          </cell>
          <cell r="C3039" t="str">
            <v>IDADE</v>
          </cell>
          <cell r="D3039" t="str">
            <v>|CUSTO TOTAL</v>
          </cell>
        </row>
        <row r="3040">
          <cell r="A3040" t="str">
            <v>ÍNCULO.....:</v>
          </cell>
          <cell r="B3040" t="str">
            <v>NACIONAL CAIXA</v>
          </cell>
        </row>
        <row r="3042">
          <cell r="B3042" t="str">
            <v>E CONEXOES -INCL RAMAIS PARA EXTRAVASOR E LIMPEZA-FORNEC E INSTALACAO</v>
          </cell>
        </row>
        <row r="3043">
          <cell r="A3043">
            <v>26304</v>
          </cell>
          <cell r="B3043" t="str">
            <v>COLUNAS DE AGUA EM PVC</v>
          </cell>
        </row>
        <row r="3044">
          <cell r="A3044" t="str">
            <v>26304/001</v>
          </cell>
          <cell r="B3044" t="str">
            <v>COLUNA PVC D=25MM EXCL PECAS DERIVACAO E RASGO EM ALVENARIA</v>
          </cell>
          <cell r="C3044" t="str">
            <v>M</v>
          </cell>
          <cell r="D3044">
            <v>7.42</v>
          </cell>
        </row>
        <row r="3045">
          <cell r="B3045" t="str">
            <v>FORNECIMENTO E ASSENTAMENTO</v>
          </cell>
        </row>
        <row r="3046">
          <cell r="A3046" t="str">
            <v>26304/002</v>
          </cell>
          <cell r="B3046" t="str">
            <v>COLUNA PVC D=32MM EXCL PECAS DERIVACAO E RASGO EM ALVENARIA</v>
          </cell>
          <cell r="C3046" t="str">
            <v>M</v>
          </cell>
          <cell r="D3046">
            <v>11.08</v>
          </cell>
        </row>
        <row r="3047">
          <cell r="B3047" t="str">
            <v>FORNECIMENTO E ASSENTAMENTO</v>
          </cell>
        </row>
        <row r="3048">
          <cell r="A3048" t="str">
            <v>26304/003</v>
          </cell>
          <cell r="B3048" t="str">
            <v>COLUNA PVC D=40MM EXCL PECAS DERIVACAO E RASGO EM ALVENARIA</v>
          </cell>
          <cell r="C3048" t="str">
            <v>M</v>
          </cell>
          <cell r="D3048">
            <v>13.93</v>
          </cell>
        </row>
        <row r="3049">
          <cell r="B3049" t="str">
            <v>FORNECIMENTO E ASSENTAMENTO</v>
          </cell>
        </row>
        <row r="3050">
          <cell r="A3050" t="str">
            <v>26304/004</v>
          </cell>
          <cell r="B3050" t="str">
            <v>COLUNA PVC D=50MM EXCL PECAS DERIVACAO E RASGO EM ALVENARIA</v>
          </cell>
          <cell r="C3050" t="str">
            <v>M</v>
          </cell>
          <cell r="D3050">
            <v>15.88</v>
          </cell>
        </row>
        <row r="3051">
          <cell r="B3051" t="str">
            <v>FORNECIMENTO E ASSENTAMENTO</v>
          </cell>
        </row>
        <row r="3052">
          <cell r="A3052" t="str">
            <v>26304/005</v>
          </cell>
          <cell r="B3052" t="str">
            <v>COLUNA PVC D=60MM EXCL PECAS DERIVACAO E RASGO EM ALVENARIA</v>
          </cell>
          <cell r="C3052" t="str">
            <v>M</v>
          </cell>
          <cell r="D3052">
            <v>25.58</v>
          </cell>
        </row>
        <row r="3053">
          <cell r="B3053" t="str">
            <v>FORNECIMENTO E ASSENTAMENTO</v>
          </cell>
        </row>
        <row r="3054">
          <cell r="A3054" t="str">
            <v>26304/006</v>
          </cell>
          <cell r="B3054" t="str">
            <v>COLUNA PVC D=75MM EXCL PECAS DERIVACAO E RASGO EM ALVENARIA</v>
          </cell>
          <cell r="C3054" t="str">
            <v>M</v>
          </cell>
          <cell r="D3054">
            <v>35.06</v>
          </cell>
        </row>
        <row r="3055">
          <cell r="B3055" t="str">
            <v>FORNECIMENTO E ASSENTAMENTO</v>
          </cell>
        </row>
        <row r="3056">
          <cell r="A3056">
            <v>71621</v>
          </cell>
          <cell r="B3056" t="str">
            <v>COLUNA DE VENTILAÇÃO</v>
          </cell>
        </row>
        <row r="3057">
          <cell r="A3057" t="str">
            <v>71621/001</v>
          </cell>
          <cell r="B3057" t="str">
            <v>TUBO PARA VENTILAÇÃO EM PVC DE 100 MM, INCLUINDO CONEXÕES - FORNECIMEN</v>
          </cell>
          <cell r="C3057" t="str">
            <v>M</v>
          </cell>
          <cell r="D3057">
            <v>13.16</v>
          </cell>
        </row>
        <row r="3058">
          <cell r="B3058" t="str">
            <v>TO E ASSENTAMENTO.</v>
          </cell>
        </row>
        <row r="3059">
          <cell r="A3059">
            <v>297</v>
          </cell>
          <cell r="B3059" t="str">
            <v>SERVICOS DIVERSOS</v>
          </cell>
        </row>
        <row r="3060">
          <cell r="A3060">
            <v>6001</v>
          </cell>
          <cell r="B3060" t="str">
            <v>INSTAL.SANITARIAS, PADROES BAIXO/MINIMO - 2Q.38 TIPO "A"</v>
          </cell>
          <cell r="C3060" t="str">
            <v>UN</v>
          </cell>
          <cell r="D3060">
            <v>370.91</v>
          </cell>
        </row>
        <row r="3061">
          <cell r="B3061" t="str">
            <v>EXCETO FOSSA E SUMIDOURO</v>
          </cell>
        </row>
        <row r="3062">
          <cell r="A3062">
            <v>6002</v>
          </cell>
          <cell r="B3062" t="str">
            <v>INSTALACOES SANITARIAS, EXCETO FOSSA E SUMIDOURO - 2Q.39 TIPO "B" PADR</v>
          </cell>
          <cell r="C3062" t="str">
            <v>UN</v>
          </cell>
          <cell r="D3062">
            <v>355.63</v>
          </cell>
        </row>
        <row r="3063">
          <cell r="B3063" t="str">
            <v>OES BAIXO E MINIMO</v>
          </cell>
        </row>
        <row r="3064">
          <cell r="A3064">
            <v>6003</v>
          </cell>
          <cell r="B3064" t="str">
            <v>INSTAL.HIDRAULICAS, PADROES BAIXO/MINIMO - 2Q.37 TIPO "A", EXCETO</v>
          </cell>
          <cell r="C3064" t="str">
            <v>UN</v>
          </cell>
          <cell r="D3064">
            <v>510.5</v>
          </cell>
        </row>
        <row r="3065">
          <cell r="B3065" t="str">
            <v>LIGACAO PREDIAL (ENTRADA/CONCESSIONARIA)</v>
          </cell>
        </row>
        <row r="3066">
          <cell r="A3066">
            <v>6005</v>
          </cell>
          <cell r="B3066" t="str">
            <v>INSTALACOES HIDRAULICAS, EXCETO LIGACOES - 2Q.39 TIPO "B" PADROES BAIX</v>
          </cell>
          <cell r="C3066" t="str">
            <v>UN</v>
          </cell>
          <cell r="D3066">
            <v>493.8</v>
          </cell>
        </row>
        <row r="3067">
          <cell r="B3067" t="str">
            <v>O E MINIMO</v>
          </cell>
        </row>
        <row r="3068">
          <cell r="A3068">
            <v>23706</v>
          </cell>
          <cell r="B3068" t="str">
            <v>INSTALACOES HIDRO-SANITARIAS P/RESIDENCIAS</v>
          </cell>
        </row>
        <row r="3069">
          <cell r="A3069" t="str">
            <v>23706/001</v>
          </cell>
          <cell r="B3069" t="str">
            <v>INST ESGOTO P/RESID EB.1-1Q.32 PADROES BAIXO/MINIMO</v>
          </cell>
          <cell r="C3069" t="str">
            <v>UN</v>
          </cell>
          <cell r="D3069">
            <v>456.01</v>
          </cell>
        </row>
        <row r="3070">
          <cell r="A3070" t="str">
            <v>CÓDIGO</v>
          </cell>
          <cell r="B3070" t="str">
            <v>|D E S C R I Ç Ã O                                                   |UN</v>
          </cell>
          <cell r="C3070" t="str">
            <v>IDADE</v>
          </cell>
          <cell r="D3070" t="str">
            <v>|CUSTO TOTAL</v>
          </cell>
        </row>
        <row r="3071">
          <cell r="A3071" t="str">
            <v>ÍNCULO.....:</v>
          </cell>
          <cell r="B3071" t="str">
            <v>NACIONAL CAIXA</v>
          </cell>
        </row>
        <row r="3073">
          <cell r="A3073" t="str">
            <v>23706/002</v>
          </cell>
          <cell r="B3073" t="str">
            <v>INST ESGOTO P/RESID EA.1-2Q.38 PADROES BAIXO/MINIMO</v>
          </cell>
          <cell r="C3073" t="str">
            <v>UN</v>
          </cell>
          <cell r="D3073">
            <v>477.8</v>
          </cell>
        </row>
        <row r="3074">
          <cell r="A3074" t="str">
            <v>23706/004</v>
          </cell>
          <cell r="B3074" t="str">
            <v>INST HIDRAULICA P/RESID EB.1-1Q.32 PADROES BAIXO E MINIMO</v>
          </cell>
          <cell r="C3074" t="str">
            <v>UN</v>
          </cell>
          <cell r="D3074">
            <v>513.35</v>
          </cell>
        </row>
        <row r="3075">
          <cell r="A3075" t="str">
            <v>23706/005</v>
          </cell>
          <cell r="B3075" t="str">
            <v>INST HIDRAULICA P/RESID EA.1-2Q.38 PADROES BAIXO E MINIMO</v>
          </cell>
          <cell r="C3075" t="str">
            <v>UN</v>
          </cell>
          <cell r="D3075">
            <v>530.04</v>
          </cell>
        </row>
        <row r="3076">
          <cell r="A3076">
            <v>24271</v>
          </cell>
          <cell r="B3076" t="str">
            <v>INSTALACOES HIDRO-SANITARIAS PARA UNIDADE SANITARIA</v>
          </cell>
        </row>
        <row r="3077">
          <cell r="A3077" t="str">
            <v>24271/001</v>
          </cell>
          <cell r="B3077" t="str">
            <v>INSTAL ESGOTO US-04, PADRAO MINIMO</v>
          </cell>
          <cell r="C3077" t="str">
            <v>UN</v>
          </cell>
          <cell r="D3077">
            <v>420.21</v>
          </cell>
        </row>
        <row r="3078">
          <cell r="A3078" t="str">
            <v>24271/002</v>
          </cell>
          <cell r="B3078" t="str">
            <v>INSTAL HIDRAULICA US-04, PADRAO MINIMO</v>
          </cell>
          <cell r="C3078" t="str">
            <v>UN</v>
          </cell>
          <cell r="D3078">
            <v>456.98</v>
          </cell>
        </row>
        <row r="3079">
          <cell r="A3079">
            <v>24869</v>
          </cell>
          <cell r="B3079" t="str">
            <v>COMPONENTES HIDRAULICOS P/CHAFARIZ, CAP. 10 M3</v>
          </cell>
        </row>
        <row r="3080">
          <cell r="A3080" t="str">
            <v>24869/001</v>
          </cell>
          <cell r="B3080" t="str">
            <v>COMPONENTES HIDRAULICOS PARA O CHAFARIZ PUBLICO - PRJ 725</v>
          </cell>
          <cell r="C3080" t="str">
            <v>UN</v>
          </cell>
          <cell r="D3080">
            <v>3911.09</v>
          </cell>
        </row>
        <row r="3081">
          <cell r="A3081" t="str">
            <v>24869/002</v>
          </cell>
          <cell r="B3081" t="str">
            <v>COMPONENTES HIDRAULICOS PARA O CHAFARIZ PUBLICO-PRJ725 EXCL RESERVATO-</v>
          </cell>
          <cell r="C3081" t="str">
            <v>UN</v>
          </cell>
          <cell r="D3081">
            <v>1490.71</v>
          </cell>
        </row>
        <row r="3082">
          <cell r="B3082" t="str">
            <v>RIO.</v>
          </cell>
        </row>
        <row r="3083">
          <cell r="A3083">
            <v>24905</v>
          </cell>
          <cell r="B3083" t="str">
            <v>COMPONENTES HIDRAULICOS P/CHAFARIZ, CAP. 20 M3</v>
          </cell>
        </row>
        <row r="3084">
          <cell r="A3084" t="str">
            <v>24905/001</v>
          </cell>
          <cell r="B3084" t="str">
            <v>COMPONENTES HIDRAULICOS P/CHAFARIZ PUBLICO - PRJ 726</v>
          </cell>
          <cell r="C3084" t="str">
            <v>UN</v>
          </cell>
          <cell r="D3084">
            <v>266.11</v>
          </cell>
        </row>
        <row r="3085">
          <cell r="A3085">
            <v>26276</v>
          </cell>
          <cell r="B3085" t="str">
            <v>INSTALACOES HIDRO-SANITARIAS EQUIPAM.COMUNITARIO</v>
          </cell>
        </row>
        <row r="3086">
          <cell r="A3086" t="str">
            <v>26276/001</v>
          </cell>
          <cell r="B3086" t="str">
            <v>INSTALACAO HIDRAULICA DE EQUIPAM.COMUNITARIO EQ-1-60</v>
          </cell>
          <cell r="C3086" t="str">
            <v>UN</v>
          </cell>
          <cell r="D3086">
            <v>669.17</v>
          </cell>
        </row>
        <row r="3087">
          <cell r="A3087" t="str">
            <v>26276/002</v>
          </cell>
          <cell r="B3087" t="str">
            <v>INSTALACAO SANITARIA DE EQUIPAM.COMUNITARIO EQ-1-60</v>
          </cell>
          <cell r="C3087" t="str">
            <v>UN</v>
          </cell>
          <cell r="D3087">
            <v>514.11</v>
          </cell>
        </row>
        <row r="3088">
          <cell r="A3088">
            <v>40730</v>
          </cell>
          <cell r="B3088" t="str">
            <v>ABRIGO PARA HIDRANTE DE PAREDE COMPLETO</v>
          </cell>
          <cell r="C3088" t="str">
            <v>UN</v>
          </cell>
          <cell r="D3088">
            <v>633.48</v>
          </cell>
        </row>
        <row r="3089">
          <cell r="A3089">
            <v>40796</v>
          </cell>
          <cell r="B3089" t="str">
            <v>POCO DE RECALQUE EM CONCRETO ARMADO CAP. 10 M3</v>
          </cell>
          <cell r="C3089" t="str">
            <v>UN</v>
          </cell>
          <cell r="D3089">
            <v>11171.92</v>
          </cell>
        </row>
        <row r="3090">
          <cell r="A3090">
            <v>40803</v>
          </cell>
          <cell r="B3090" t="str">
            <v>FORN/ASSENT ABRIGO PARA HIDRANTE (APENAS C/REGISTRO GLOBO)</v>
          </cell>
          <cell r="C3090" t="str">
            <v>UN</v>
          </cell>
          <cell r="D3090">
            <v>401.02</v>
          </cell>
        </row>
        <row r="3091">
          <cell r="A3091">
            <v>41607</v>
          </cell>
          <cell r="B3091" t="str">
            <v>INSTAL HIDRAULICAS P/ GINASIO POLIESPORTIVO (QUADDRA DA CIDADANIA)</v>
          </cell>
          <cell r="C3091" t="str">
            <v>UN</v>
          </cell>
          <cell r="D3091">
            <v>5033.51</v>
          </cell>
        </row>
        <row r="3092">
          <cell r="A3092">
            <v>68056</v>
          </cell>
          <cell r="B3092" t="str">
            <v>INSTALACOES SANITARIAS P/ CASA TERREA</v>
          </cell>
          <cell r="C3092" t="str">
            <v>UN</v>
          </cell>
          <cell r="D3092">
            <v>438.02</v>
          </cell>
        </row>
        <row r="3093">
          <cell r="A3093">
            <v>68471</v>
          </cell>
          <cell r="B3093" t="str">
            <v>INSTALACOES HIDRAULICAS CASA TERREA 47,36M2</v>
          </cell>
        </row>
        <row r="3094">
          <cell r="A3094" t="str">
            <v>68471/001</v>
          </cell>
          <cell r="B3094" t="str">
            <v>INSTALACOES HIDRAULICAS CASA TERREA 47,36M2</v>
          </cell>
          <cell r="C3094" t="str">
            <v>UN</v>
          </cell>
          <cell r="D3094">
            <v>401.84</v>
          </cell>
        </row>
        <row r="3095">
          <cell r="A3095">
            <v>68481</v>
          </cell>
          <cell r="B3095" t="str">
            <v>PE-A.43 - TUBULACAO DE RECALQUE E SUCCAO</v>
          </cell>
        </row>
        <row r="3096">
          <cell r="A3096" t="str">
            <v>68481/001</v>
          </cell>
          <cell r="B3096" t="str">
            <v>TUBULACAO DE RECALQUE E SUCCAO</v>
          </cell>
          <cell r="C3096" t="str">
            <v>UN</v>
          </cell>
          <cell r="D3096">
            <v>1379.27</v>
          </cell>
        </row>
        <row r="3097">
          <cell r="A3097">
            <v>68482</v>
          </cell>
          <cell r="B3097" t="str">
            <v>COLUNAS, BARRILETES E TUBULACAO DE LIMPEZA</v>
          </cell>
        </row>
        <row r="3098">
          <cell r="A3098" t="str">
            <v>68482/001</v>
          </cell>
          <cell r="B3098" t="str">
            <v>COLUNAS, BARRILETES E TUBULACAO DE LIMPEZA</v>
          </cell>
          <cell r="C3098" t="str">
            <v>UN</v>
          </cell>
          <cell r="D3098">
            <v>1902.64</v>
          </cell>
        </row>
        <row r="3099">
          <cell r="A3099">
            <v>68483</v>
          </cell>
          <cell r="B3099" t="str">
            <v>CAIXA DE PROTECAO PARA HIDROMETRO</v>
          </cell>
        </row>
        <row r="3100">
          <cell r="A3100" t="str">
            <v>68483/001</v>
          </cell>
          <cell r="B3100" t="str">
            <v>CAIXA DE PROTECAO PARA HIDROMETRO</v>
          </cell>
          <cell r="C3100" t="str">
            <v>UN</v>
          </cell>
          <cell r="D3100">
            <v>55.81</v>
          </cell>
        </row>
        <row r="3101">
          <cell r="A3101" t="str">
            <v>CÓDIGO</v>
          </cell>
          <cell r="B3101" t="str">
            <v>|D E S C R I Ç Ã O                                                   |UN</v>
          </cell>
          <cell r="C3101" t="str">
            <v>IDADE</v>
          </cell>
          <cell r="D3101" t="str">
            <v>|CUSTO TOTAL</v>
          </cell>
        </row>
        <row r="3102">
          <cell r="A3102" t="str">
            <v>ÍNCULO.....:</v>
          </cell>
          <cell r="B3102" t="str">
            <v>NACIONAL CAIXA</v>
          </cell>
        </row>
        <row r="3104">
          <cell r="A3104">
            <v>68484</v>
          </cell>
          <cell r="B3104" t="str">
            <v>COLUNAS DE VENTILACAO E TUBOS DE QUEDA</v>
          </cell>
        </row>
        <row r="3105">
          <cell r="A3105" t="str">
            <v>68484/001</v>
          </cell>
          <cell r="B3105" t="str">
            <v>COLUNAS DE VENTILACAO E TUBOS DE QUEDA</v>
          </cell>
          <cell r="C3105" t="str">
            <v>UN</v>
          </cell>
          <cell r="D3105">
            <v>1846.31</v>
          </cell>
        </row>
        <row r="3106">
          <cell r="A3106">
            <v>68485</v>
          </cell>
          <cell r="B3106" t="str">
            <v>PE-A.43 - TUBOS DE QUEDA PARA MAQUINAS DE LAVAR</v>
          </cell>
        </row>
        <row r="3107">
          <cell r="A3107" t="str">
            <v>68485/001</v>
          </cell>
          <cell r="B3107" t="str">
            <v>TUBOS DE QUEDA PARA MAQUINAS DE LAVAR</v>
          </cell>
          <cell r="C3107" t="str">
            <v>UN</v>
          </cell>
          <cell r="D3107">
            <v>517.91</v>
          </cell>
        </row>
        <row r="3108">
          <cell r="A3108">
            <v>68491</v>
          </cell>
          <cell r="B3108" t="str">
            <v>PE-A.43 - PECAS DE INSTALACAO DE AGUA</v>
          </cell>
        </row>
        <row r="3109">
          <cell r="A3109" t="str">
            <v>68491/001</v>
          </cell>
          <cell r="B3109" t="str">
            <v>PECAS DE INSTALACAO DE AGUA</v>
          </cell>
          <cell r="C3109" t="str">
            <v>UN</v>
          </cell>
          <cell r="D3109">
            <v>3420.59</v>
          </cell>
        </row>
        <row r="3110">
          <cell r="A3110">
            <v>68492</v>
          </cell>
          <cell r="B3110" t="str">
            <v>PE-A.43 - PECAS DE INSTALACAO DE ESGOTO</v>
          </cell>
        </row>
        <row r="3111">
          <cell r="A3111" t="str">
            <v>68492/001</v>
          </cell>
          <cell r="B3111" t="str">
            <v>PECAS DE INSTALACAO DE ESGOTO</v>
          </cell>
          <cell r="C3111" t="str">
            <v>UN</v>
          </cell>
          <cell r="D3111">
            <v>5394.24</v>
          </cell>
        </row>
        <row r="3112">
          <cell r="A3112">
            <v>68515</v>
          </cell>
          <cell r="B3112" t="str">
            <v>BOIA DE MERCURIO</v>
          </cell>
        </row>
        <row r="3113">
          <cell r="A3113" t="str">
            <v>68515/001</v>
          </cell>
          <cell r="B3113" t="str">
            <v>BOIA DE MERCURIO (AUTOMATICO DE BOIA)</v>
          </cell>
          <cell r="C3113" t="str">
            <v>UN</v>
          </cell>
          <cell r="D3113">
            <v>34.18</v>
          </cell>
        </row>
        <row r="3114">
          <cell r="A3114">
            <v>68573</v>
          </cell>
          <cell r="B3114" t="str">
            <v>INSTALACOES HIDRAULICAS P/ EDIFICIO RESIDENCIAL C/ 4 PAVTOS 16 UNID.</v>
          </cell>
        </row>
        <row r="3115">
          <cell r="B3115" t="str">
            <v>H4T-2Q-51,34A AUTOP</v>
          </cell>
        </row>
        <row r="3116">
          <cell r="A3116" t="str">
            <v>68573/001</v>
          </cell>
          <cell r="B3116" t="str">
            <v>INSTALACOES HIDRAULICAS P/ EDIFICIO RESIDENCIAL C/ 4 PAVTOS 16 UNID.</v>
          </cell>
          <cell r="C3116" t="str">
            <v>UN</v>
          </cell>
          <cell r="D3116">
            <v>5662.94</v>
          </cell>
        </row>
        <row r="3117">
          <cell r="B3117" t="str">
            <v>H4T-2Q-51,34A AUTOP</v>
          </cell>
        </row>
        <row r="3118">
          <cell r="A3118" t="str">
            <v>68573/002</v>
          </cell>
          <cell r="B3118" t="str">
            <v>INSTALACOES SANITARIAS P/ EDIFICIO RESIDENCIAL C/ 4 PAVTOS 16 UNID.</v>
          </cell>
          <cell r="C3118" t="str">
            <v>UN</v>
          </cell>
          <cell r="D3118">
            <v>4322.92</v>
          </cell>
        </row>
        <row r="3119">
          <cell r="B3119" t="str">
            <v>H4T-2Q-51,34A AUTOP</v>
          </cell>
        </row>
        <row r="3120">
          <cell r="A3120">
            <v>68628</v>
          </cell>
          <cell r="B3120" t="str">
            <v>INSTALACOES HIDRAULICAS CASA TERREA POPULAR- 41,67M2</v>
          </cell>
        </row>
        <row r="3121">
          <cell r="A3121" t="str">
            <v>68628/001</v>
          </cell>
          <cell r="B3121" t="str">
            <v>INSTALACOES SANITARIAS CASA TERREA POPULAR - 41,67M2</v>
          </cell>
          <cell r="C3121" t="str">
            <v>UN</v>
          </cell>
          <cell r="D3121">
            <v>543.74</v>
          </cell>
        </row>
        <row r="3122">
          <cell r="A3122" t="str">
            <v>68628/002</v>
          </cell>
          <cell r="B3122" t="str">
            <v>INSTALACOES HIDRAULICAS CASA TERREA POPULAR- 41,67M2</v>
          </cell>
          <cell r="C3122" t="str">
            <v>UN</v>
          </cell>
          <cell r="D3122">
            <v>367.4</v>
          </cell>
        </row>
        <row r="3123">
          <cell r="A3123">
            <v>68629</v>
          </cell>
          <cell r="B3123" t="str">
            <v>INSTALACOES DE AGUA DO PAVIMENTO TERREO</v>
          </cell>
        </row>
        <row r="3124">
          <cell r="A3124" t="str">
            <v>68629/001</v>
          </cell>
          <cell r="B3124" t="str">
            <v>INSTALACOES DE AGUA DO PAVIMENTO TERREO</v>
          </cell>
          <cell r="C3124" t="str">
            <v>UN</v>
          </cell>
          <cell r="D3124">
            <v>1093.68</v>
          </cell>
        </row>
        <row r="3125">
          <cell r="A3125" t="str">
            <v>68629/002</v>
          </cell>
          <cell r="B3125" t="str">
            <v>INSTALACOES DE AGUA DO PRIMEIRO PAVIMENTO</v>
          </cell>
          <cell r="C3125" t="str">
            <v>UN</v>
          </cell>
          <cell r="D3125">
            <v>1093.68</v>
          </cell>
        </row>
        <row r="3126">
          <cell r="A3126" t="str">
            <v>68629/003</v>
          </cell>
          <cell r="B3126" t="str">
            <v>INSTALACOES DE AGUA DO SEGUNDO PAVIMENTO</v>
          </cell>
          <cell r="C3126" t="str">
            <v>UN</v>
          </cell>
          <cell r="D3126">
            <v>1093.68</v>
          </cell>
        </row>
        <row r="3127">
          <cell r="A3127" t="str">
            <v>68629/004</v>
          </cell>
          <cell r="B3127" t="str">
            <v>INSTALACOES DE AGUA DO TERCEIRO PAVIMENTO</v>
          </cell>
          <cell r="C3127" t="str">
            <v>UN</v>
          </cell>
          <cell r="D3127">
            <v>1093.68</v>
          </cell>
        </row>
        <row r="3128">
          <cell r="A3128">
            <v>68630</v>
          </cell>
          <cell r="B3128" t="str">
            <v>INSTALACOES DE ESGOTO DO PAVIMENTO TERREO</v>
          </cell>
        </row>
        <row r="3129">
          <cell r="A3129" t="str">
            <v>68630/001</v>
          </cell>
          <cell r="B3129" t="str">
            <v>INSTALACOES DE ESGOTO DO PAVIMENTO TERREO</v>
          </cell>
          <cell r="C3129" t="str">
            <v>UN</v>
          </cell>
          <cell r="D3129">
            <v>988.07</v>
          </cell>
        </row>
        <row r="3130">
          <cell r="A3130" t="str">
            <v>68630/002</v>
          </cell>
          <cell r="B3130" t="str">
            <v>INSTALACOES DE ESGOTO DO PRIMEIRO PAVIMENTO</v>
          </cell>
          <cell r="C3130" t="str">
            <v>UN</v>
          </cell>
          <cell r="D3130">
            <v>988.07</v>
          </cell>
        </row>
        <row r="3131">
          <cell r="A3131" t="str">
            <v>68630/003</v>
          </cell>
          <cell r="B3131" t="str">
            <v>INSTALACOES DE ESGOTO DO SEGUNDO PAVIMENTO</v>
          </cell>
          <cell r="C3131" t="str">
            <v>UN</v>
          </cell>
          <cell r="D3131">
            <v>988.07</v>
          </cell>
        </row>
        <row r="3132">
          <cell r="A3132" t="str">
            <v>CÓDIGO</v>
          </cell>
          <cell r="B3132" t="str">
            <v>|D E S C R I Ç Ã O                                                   |UN</v>
          </cell>
          <cell r="C3132" t="str">
            <v>IDADE</v>
          </cell>
          <cell r="D3132" t="str">
            <v>|CUSTO TOTAL</v>
          </cell>
        </row>
        <row r="3133">
          <cell r="A3133" t="str">
            <v>ÍNCULO.....:</v>
          </cell>
          <cell r="B3133" t="str">
            <v>NACIONAL CAIXA</v>
          </cell>
        </row>
        <row r="3135">
          <cell r="A3135" t="str">
            <v>68630/004</v>
          </cell>
          <cell r="B3135" t="str">
            <v>INSTALACOES DE ESGOTO DO TERCEIRO PAVIMENTO</v>
          </cell>
          <cell r="C3135" t="str">
            <v>UN</v>
          </cell>
          <cell r="D3135">
            <v>988.07</v>
          </cell>
        </row>
        <row r="3136">
          <cell r="A3136">
            <v>68642</v>
          </cell>
          <cell r="B3136" t="str">
            <v>INSTALACOES HIDRAULICAS P/ EDIFICIO RESIDENCIAL C/ 4 PAVTOS 16 UNID.</v>
          </cell>
        </row>
        <row r="3137">
          <cell r="B3137" t="str">
            <v>H4T-2Q-51,34A AUTOP</v>
          </cell>
        </row>
        <row r="3138">
          <cell r="A3138" t="str">
            <v>68642/001</v>
          </cell>
          <cell r="B3138" t="str">
            <v>INSTALACOES HIDRAULICAS P/ EDIFICIO RESIDENCIAL C/ 4 PAVTOS 16 UNID.</v>
          </cell>
          <cell r="C3138" t="str">
            <v>UN</v>
          </cell>
          <cell r="D3138">
            <v>4646.95</v>
          </cell>
        </row>
        <row r="3139">
          <cell r="B3139" t="str">
            <v>H4T-2Q-51,34A AUTOP</v>
          </cell>
        </row>
        <row r="3140">
          <cell r="A3140" t="str">
            <v>68642/002</v>
          </cell>
          <cell r="B3140" t="str">
            <v>INSTALACOES SANIT.E PLUVIAIS P/ ED RESIDENCIAL  C/ 4 PAVTOS</v>
          </cell>
          <cell r="C3140" t="str">
            <v>UN</v>
          </cell>
          <cell r="D3140">
            <v>6550.52</v>
          </cell>
        </row>
        <row r="3141">
          <cell r="A3141">
            <v>68675</v>
          </cell>
          <cell r="B3141" t="str">
            <v>INSTALACOES HIDRAULICAS P/ CASA POPULAR - KIT PROJETO</v>
          </cell>
        </row>
        <row r="3142">
          <cell r="A3142" t="str">
            <v>68675/001</v>
          </cell>
          <cell r="B3142" t="str">
            <v>INSTALACOES HIDRAULICAS P/ CASA POPULAR - KIT PROJETO 1 (2 PAVTOS -</v>
          </cell>
          <cell r="C3142" t="str">
            <v>UN</v>
          </cell>
          <cell r="D3142">
            <v>269.67</v>
          </cell>
        </row>
        <row r="3143">
          <cell r="B3143" t="str">
            <v>44,00 M2)</v>
          </cell>
        </row>
        <row r="3144">
          <cell r="A3144" t="str">
            <v>68675/002</v>
          </cell>
          <cell r="B3144" t="str">
            <v>INSTALACOES HIDRAULICAS P/ CASA POPULAR - KIT PROJETO 2 (2 PAVTOS -</v>
          </cell>
          <cell r="C3144" t="str">
            <v>UN</v>
          </cell>
          <cell r="D3144">
            <v>253.86</v>
          </cell>
        </row>
        <row r="3145">
          <cell r="B3145" t="str">
            <v>35,80 M2)</v>
          </cell>
        </row>
        <row r="3146">
          <cell r="A3146" t="str">
            <v>68675/003</v>
          </cell>
          <cell r="B3146" t="str">
            <v>INSTALACOES HIDRAULICAS P/ CASA POPULAR - KIT PROJETO 3 (1 PAVTO -</v>
          </cell>
          <cell r="C3146" t="str">
            <v>UN</v>
          </cell>
          <cell r="D3146">
            <v>261.52</v>
          </cell>
        </row>
        <row r="3147">
          <cell r="B3147" t="str">
            <v>34,20 M2)</v>
          </cell>
        </row>
        <row r="3148">
          <cell r="A3148" t="str">
            <v>68675/004</v>
          </cell>
          <cell r="B3148" t="str">
            <v>INSTALACOES HIDRAULICAS P/ CASA POPULAR - KIT PROJETO 4 (1 PAVTO -</v>
          </cell>
          <cell r="C3148" t="str">
            <v>UN</v>
          </cell>
          <cell r="D3148">
            <v>213.36</v>
          </cell>
        </row>
        <row r="3149">
          <cell r="B3149" t="str">
            <v>33,82 M2)</v>
          </cell>
        </row>
        <row r="3150">
          <cell r="A3150" t="str">
            <v>68675/005</v>
          </cell>
          <cell r="B3150" t="str">
            <v>INSTALACOES HIDRAULICAS P/ CASA POPULAR - KIT PROJETO 5 (1 PAVTO -</v>
          </cell>
          <cell r="C3150" t="str">
            <v>UN</v>
          </cell>
          <cell r="D3150">
            <v>213.36</v>
          </cell>
        </row>
        <row r="3151">
          <cell r="B3151" t="str">
            <v>45,16 M2)</v>
          </cell>
        </row>
        <row r="3152">
          <cell r="A3152" t="str">
            <v>68675/006</v>
          </cell>
          <cell r="B3152" t="str">
            <v>INSTALACOES HIDRAULICAS P/ CASA POPULAR - KIT PROJETO 6 (1 PAVTO -</v>
          </cell>
          <cell r="C3152" t="str">
            <v>UN</v>
          </cell>
          <cell r="D3152">
            <v>207.38</v>
          </cell>
        </row>
        <row r="3153">
          <cell r="B3153" t="str">
            <v>34,38 M2)</v>
          </cell>
        </row>
        <row r="3154">
          <cell r="A3154" t="str">
            <v>68675/007</v>
          </cell>
          <cell r="B3154" t="str">
            <v>INSTALACOES HIDRAULICAS P/ CASA POPULAR - KIT PROJETO 7 (1 PAVTO -</v>
          </cell>
          <cell r="C3154" t="str">
            <v>UN</v>
          </cell>
          <cell r="D3154">
            <v>207.56</v>
          </cell>
        </row>
        <row r="3155">
          <cell r="B3155" t="str">
            <v>37,26 M2)</v>
          </cell>
        </row>
        <row r="3156">
          <cell r="A3156" t="str">
            <v>68675/008</v>
          </cell>
          <cell r="B3156" t="str">
            <v>INSTALACOES HIDRAULICAS P/ CASA POPULAR - KIT PROJETO 8 (1 PAVTO -</v>
          </cell>
          <cell r="C3156" t="str">
            <v>UN</v>
          </cell>
          <cell r="D3156">
            <v>213.36</v>
          </cell>
        </row>
        <row r="3157">
          <cell r="B3157" t="str">
            <v>39,83 M2)</v>
          </cell>
        </row>
        <row r="3158">
          <cell r="A3158">
            <v>68676</v>
          </cell>
          <cell r="B3158" t="str">
            <v>INSTALACOES SANITARIAS P/ CASA POPULAR - KIT PROJETO</v>
          </cell>
        </row>
        <row r="3159">
          <cell r="A3159" t="str">
            <v>68676/001</v>
          </cell>
          <cell r="B3159" t="str">
            <v>INSTALACOES SANITARIAS P/ CASA POPULAR - KIT PROJETO 1 (2 PAVTOS -</v>
          </cell>
          <cell r="C3159" t="str">
            <v>UN</v>
          </cell>
          <cell r="D3159">
            <v>306.77999999999997</v>
          </cell>
        </row>
        <row r="3160">
          <cell r="B3160" t="str">
            <v>44,00 M2)</v>
          </cell>
        </row>
        <row r="3161">
          <cell r="A3161" t="str">
            <v>68676/002</v>
          </cell>
          <cell r="B3161" t="str">
            <v>INSTALACOES SANITARIAS P/ CASA POPULAR - KIT PROJETO 2 (2 PAVTOS -</v>
          </cell>
          <cell r="C3161" t="str">
            <v>UN</v>
          </cell>
          <cell r="D3161">
            <v>306.77999999999997</v>
          </cell>
        </row>
        <row r="3162">
          <cell r="B3162" t="str">
            <v>35,80 M2)</v>
          </cell>
        </row>
        <row r="3163">
          <cell r="A3163" t="str">
            <v>CÓDIGO</v>
          </cell>
          <cell r="B3163" t="str">
            <v>|D E S C R I Ç Ã O                                                   |UN</v>
          </cell>
          <cell r="C3163" t="str">
            <v>IDADE</v>
          </cell>
          <cell r="D3163" t="str">
            <v>|CUSTO TOTAL</v>
          </cell>
        </row>
        <row r="3164">
          <cell r="A3164" t="str">
            <v>ÍNCULO.....:</v>
          </cell>
          <cell r="B3164" t="str">
            <v>NACIONAL CAIXA</v>
          </cell>
        </row>
        <row r="3166">
          <cell r="A3166" t="str">
            <v>68676/003</v>
          </cell>
          <cell r="B3166" t="str">
            <v>INSTALACOES SANITARIAS P/ CASA POPULAR - KIT PROJETO 3 (1 PAVTO -</v>
          </cell>
          <cell r="C3166" t="str">
            <v>UN</v>
          </cell>
          <cell r="D3166">
            <v>283.83999999999997</v>
          </cell>
        </row>
        <row r="3167">
          <cell r="B3167" t="str">
            <v>34,20 M2)</v>
          </cell>
        </row>
        <row r="3168">
          <cell r="A3168" t="str">
            <v>68676/004</v>
          </cell>
          <cell r="B3168" t="str">
            <v>INSTALACOES SANITARIAS P/ CASA POPULAR - KIT PROJETO 4 (1 PAVTO -</v>
          </cell>
          <cell r="C3168" t="str">
            <v>UN</v>
          </cell>
          <cell r="D3168">
            <v>283.83999999999997</v>
          </cell>
        </row>
        <row r="3169">
          <cell r="B3169" t="str">
            <v>33,82 M2)</v>
          </cell>
        </row>
        <row r="3170">
          <cell r="A3170" t="str">
            <v>68676/005</v>
          </cell>
          <cell r="B3170" t="str">
            <v>INSTALACOES SANITARIAS P/ CASA POPULAR - KIT PROJETO 5 (1 PAVTO -</v>
          </cell>
          <cell r="C3170" t="str">
            <v>UN</v>
          </cell>
          <cell r="D3170">
            <v>283.83999999999997</v>
          </cell>
        </row>
        <row r="3171">
          <cell r="B3171" t="str">
            <v>45,16 M2)</v>
          </cell>
        </row>
        <row r="3172">
          <cell r="A3172" t="str">
            <v>68676/006</v>
          </cell>
          <cell r="B3172" t="str">
            <v>INSTALACOES SANITARIAS P/ CASA POPULAR - KIT PROJETO 6 (1 PAVTO -</v>
          </cell>
          <cell r="C3172" t="str">
            <v>UN</v>
          </cell>
          <cell r="D3172">
            <v>283.83999999999997</v>
          </cell>
        </row>
        <row r="3173">
          <cell r="B3173" t="str">
            <v>34,38 M2)</v>
          </cell>
        </row>
        <row r="3174">
          <cell r="A3174" t="str">
            <v>68676/007</v>
          </cell>
          <cell r="B3174" t="str">
            <v>INSTALACOES SANITARIAS P/ CASA POPULAR - KIT PROJETO 7 (1 PAVTO -</v>
          </cell>
          <cell r="C3174" t="str">
            <v>UN</v>
          </cell>
          <cell r="D3174">
            <v>283.83999999999997</v>
          </cell>
        </row>
        <row r="3175">
          <cell r="B3175" t="str">
            <v>37,26 M2)</v>
          </cell>
        </row>
        <row r="3176">
          <cell r="A3176" t="str">
            <v>68676/008</v>
          </cell>
          <cell r="B3176" t="str">
            <v>INSTALACOES SANITARIAS P/ CASA POPULAR - KIT PROJETO 8 (1 PAVTO -</v>
          </cell>
          <cell r="C3176" t="str">
            <v>UN</v>
          </cell>
          <cell r="D3176">
            <v>283.83999999999997</v>
          </cell>
        </row>
        <row r="3177">
          <cell r="B3177" t="str">
            <v>39,83 M2)</v>
          </cell>
        </row>
        <row r="3178">
          <cell r="A3178" t="str">
            <v>INPR</v>
          </cell>
          <cell r="B3178" t="str">
            <v>INSTALACOES DE PRODUCAO</v>
          </cell>
        </row>
        <row r="3179">
          <cell r="A3179">
            <v>240</v>
          </cell>
          <cell r="B3179" t="str">
            <v>MONTAGENS EM GERAL</v>
          </cell>
        </row>
        <row r="3180">
          <cell r="A3180">
            <v>6159</v>
          </cell>
          <cell r="B3180" t="str">
            <v>INDICADOR DE NIVEL, PARA RESERVATORIO</v>
          </cell>
          <cell r="C3180" t="str">
            <v>UN</v>
          </cell>
          <cell r="D3180">
            <v>93</v>
          </cell>
        </row>
        <row r="3181">
          <cell r="A3181">
            <v>24261</v>
          </cell>
          <cell r="B3181" t="str">
            <v>INSTALACOES HIDRAULICAS P/RESERVATORIOS</v>
          </cell>
        </row>
        <row r="3182">
          <cell r="A3182" t="str">
            <v>24261/001</v>
          </cell>
          <cell r="B3182" t="str">
            <v>RESERVATORIO APOIADO DE 25 M3</v>
          </cell>
          <cell r="C3182" t="str">
            <v>UN</v>
          </cell>
          <cell r="D3182">
            <v>6029.12</v>
          </cell>
        </row>
        <row r="3183">
          <cell r="A3183" t="str">
            <v>24261/002</v>
          </cell>
          <cell r="B3183" t="str">
            <v>RESERVATORIO APOIADO DE 50 M3</v>
          </cell>
          <cell r="C3183" t="str">
            <v>UN</v>
          </cell>
          <cell r="D3183">
            <v>6227.46</v>
          </cell>
        </row>
        <row r="3184">
          <cell r="A3184" t="str">
            <v>24261/003</v>
          </cell>
          <cell r="B3184" t="str">
            <v>RESERVATORIO APOIADO DE 75 M3</v>
          </cell>
          <cell r="C3184" t="str">
            <v>UN</v>
          </cell>
          <cell r="D3184">
            <v>10463.129999999999</v>
          </cell>
        </row>
        <row r="3185">
          <cell r="A3185" t="str">
            <v>24261/004</v>
          </cell>
          <cell r="B3185" t="str">
            <v>RESERVATORIO CIRCULAR APOIADO DE 300 M3</v>
          </cell>
          <cell r="C3185" t="str">
            <v>UN</v>
          </cell>
          <cell r="D3185">
            <v>24664.16</v>
          </cell>
        </row>
        <row r="3186">
          <cell r="A3186" t="str">
            <v>24261/005</v>
          </cell>
          <cell r="B3186" t="str">
            <v>RESERVATORIO CIRCULAR APOIADO DE 500 M3</v>
          </cell>
          <cell r="C3186" t="str">
            <v>UN</v>
          </cell>
          <cell r="D3186">
            <v>68693.17</v>
          </cell>
        </row>
        <row r="3187">
          <cell r="A3187" t="str">
            <v>24261/006</v>
          </cell>
          <cell r="B3187" t="str">
            <v>RESERVATORIO ELEVADO DE 25 M3</v>
          </cell>
          <cell r="C3187" t="str">
            <v>UN</v>
          </cell>
          <cell r="D3187">
            <v>19596.900000000001</v>
          </cell>
        </row>
        <row r="3188">
          <cell r="A3188" t="str">
            <v>24261/007</v>
          </cell>
          <cell r="B3188" t="str">
            <v>RESERVATORIO ELEVADO DE 50 M3</v>
          </cell>
          <cell r="C3188" t="str">
            <v>UN</v>
          </cell>
          <cell r="D3188">
            <v>19708.95</v>
          </cell>
        </row>
        <row r="3189">
          <cell r="A3189" t="str">
            <v>24261/008</v>
          </cell>
          <cell r="B3189" t="str">
            <v>RESERVATORIO ELEVADO DE 100 M3</v>
          </cell>
          <cell r="C3189" t="str">
            <v>UN</v>
          </cell>
          <cell r="D3189">
            <v>32611.06</v>
          </cell>
        </row>
        <row r="3190">
          <cell r="A3190" t="str">
            <v>24261/009</v>
          </cell>
          <cell r="B3190" t="str">
            <v>SUSPIRO EM FOFO D=100MM, PARA RESERVATORIO</v>
          </cell>
          <cell r="C3190" t="str">
            <v>UN</v>
          </cell>
          <cell r="D3190">
            <v>410.9</v>
          </cell>
        </row>
        <row r="3191">
          <cell r="A3191" t="str">
            <v>24261/010</v>
          </cell>
          <cell r="B3191" t="str">
            <v>ESCADA INTERNA PARA RESERVATORIO</v>
          </cell>
          <cell r="C3191" t="str">
            <v>UN</v>
          </cell>
          <cell r="D3191">
            <v>401.98</v>
          </cell>
        </row>
        <row r="3192">
          <cell r="A3192">
            <v>24264</v>
          </cell>
          <cell r="B3192" t="str">
            <v>TAMPA PARA RESERVATORIO</v>
          </cell>
        </row>
        <row r="3193">
          <cell r="A3193" t="str">
            <v>24264/001</v>
          </cell>
          <cell r="B3193" t="str">
            <v>TAMPA PARA RESERVATORIO EM ACO INOX</v>
          </cell>
          <cell r="C3193" t="str">
            <v>UN</v>
          </cell>
          <cell r="D3193">
            <v>361.16</v>
          </cell>
        </row>
        <row r="3194">
          <cell r="A3194" t="str">
            <v>CÓDIGO</v>
          </cell>
          <cell r="B3194" t="str">
            <v>|D E S C R I Ç Ã O                                                   |UN</v>
          </cell>
          <cell r="C3194" t="str">
            <v>IDADE</v>
          </cell>
          <cell r="D3194" t="str">
            <v>|CUSTO TOTAL</v>
          </cell>
        </row>
        <row r="3195">
          <cell r="A3195" t="str">
            <v>ÍNCULO.....:</v>
          </cell>
          <cell r="B3195" t="str">
            <v>NACIONAL CAIXA</v>
          </cell>
        </row>
        <row r="3197">
          <cell r="A3197" t="str">
            <v>24264/002</v>
          </cell>
          <cell r="B3197" t="str">
            <v>TAMPA EM ACO INOX PARA RESERVATORIO</v>
          </cell>
          <cell r="C3197" t="str">
            <v>UN</v>
          </cell>
          <cell r="D3197">
            <v>361.16</v>
          </cell>
        </row>
        <row r="3198">
          <cell r="A3198">
            <v>40834</v>
          </cell>
          <cell r="B3198" t="str">
            <v>INDICADOR DE NIVEL DE RESERVATORIOS</v>
          </cell>
          <cell r="C3198" t="str">
            <v>UN</v>
          </cell>
          <cell r="D3198">
            <v>93</v>
          </cell>
        </row>
        <row r="3199">
          <cell r="A3199" t="str">
            <v>LIPR</v>
          </cell>
          <cell r="B3199" t="str">
            <v>LIGACOES PREDIAIS AGUA/ESGOTO/ENERGIA/TELEFONE</v>
          </cell>
        </row>
        <row r="3200">
          <cell r="A3200">
            <v>58</v>
          </cell>
          <cell r="B3200" t="str">
            <v>LIGACOES PREDIAIS DE AGUA</v>
          </cell>
        </row>
        <row r="3201">
          <cell r="A3201">
            <v>10251</v>
          </cell>
          <cell r="B3201" t="str">
            <v>TOMADA D AGU</v>
          </cell>
        </row>
        <row r="3202">
          <cell r="A3202" t="str">
            <v>10251/001</v>
          </cell>
          <cell r="B3202" t="str">
            <v>TOMADA D AGUA PARA REDE EM IMPLANTACA</v>
          </cell>
          <cell r="C3202" t="str">
            <v>UN</v>
          </cell>
          <cell r="D3202">
            <v>4.0199999999999996</v>
          </cell>
        </row>
        <row r="3203">
          <cell r="A3203">
            <v>10252</v>
          </cell>
          <cell r="B3203" t="str">
            <v>RAMAL PREDIAL</v>
          </cell>
        </row>
        <row r="3204">
          <cell r="A3204" t="str">
            <v>10252/001</v>
          </cell>
          <cell r="B3204" t="str">
            <v>RAMAL PREDIAL DE AGUA P/ REDE EM IMPLANTACAO (MAT. E M.O.)</v>
          </cell>
          <cell r="C3204" t="str">
            <v>M</v>
          </cell>
          <cell r="D3204">
            <v>6.99</v>
          </cell>
        </row>
        <row r="3205">
          <cell r="A3205">
            <v>23441</v>
          </cell>
          <cell r="B3205" t="str">
            <v>MONTAGEM E INSTALACAO DE CAVALETE</v>
          </cell>
        </row>
        <row r="3206">
          <cell r="A3206" t="str">
            <v>23441/001</v>
          </cell>
          <cell r="B3206" t="str">
            <v>MONTAGEM E INSTALACAO DE KIT EM POLIETILENO C/ REGISTRO 3/4"</v>
          </cell>
          <cell r="C3206" t="str">
            <v>UN</v>
          </cell>
          <cell r="D3206">
            <v>34.799999999999997</v>
          </cell>
        </row>
        <row r="3207">
          <cell r="A3207">
            <v>23442</v>
          </cell>
          <cell r="B3207" t="str">
            <v>AQUISICAO E INSTALACAO DE HIDROMETRO</v>
          </cell>
        </row>
        <row r="3208">
          <cell r="A3208" t="str">
            <v>23442/001</v>
          </cell>
          <cell r="B3208" t="str">
            <v>AQUISICAO E INSTALACAO DE HIDROMETRO DE 3,00 M3/H, D = 1/2"</v>
          </cell>
          <cell r="C3208" t="str">
            <v>UN</v>
          </cell>
          <cell r="D3208">
            <v>71.02</v>
          </cell>
        </row>
        <row r="3209">
          <cell r="A3209" t="str">
            <v>23442/002</v>
          </cell>
          <cell r="B3209" t="str">
            <v>AQUISICAO E INSTALACAO DE HIDROMETRO DE 5,00 M3/H, D = 3/4"</v>
          </cell>
          <cell r="C3209" t="str">
            <v>UN</v>
          </cell>
          <cell r="D3209">
            <v>93.14</v>
          </cell>
        </row>
        <row r="3210">
          <cell r="A3210" t="str">
            <v>23442/003</v>
          </cell>
          <cell r="B3210" t="str">
            <v>AQUISICAO E INSTALACAO DE HIDROMETRO DE 1,5 M3/H</v>
          </cell>
          <cell r="C3210" t="str">
            <v>UN</v>
          </cell>
          <cell r="D3210">
            <v>67.91</v>
          </cell>
        </row>
        <row r="3211">
          <cell r="A3211">
            <v>23746</v>
          </cell>
          <cell r="B3211" t="str">
            <v>LIGACAO PREDIAL (AGUA E ESGOTO)</v>
          </cell>
        </row>
        <row r="3212">
          <cell r="A3212" t="str">
            <v>23746/001</v>
          </cell>
          <cell r="B3212" t="str">
            <v>LIGACAO PREDIAL/CASAS (AGUA E ESGOTO)</v>
          </cell>
          <cell r="C3212" t="str">
            <v>UN</v>
          </cell>
          <cell r="D3212">
            <v>110.15</v>
          </cell>
        </row>
        <row r="3213">
          <cell r="A3213">
            <v>68062</v>
          </cell>
          <cell r="B3213" t="str">
            <v>ACRESCIMO PARA LIGACAO EM CASAS COM CAIXA D AGU</v>
          </cell>
          <cell r="C3213" t="str">
            <v>UN</v>
          </cell>
          <cell r="D3213">
            <v>52.92</v>
          </cell>
        </row>
        <row r="3214">
          <cell r="A3214">
            <v>68063</v>
          </cell>
          <cell r="B3214" t="str">
            <v>LIGACAO DOMICILIAR DE AGUA (DO HIDROMETRO ATE A CASA)</v>
          </cell>
          <cell r="C3214" t="str">
            <v>UN</v>
          </cell>
          <cell r="D3214">
            <v>28.28</v>
          </cell>
        </row>
        <row r="3215">
          <cell r="A3215">
            <v>68488</v>
          </cell>
          <cell r="B3215" t="str">
            <v>LIGACAO DOMICILIAR DE AGUA</v>
          </cell>
        </row>
        <row r="3216">
          <cell r="A3216" t="str">
            <v>68488/001</v>
          </cell>
          <cell r="B3216" t="str">
            <v>LIGACAO DOMICILIAR DE AGUA</v>
          </cell>
          <cell r="C3216" t="str">
            <v>UN</v>
          </cell>
          <cell r="D3216">
            <v>503</v>
          </cell>
        </row>
        <row r="3217">
          <cell r="A3217">
            <v>59</v>
          </cell>
          <cell r="B3217" t="str">
            <v>LIGACOES PREDIAIS DE ESGOTO</v>
          </cell>
        </row>
        <row r="3218">
          <cell r="A3218">
            <v>23444</v>
          </cell>
          <cell r="B3218" t="str">
            <v>CONEXAO DO RAMAL DOMICILIAR A REDE COLETORA EM IMPLANTACAO</v>
          </cell>
        </row>
        <row r="3219">
          <cell r="A3219" t="str">
            <v>23444/001</v>
          </cell>
          <cell r="B3219" t="str">
            <v>EM PVC, DIAMETRO 100 MM (MAO-DE-OBRA)</v>
          </cell>
          <cell r="C3219" t="str">
            <v>UN</v>
          </cell>
          <cell r="D3219">
            <v>2.0099999999999998</v>
          </cell>
        </row>
        <row r="3220">
          <cell r="A3220" t="str">
            <v>23444/002</v>
          </cell>
          <cell r="B3220" t="str">
            <v>EM MANILHA CERAMICA, DIAMETRO 100 MM (MAO-DE-OBRA + MATERIAL</v>
          </cell>
          <cell r="C3220" t="str">
            <v>UN</v>
          </cell>
          <cell r="D3220">
            <v>6.3</v>
          </cell>
        </row>
        <row r="3221">
          <cell r="B3221" t="str">
            <v>PARA JUNTA ASFALTICA)</v>
          </cell>
        </row>
        <row r="3222">
          <cell r="A3222">
            <v>23445</v>
          </cell>
          <cell r="B3222" t="str">
            <v>RAMAL PREDIAL DE ESGOTO PARA REDE EM IMPLANTACAO (MAO-DE OBRA E</v>
          </cell>
        </row>
        <row r="3223">
          <cell r="B3223" t="str">
            <v>MATERIAL, INCLUINDO ESCAVACAO MANUAL ATE 1,50 METROS E REATERRO)</v>
          </cell>
        </row>
        <row r="3224">
          <cell r="A3224" t="str">
            <v>23445/001</v>
          </cell>
          <cell r="B3224" t="str">
            <v>EM PVC, DIAMETRO 100 MM</v>
          </cell>
          <cell r="C3224" t="str">
            <v>M</v>
          </cell>
          <cell r="D3224">
            <v>21.66</v>
          </cell>
        </row>
        <row r="3225">
          <cell r="A3225" t="str">
            <v>CÓDIGO</v>
          </cell>
          <cell r="B3225" t="str">
            <v>|D E S C R I Ç Ã O                                                   |UN</v>
          </cell>
          <cell r="C3225" t="str">
            <v>IDADE</v>
          </cell>
          <cell r="D3225" t="str">
            <v>|CUSTO TOTAL</v>
          </cell>
        </row>
        <row r="3226">
          <cell r="A3226" t="str">
            <v>ÍNCULO.....:</v>
          </cell>
          <cell r="B3226" t="str">
            <v>NACIONAL CAIXA</v>
          </cell>
        </row>
        <row r="3228">
          <cell r="A3228" t="str">
            <v>23445/002</v>
          </cell>
          <cell r="B3228" t="str">
            <v>EM MANILHA CERAMICA, DIAMETRO 100 MM</v>
          </cell>
          <cell r="C3228" t="str">
            <v>M</v>
          </cell>
          <cell r="D3228">
            <v>27.29</v>
          </cell>
        </row>
        <row r="3229">
          <cell r="A3229">
            <v>68489</v>
          </cell>
          <cell r="B3229" t="str">
            <v>LIGACAO DOMICILIAR DE ESGOTO</v>
          </cell>
        </row>
        <row r="3230">
          <cell r="A3230" t="str">
            <v>68489/001</v>
          </cell>
          <cell r="B3230" t="str">
            <v>LIGACAO DOMICILIAR DE ESGOTO</v>
          </cell>
          <cell r="C3230" t="str">
            <v>UN</v>
          </cell>
          <cell r="D3230">
            <v>2408.69</v>
          </cell>
        </row>
        <row r="3231">
          <cell r="A3231">
            <v>60</v>
          </cell>
          <cell r="B3231" t="str">
            <v>LIGACOES PREDIAIS DE ENERGIA</v>
          </cell>
        </row>
        <row r="3232">
          <cell r="A3232">
            <v>68064</v>
          </cell>
          <cell r="B3232" t="str">
            <v>LIGACAO DOMICILIAR COM POSTE T6</v>
          </cell>
          <cell r="C3232" t="str">
            <v>UN</v>
          </cell>
          <cell r="D3232">
            <v>147.53</v>
          </cell>
        </row>
        <row r="3233">
          <cell r="A3233">
            <v>68490</v>
          </cell>
          <cell r="B3233" t="str">
            <v>ENTRADA DE ENERGIA ELETRICA</v>
          </cell>
        </row>
        <row r="3234">
          <cell r="A3234" t="str">
            <v>68490/001</v>
          </cell>
          <cell r="B3234" t="str">
            <v>ENTRADA DE ENERGIA ELETRICA</v>
          </cell>
          <cell r="C3234" t="str">
            <v>UN</v>
          </cell>
          <cell r="D3234">
            <v>3969.75</v>
          </cell>
        </row>
        <row r="3235">
          <cell r="A3235" t="str">
            <v>MOVT</v>
          </cell>
          <cell r="B3235" t="str">
            <v>MOVIMENTO DE TERRA</v>
          </cell>
        </row>
        <row r="3236">
          <cell r="A3236">
            <v>17</v>
          </cell>
          <cell r="B3236" t="str">
            <v>DRAGAGEM</v>
          </cell>
        </row>
        <row r="3237">
          <cell r="A3237">
            <v>59419</v>
          </cell>
          <cell r="B3237" t="str">
            <v>ESCAVACAO SUBMERSA</v>
          </cell>
        </row>
        <row r="3238">
          <cell r="A3238" t="str">
            <v>59419/001</v>
          </cell>
          <cell r="B3238" t="str">
            <v>ESCAVACAO SUBMERSA (DRAGAGEM E CARGA)</v>
          </cell>
          <cell r="C3238" t="str">
            <v>M3</v>
          </cell>
          <cell r="D3238">
            <v>14.02</v>
          </cell>
        </row>
        <row r="3239">
          <cell r="A3239">
            <v>18</v>
          </cell>
          <cell r="B3239" t="str">
            <v>CORTE/ESCAVACAO EM JAZIDAS OU CAMPO ABERTO</v>
          </cell>
        </row>
        <row r="3240">
          <cell r="A3240">
            <v>7011</v>
          </cell>
          <cell r="B3240" t="str">
            <v>ESCAVACAO E ACERTO MANUAL NA FAIXA DE 0,45M DE LARGURA P/ EXECUCAO</v>
          </cell>
          <cell r="C3240" t="str">
            <v>M</v>
          </cell>
          <cell r="D3240">
            <v>1.97</v>
          </cell>
        </row>
        <row r="3241">
          <cell r="B3241" t="str">
            <v>DE MEIO-FIO E SARJETA CONJUGADOS</v>
          </cell>
        </row>
        <row r="3242">
          <cell r="A3242">
            <v>23406</v>
          </cell>
          <cell r="B3242" t="str">
            <v>ESCAVACAO E TRANSPORTE DMT 50M C/TRATOR ESTEIRAS CAT D6</v>
          </cell>
        </row>
        <row r="3243">
          <cell r="A3243" t="str">
            <v>23406/001</v>
          </cell>
          <cell r="B3243" t="str">
            <v>ESCAVACAO MECANICA EM MATERIAL DE 1A CATEGORIA C/TRATOR DE ESTEIRAS</v>
          </cell>
          <cell r="C3243" t="str">
            <v>M3</v>
          </cell>
          <cell r="D3243">
            <v>4.04</v>
          </cell>
        </row>
        <row r="3244">
          <cell r="B3244" t="str">
            <v>CAT D6, INCLUSIVE TRANSPORTE ATE 50M</v>
          </cell>
        </row>
        <row r="3245">
          <cell r="A3245">
            <v>23433</v>
          </cell>
          <cell r="B3245" t="str">
            <v>ESCAVACAO MECANIZADA DE AREA, QQ TERRENO, EXCETO ROCHA</v>
          </cell>
        </row>
        <row r="3246">
          <cell r="A3246" t="str">
            <v>23433/001</v>
          </cell>
          <cell r="B3246" t="str">
            <v>ESCAVACAO MECANIZADA DE AREA (C/TRATOR DE ESTEIRAS CATERPILLAR-D8)</v>
          </cell>
          <cell r="C3246" t="str">
            <v>M3</v>
          </cell>
          <cell r="D3246">
            <v>1.94</v>
          </cell>
        </row>
        <row r="3247">
          <cell r="A3247">
            <v>23434</v>
          </cell>
          <cell r="B3247" t="str">
            <v>ESCAVACAO SUBMERSA</v>
          </cell>
        </row>
        <row r="3248">
          <cell r="A3248" t="str">
            <v>23434/001</v>
          </cell>
          <cell r="B3248" t="str">
            <v>DRAGAGEM (C/ ESCAVADEIRA DRAG LINE DE ARRASTE 140HP BUCYRUS)</v>
          </cell>
          <cell r="C3248" t="str">
            <v>M3</v>
          </cell>
          <cell r="D3248">
            <v>12.81</v>
          </cell>
        </row>
        <row r="3249">
          <cell r="A3249">
            <v>23616</v>
          </cell>
          <cell r="B3249" t="str">
            <v>ESCAVACAO DE MATERIAL 1A. CATEGORIA (SUBLEITO)</v>
          </cell>
        </row>
        <row r="3250">
          <cell r="A3250" t="str">
            <v>23616/002</v>
          </cell>
          <cell r="B3250" t="str">
            <v>ESCAVACAO MECANICA DE MATERIAL 1A. CATEGORIA, PROVENIENTE DE CORTE DE</v>
          </cell>
          <cell r="C3250" t="str">
            <v>M3</v>
          </cell>
          <cell r="D3250">
            <v>2.14</v>
          </cell>
        </row>
        <row r="3251">
          <cell r="B3251" t="str">
            <v>SUBLEITO (C/TRATOR ESTEIRAS KOMATSU 160HP)</v>
          </cell>
        </row>
        <row r="3252">
          <cell r="A3252">
            <v>24863</v>
          </cell>
          <cell r="B3252" t="str">
            <v>ESCAVACAO E TRANSPORTE DMT 50M C/TRATOR ESTEIRAS CAT D8</v>
          </cell>
        </row>
        <row r="3253">
          <cell r="A3253" t="str">
            <v>24863/001</v>
          </cell>
          <cell r="B3253" t="str">
            <v>ESCAVACAO E TRANSP MAT 1A CAT DMT 50M C/TRATOR EST CAT D8 C/ LAMINA</v>
          </cell>
          <cell r="C3253" t="str">
            <v>M3</v>
          </cell>
          <cell r="D3253">
            <v>1.44</v>
          </cell>
        </row>
        <row r="3254">
          <cell r="A3254" t="str">
            <v>24863/002</v>
          </cell>
          <cell r="B3254" t="str">
            <v>ESCAVACAO E TRANSP MAT 2A CAT DMT 50M C/TRATOR EST C/LAMINA E ESCARIF</v>
          </cell>
          <cell r="C3254" t="str">
            <v>M3</v>
          </cell>
          <cell r="D3254">
            <v>2.8</v>
          </cell>
        </row>
        <row r="3255">
          <cell r="A3255">
            <v>24864</v>
          </cell>
          <cell r="B3255" t="str">
            <v>ESCAVACAO, CARGA E TRANSPORTE DMT 50 A 200M C/ CAMINHAO BASCULANTE</v>
          </cell>
        </row>
        <row r="3256">
          <cell r="A3256" t="str">
            <v>CÓDIGO</v>
          </cell>
          <cell r="B3256" t="str">
            <v>|D E S C R I Ç Ã O                                                   |UN</v>
          </cell>
          <cell r="C3256" t="str">
            <v>IDADE</v>
          </cell>
          <cell r="D3256" t="str">
            <v>|CUSTO TOTAL</v>
          </cell>
        </row>
        <row r="3257">
          <cell r="A3257" t="str">
            <v>ÍNCULO.....:</v>
          </cell>
          <cell r="B3257" t="str">
            <v>NACIONAL CAIXA</v>
          </cell>
        </row>
        <row r="3259">
          <cell r="A3259" t="str">
            <v>24864/001</v>
          </cell>
          <cell r="B3259" t="str">
            <v>ESCAVACAO C/ CAT D8, CARGA E TRANSP MAT 1A CAT DMT 50 A 200M C/ CB</v>
          </cell>
          <cell r="C3259" t="str">
            <v>M3</v>
          </cell>
          <cell r="D3259">
            <v>4.2300000000000004</v>
          </cell>
        </row>
        <row r="3260">
          <cell r="A3260">
            <v>24868</v>
          </cell>
          <cell r="B3260" t="str">
            <v>ESCAVACAO E CARGA EM MATERIAL DE JAZIDA 1A CATEGORIA</v>
          </cell>
        </row>
        <row r="3261">
          <cell r="A3261" t="str">
            <v>24868/001</v>
          </cell>
          <cell r="B3261" t="str">
            <v>ESCAVACAO E CARGA DE MATERIAL DE JAZIDA 1A CAT UTILIZANDO TRATOR DE</v>
          </cell>
          <cell r="C3261" t="str">
            <v>M3</v>
          </cell>
          <cell r="D3261">
            <v>3.49</v>
          </cell>
        </row>
        <row r="3262">
          <cell r="B3262" t="str">
            <v>ESTEIRAS CAT D-8 (VU=10ANOS / 20.000H)</v>
          </cell>
        </row>
        <row r="3263">
          <cell r="A3263">
            <v>25039</v>
          </cell>
          <cell r="B3263" t="str">
            <v>ESCAVACAO E CARGA MATERIAL 1A CATEGORIA</v>
          </cell>
        </row>
        <row r="3264">
          <cell r="A3264" t="str">
            <v>25039/001</v>
          </cell>
          <cell r="B3264" t="str">
            <v>ESCAVACAO E CARGA MATERIAL 1A CATEGORIA, UTILIZANDO TRATOR DE ESTEIRAS</v>
          </cell>
          <cell r="C3264" t="str">
            <v>M3</v>
          </cell>
          <cell r="D3264">
            <v>3.03</v>
          </cell>
        </row>
        <row r="3265">
          <cell r="B3265" t="str">
            <v>CAT D-6 E PA-CARREGADEIRA CAT 950 170HP</v>
          </cell>
        </row>
        <row r="3266">
          <cell r="A3266">
            <v>60844</v>
          </cell>
          <cell r="B3266" t="str">
            <v>REGULARIZACAO DE AREAS</v>
          </cell>
        </row>
        <row r="3267">
          <cell r="A3267" t="str">
            <v>60844/001</v>
          </cell>
          <cell r="B3267" t="str">
            <v>REGULARIZACAO DE AREAS - C/ MOTONIVELADORA 185 A 200 CV - MMA</v>
          </cell>
          <cell r="C3267" t="str">
            <v>M2</v>
          </cell>
          <cell r="D3267">
            <v>0.25</v>
          </cell>
        </row>
        <row r="3268">
          <cell r="A3268">
            <v>63377</v>
          </cell>
          <cell r="B3268" t="str">
            <v>ESCAVACAO MANUAL DE AREA, QQ TERRENO, EXCETO ROCHA</v>
          </cell>
        </row>
        <row r="3269">
          <cell r="A3269" t="str">
            <v>63377/001</v>
          </cell>
          <cell r="B3269" t="str">
            <v>ATE 1,50 METROS DE PROFUNDIDADE</v>
          </cell>
          <cell r="C3269" t="str">
            <v>M3</v>
          </cell>
          <cell r="D3269">
            <v>11.09</v>
          </cell>
        </row>
        <row r="3270">
          <cell r="A3270" t="str">
            <v>63377/002</v>
          </cell>
          <cell r="B3270" t="str">
            <v>ALEM DE 1,50 METROS ATE 3,00 METROS DE PROFUNDIDADE</v>
          </cell>
          <cell r="C3270" t="str">
            <v>M3</v>
          </cell>
          <cell r="D3270">
            <v>14.64</v>
          </cell>
        </row>
        <row r="3271">
          <cell r="A3271">
            <v>71415</v>
          </cell>
          <cell r="B3271" t="str">
            <v>ESCAVAÇÃO MECANIZADA A CEU ABERTO</v>
          </cell>
        </row>
        <row r="3272">
          <cell r="A3272" t="str">
            <v>71415/001</v>
          </cell>
          <cell r="B3272" t="str">
            <v>ESCAVACAO, CARGA E DESCARGA MECANICA DE MATERIAL DE 1 CATEGORIA, NO VO</v>
          </cell>
          <cell r="C3272" t="str">
            <v>M3</v>
          </cell>
          <cell r="D3272">
            <v>11.11</v>
          </cell>
        </row>
        <row r="3273">
          <cell r="B3273" t="str">
            <v>LUME NECESSARIO P/ 1,00M3, COMPACTADO A 90%, INCLUSIVE TRANSPORTE A 1K</v>
          </cell>
        </row>
        <row r="3274">
          <cell r="B3274" t="str">
            <v>M</v>
          </cell>
        </row>
        <row r="3275">
          <cell r="A3275">
            <v>19</v>
          </cell>
          <cell r="B3275" t="str">
            <v>ESCAVACAO DE VALAS</v>
          </cell>
        </row>
        <row r="3276">
          <cell r="A3276">
            <v>10278</v>
          </cell>
          <cell r="B3276" t="str">
            <v>ESCAVACAO MANUAL DE VALAS RASAS, QQ TERRENO, EXCETO ROCHA</v>
          </cell>
        </row>
        <row r="3277">
          <cell r="A3277" t="str">
            <v>10278/001</v>
          </cell>
          <cell r="B3277" t="str">
            <v>ESCAVACAO MANUAL DE VALAS RASAS, QQ TERRENO, EXCETO ROCHA, P/FUNDACOES</v>
          </cell>
          <cell r="C3277" t="str">
            <v>M3</v>
          </cell>
          <cell r="D3277">
            <v>14.42</v>
          </cell>
        </row>
        <row r="3278">
          <cell r="B3278" t="str">
            <v>RASAS-BALDRAMES</v>
          </cell>
        </row>
        <row r="3279">
          <cell r="A3279" t="str">
            <v>10278/002</v>
          </cell>
          <cell r="B3279" t="str">
            <v>ESCAVACAO MANUAL (VALAS OU FUNDACOES RASAS)</v>
          </cell>
          <cell r="C3279" t="str">
            <v>M3</v>
          </cell>
          <cell r="D3279">
            <v>14.42</v>
          </cell>
        </row>
        <row r="3280">
          <cell r="A3280">
            <v>23414</v>
          </cell>
          <cell r="B3280" t="str">
            <v>ESCAVACAO MANUAL DE VALAS, QQ TERRENO, EXCETO ROCHA</v>
          </cell>
        </row>
        <row r="3281">
          <cell r="A3281" t="str">
            <v>23414/001</v>
          </cell>
          <cell r="B3281" t="str">
            <v>ATE 1,50 METROS DE PROFUNDIDADE</v>
          </cell>
          <cell r="C3281" t="str">
            <v>M3</v>
          </cell>
          <cell r="D3281">
            <v>11.76</v>
          </cell>
        </row>
        <row r="3282">
          <cell r="A3282" t="str">
            <v>23414/002</v>
          </cell>
          <cell r="B3282" t="str">
            <v>ALEM DE 1,50 METROS ATE 3,00 METROS DE PROFUNDIDADE</v>
          </cell>
          <cell r="C3282" t="str">
            <v>M3</v>
          </cell>
          <cell r="D3282">
            <v>15.53</v>
          </cell>
        </row>
        <row r="3283">
          <cell r="A3283" t="str">
            <v>23414/003</v>
          </cell>
          <cell r="B3283" t="str">
            <v>ALEM DE 3,00 METROS ATE 4,50 METROS DE PROFUNDIDADE</v>
          </cell>
          <cell r="C3283" t="str">
            <v>M3</v>
          </cell>
          <cell r="D3283">
            <v>18.190000000000001</v>
          </cell>
        </row>
        <row r="3284">
          <cell r="A3284">
            <v>23418</v>
          </cell>
          <cell r="B3284" t="str">
            <v>ESCAVACAO MECANICA DE VALAS, QQ TERRENO, EXCETO ROCHA</v>
          </cell>
        </row>
        <row r="3285">
          <cell r="A3285" t="str">
            <v>23418/001</v>
          </cell>
          <cell r="B3285" t="str">
            <v>ATE 2,00 METROS DE PROFUNDIDADE (C/RETRO-ESCAVADEIRA CASE 580 H)</v>
          </cell>
          <cell r="C3285" t="str">
            <v>M3</v>
          </cell>
          <cell r="D3285">
            <v>3.32</v>
          </cell>
        </row>
        <row r="3286">
          <cell r="A3286" t="str">
            <v>23418/002</v>
          </cell>
          <cell r="B3286" t="str">
            <v>ALEM DE 2,00 METROS ATE 4,00 METROS DE PROFUNDIDADE (C/RETRO-ESCAVA</v>
          </cell>
          <cell r="C3286" t="str">
            <v>M3</v>
          </cell>
          <cell r="D3286">
            <v>4.4400000000000004</v>
          </cell>
        </row>
        <row r="3287">
          <cell r="A3287" t="str">
            <v>CÓDIGO</v>
          </cell>
          <cell r="B3287" t="str">
            <v>|D E S C R I Ç Ã O                                                   |UN</v>
          </cell>
          <cell r="C3287" t="str">
            <v>IDADE</v>
          </cell>
          <cell r="D3287" t="str">
            <v>|CUSTO TOTAL</v>
          </cell>
        </row>
        <row r="3288">
          <cell r="A3288" t="str">
            <v>ÍNCULO.....:</v>
          </cell>
          <cell r="B3288" t="str">
            <v>NACIONAL CAIXA</v>
          </cell>
        </row>
        <row r="3290">
          <cell r="B3290" t="str">
            <v>DEIRA CASE 580 H)</v>
          </cell>
        </row>
        <row r="3291">
          <cell r="A3291" t="str">
            <v>23418/003</v>
          </cell>
          <cell r="B3291" t="str">
            <v>ALEM DE 4,00 METROS ATE 6,00 METROS DE PROFUNDIDADE (C/ESCAVADEIRA</v>
          </cell>
          <cell r="C3291" t="str">
            <v>M3</v>
          </cell>
          <cell r="D3291">
            <v>4.9000000000000004</v>
          </cell>
        </row>
        <row r="3292">
          <cell r="B3292" t="str">
            <v>HIDRAULICA 105 HP)</v>
          </cell>
        </row>
        <row r="3293">
          <cell r="A3293">
            <v>26286</v>
          </cell>
          <cell r="B3293" t="str">
            <v>ESCAVACAO MANUAL DE VALAS</v>
          </cell>
        </row>
        <row r="3294">
          <cell r="A3294" t="str">
            <v>26286/001</v>
          </cell>
          <cell r="B3294" t="str">
            <v>ESCAV MAN VALA/CAVA(FRIO)MAT 2A CAT ATE 1,50M EXCL ESG/ESCOR</v>
          </cell>
          <cell r="C3294" t="str">
            <v>M3</v>
          </cell>
          <cell r="D3294">
            <v>33.29</v>
          </cell>
        </row>
        <row r="3295">
          <cell r="B3295" t="str">
            <v>(MOLEDO OU ROCHA DECOMPOSTA)</v>
          </cell>
        </row>
        <row r="3296">
          <cell r="A3296" t="str">
            <v>26286/003</v>
          </cell>
          <cell r="B3296" t="str">
            <v>ESCAV MAN VALA/CAVA(FRIO)MAT 2A CAT 3 A 4,5M EXCL ESG/ESCOR</v>
          </cell>
          <cell r="C3296" t="str">
            <v>M3</v>
          </cell>
          <cell r="D3296">
            <v>48.82</v>
          </cell>
        </row>
        <row r="3297">
          <cell r="B3297" t="str">
            <v>(MOLEDO OU ROCHA DECOMPOSTA)</v>
          </cell>
        </row>
        <row r="3298">
          <cell r="A3298" t="str">
            <v>26286/004</v>
          </cell>
          <cell r="B3298" t="str">
            <v>ESCAV MAN VALA/CAVA(FRIO)MAT 2A CAT 4,5 A 6M EXCL ESG/ESCOR</v>
          </cell>
          <cell r="C3298" t="str">
            <v>M3</v>
          </cell>
          <cell r="D3298">
            <v>57.7</v>
          </cell>
        </row>
        <row r="3299">
          <cell r="B3299" t="str">
            <v>(MOLEDO OU ROCHA DECOMPOSTA)</v>
          </cell>
        </row>
        <row r="3300">
          <cell r="A3300" t="str">
            <v>26286/005</v>
          </cell>
          <cell r="B3300" t="str">
            <v>ESCAV MAN VALA/CAVA ATE 1,5M EXCL ESG/ESCOR ARGILA OU PEDRA</v>
          </cell>
          <cell r="C3300" t="str">
            <v>M3</v>
          </cell>
          <cell r="D3300">
            <v>21.3</v>
          </cell>
        </row>
        <row r="3301">
          <cell r="B3301" t="str">
            <v>SOLTA DO TAMANHO MEDIO DE PEDRA DE MAO</v>
          </cell>
        </row>
        <row r="3302">
          <cell r="A3302" t="str">
            <v>26286/006</v>
          </cell>
          <cell r="B3302" t="str">
            <v>ESCAV MAN VALA/CAVA DE 1,5 A 3M EXCL ESG/ESCOR ARGILA RIJA</v>
          </cell>
          <cell r="C3302" t="str">
            <v>M3</v>
          </cell>
          <cell r="D3302">
            <v>24.85</v>
          </cell>
        </row>
        <row r="3303">
          <cell r="B3303" t="str">
            <v>PEDRA SOLTA DO TAMANHO MEDIO DE PEDRA DE MAO</v>
          </cell>
        </row>
        <row r="3304">
          <cell r="A3304" t="str">
            <v>26286/007</v>
          </cell>
          <cell r="B3304" t="str">
            <v>ESCAV MAN VALA/CAVA DE 3 A 4,5M EXCL ESG/ESCOR ARGILA RIJA</v>
          </cell>
          <cell r="C3304" t="str">
            <v>M3</v>
          </cell>
          <cell r="D3304">
            <v>39.950000000000003</v>
          </cell>
        </row>
        <row r="3305">
          <cell r="B3305" t="str">
            <v>OU OU PEDRA SOLTA TAMANHO MEDIO DE PEDRA DE MAO</v>
          </cell>
        </row>
        <row r="3306">
          <cell r="A3306" t="str">
            <v>26286/008</v>
          </cell>
          <cell r="B3306" t="str">
            <v>ESCAV MAN VALA/CAVA DE 4,5 A 6M EXCL ESG/ESCOR ARGILA RIJA</v>
          </cell>
          <cell r="C3306" t="str">
            <v>M3</v>
          </cell>
          <cell r="D3306">
            <v>48.82</v>
          </cell>
        </row>
        <row r="3307">
          <cell r="B3307" t="str">
            <v>OU PEDRA SOLTA DO TAMANHO MEDIO DE PEDRA DE MAO</v>
          </cell>
        </row>
        <row r="3308">
          <cell r="A3308" t="str">
            <v>26286/009</v>
          </cell>
          <cell r="B3308" t="str">
            <v>ESCAV MAN VALA/CAVA ATE 1,5M EXCL ESG/ESCOR LODO</v>
          </cell>
          <cell r="C3308" t="str">
            <v>M3</v>
          </cell>
          <cell r="D3308">
            <v>24.41</v>
          </cell>
        </row>
        <row r="3309">
          <cell r="A3309" t="str">
            <v>26286/010</v>
          </cell>
          <cell r="B3309" t="str">
            <v>ESCAV MAN VALA/CAVA DE 1,5 A 3M EXCL ESG/ESCOR LODO</v>
          </cell>
          <cell r="C3309" t="str">
            <v>M3</v>
          </cell>
          <cell r="D3309">
            <v>44.38</v>
          </cell>
        </row>
        <row r="3310">
          <cell r="A3310" t="str">
            <v>26286/011</v>
          </cell>
          <cell r="B3310" t="str">
            <v>ESCAV MAN VALA/CAVA DE 3 A 4,5M EXCL ESG/ESCOR LODO</v>
          </cell>
          <cell r="C3310" t="str">
            <v>M3</v>
          </cell>
          <cell r="D3310">
            <v>66.58</v>
          </cell>
        </row>
        <row r="3311">
          <cell r="B3311" t="str">
            <v>MENTO E ESGOTAMENTO</v>
          </cell>
        </row>
        <row r="3312">
          <cell r="A3312" t="str">
            <v>26286/012</v>
          </cell>
          <cell r="B3312" t="str">
            <v>ESCAV MAN VALA/CAVA LODO, DE 4,50 A 6,00 M, EXCLUS</v>
          </cell>
          <cell r="C3312" t="str">
            <v>M3</v>
          </cell>
          <cell r="D3312">
            <v>79.900000000000006</v>
          </cell>
        </row>
        <row r="3313">
          <cell r="B3313" t="str">
            <v>MENTO E ESGOTAMENTO</v>
          </cell>
        </row>
        <row r="3314">
          <cell r="A3314" t="str">
            <v>26286/013</v>
          </cell>
          <cell r="B3314" t="str">
            <v>ESCAV MAN VALA/CAVA MAT 1A CAT ATE 1,5M EXCL ESG/ESCOR EM</v>
          </cell>
          <cell r="C3314" t="str">
            <v>M3</v>
          </cell>
          <cell r="D3314">
            <v>18.64</v>
          </cell>
        </row>
        <row r="3315">
          <cell r="B3315" t="str">
            <v>BECO(LARG ATE 2M)C/IMPOSSIBILIDADE DE ENTRADA DE CAMINHAO</v>
          </cell>
        </row>
        <row r="3316">
          <cell r="B3316" t="str">
            <v>OU EQUIPAMENTO MOTORIZADO P/RETIRADA MATERIAL</v>
          </cell>
        </row>
        <row r="3317">
          <cell r="A3317" t="str">
            <v>26286/014</v>
          </cell>
          <cell r="B3317" t="str">
            <v>ESCAV MAN VALA/CAVA MAT 1A CAT DE 1,5 A 3M EXCL ESG/ESCOR EM</v>
          </cell>
          <cell r="C3317" t="str">
            <v>M3</v>
          </cell>
          <cell r="D3317">
            <v>23.97</v>
          </cell>
        </row>
        <row r="3318">
          <cell r="A3318" t="str">
            <v>CÓDIGO</v>
          </cell>
          <cell r="B3318" t="str">
            <v>|D E S C R I Ç Ã O                                                   |UN</v>
          </cell>
          <cell r="C3318" t="str">
            <v>IDADE</v>
          </cell>
          <cell r="D3318" t="str">
            <v>|CUSTO TOTAL</v>
          </cell>
        </row>
        <row r="3319">
          <cell r="A3319" t="str">
            <v>ÍNCULO.....:</v>
          </cell>
          <cell r="B3319" t="str">
            <v>NACIONAL CAIXA</v>
          </cell>
        </row>
        <row r="3321">
          <cell r="B3321" t="str">
            <v>BECO(LARG ATE 2M)C/IMPOSSIBILIDADE DE ENTRADA DE CAMINHAO OU</v>
          </cell>
        </row>
        <row r="3322">
          <cell r="B3322" t="str">
            <v>EQUIPAMENTO MOTORIZADO P/RETIRADA DO MATERIAL</v>
          </cell>
        </row>
        <row r="3323">
          <cell r="A3323" t="str">
            <v>26286/015</v>
          </cell>
          <cell r="B3323" t="str">
            <v>ESCAV MAN VALA/CAVA MAT 1A CAT DE 3 A 4,5M EXCL ESG/ESCOR EM</v>
          </cell>
          <cell r="C3323" t="str">
            <v>M3</v>
          </cell>
          <cell r="D3323">
            <v>31.96</v>
          </cell>
        </row>
        <row r="3324">
          <cell r="B3324" t="str">
            <v>BECO(LARG ATE 2M)C/IMPOSSIBILIDADE DE ENTRADA DE CAMINHAO OU</v>
          </cell>
        </row>
        <row r="3325">
          <cell r="B3325" t="str">
            <v>EQUIPAMENTO MOTORIZADO P/RETIRADA DE MATERIAL</v>
          </cell>
        </row>
        <row r="3326">
          <cell r="A3326" t="str">
            <v>26286/016</v>
          </cell>
          <cell r="B3326" t="str">
            <v>ESCAV MAN VALA/CAVA LODO/LAMA ATE 1,5M EXCLESG/ESCOR EM BECO</v>
          </cell>
          <cell r="C3326" t="str">
            <v>M3</v>
          </cell>
          <cell r="D3326">
            <v>28.09</v>
          </cell>
        </row>
        <row r="3327">
          <cell r="B3327" t="str">
            <v>(LARG ATE 2M)EM FAVELAS</v>
          </cell>
        </row>
        <row r="3328">
          <cell r="A3328" t="str">
            <v>26286/017</v>
          </cell>
          <cell r="B3328" t="str">
            <v>ESCAV MAN VALA/CAVA LODO/LAMA DE 1,5 A 3M INCL ESG/ESCOR EM</v>
          </cell>
          <cell r="C3328" t="str">
            <v>M3</v>
          </cell>
          <cell r="D3328">
            <v>51.04</v>
          </cell>
        </row>
        <row r="3329">
          <cell r="B3329" t="str">
            <v>BECOS(LARGURA ATE 2,00M)EM FAVELAS</v>
          </cell>
        </row>
        <row r="3330">
          <cell r="A3330" t="str">
            <v>26286/018</v>
          </cell>
          <cell r="B3330" t="str">
            <v>ESCAV MAN CEU ABERTO MAT 1A CAT ATE 0,5M REMOCAO ATE 1DAM</v>
          </cell>
          <cell r="C3330" t="str">
            <v>M3</v>
          </cell>
          <cell r="D3330">
            <v>10.65</v>
          </cell>
        </row>
        <row r="3331">
          <cell r="A3331" t="str">
            <v>26286/019</v>
          </cell>
          <cell r="B3331" t="str">
            <v>ESCAV MANUAL VALA/CAVA MAT 1A CAT ATE 1,50M EXCL ESG/ESCOR</v>
          </cell>
          <cell r="C3331" t="str">
            <v>M3</v>
          </cell>
          <cell r="D3331">
            <v>15.53</v>
          </cell>
        </row>
        <row r="3332">
          <cell r="B3332" t="str">
            <v>(AREIA ARGILA OU PICARRA)</v>
          </cell>
        </row>
        <row r="3333">
          <cell r="A3333" t="str">
            <v>26286/020</v>
          </cell>
          <cell r="B3333" t="str">
            <v>ESCAV MANUAL VALA/CAVA MAT 1A CAT DE 1,5 A 3M EXCL ESG/ESCOR</v>
          </cell>
          <cell r="C3333" t="str">
            <v>M3</v>
          </cell>
          <cell r="D3333">
            <v>19.97</v>
          </cell>
        </row>
        <row r="3334">
          <cell r="B3334" t="str">
            <v>(AREIA ARGILA OU PICARRA)</v>
          </cell>
        </row>
        <row r="3335">
          <cell r="A3335" t="str">
            <v>26286/021</v>
          </cell>
          <cell r="B3335" t="str">
            <v>ESCAV MANUAL VALA/CAVA MAT 1A CAT DE 3 A 4,5M EXCL ESG/ESCOR</v>
          </cell>
          <cell r="C3335" t="str">
            <v>M3</v>
          </cell>
          <cell r="D3335">
            <v>26.63</v>
          </cell>
        </row>
        <row r="3336">
          <cell r="B3336" t="str">
            <v>(AREIA ARGILA OU PICARRA)</v>
          </cell>
        </row>
        <row r="3337">
          <cell r="A3337" t="str">
            <v>26286/022</v>
          </cell>
          <cell r="B3337" t="str">
            <v>ESCAV MANUAL VALA/CAVA MAT 1A CAT DE 4,5 A 6M EXCL ESG/ESCOR</v>
          </cell>
          <cell r="C3337" t="str">
            <v>M3</v>
          </cell>
          <cell r="D3337">
            <v>35.51</v>
          </cell>
        </row>
        <row r="3338">
          <cell r="B3338" t="str">
            <v>(AREIA ARGILA OU PICARRA)</v>
          </cell>
        </row>
        <row r="3339">
          <cell r="A3339" t="str">
            <v>26286/023</v>
          </cell>
          <cell r="B3339" t="str">
            <v>ESCAV MANUAL MAT 1A CAT A CEU ABERTO PROFUNDIADE&gt;0,5M</v>
          </cell>
          <cell r="C3339" t="str">
            <v>M3</v>
          </cell>
          <cell r="D3339">
            <v>14.42</v>
          </cell>
        </row>
        <row r="3340">
          <cell r="A3340" t="str">
            <v>26286/024</v>
          </cell>
          <cell r="B3340" t="str">
            <v>ESCAV MAN VALA MAT 1A CAT C/ESCOR/ESGOT MANUAL</v>
          </cell>
          <cell r="C3340" t="str">
            <v>M3</v>
          </cell>
          <cell r="D3340">
            <v>84.39</v>
          </cell>
        </row>
        <row r="3341">
          <cell r="A3341" t="str">
            <v>26286/025</v>
          </cell>
          <cell r="B3341" t="str">
            <v>ESCAV MANUAL VALA/CAVA MAT 1A CAT DE 6 A 7,5M EXCL ESG/ESCOR</v>
          </cell>
          <cell r="C3341" t="str">
            <v>M3</v>
          </cell>
          <cell r="D3341">
            <v>44.38</v>
          </cell>
        </row>
        <row r="3342">
          <cell r="B3342" t="str">
            <v>(AREIA ARGILA OU PICARRA)</v>
          </cell>
        </row>
        <row r="3343">
          <cell r="A3343" t="str">
            <v>26286/026</v>
          </cell>
          <cell r="B3343" t="str">
            <v>ESCAV MAN VALA A FRIO MAT 2A CAT DE 6 A 7,5M EXCL ESG/ESCOR</v>
          </cell>
          <cell r="C3343" t="str">
            <v>M3</v>
          </cell>
          <cell r="D3343">
            <v>66.58</v>
          </cell>
        </row>
        <row r="3344">
          <cell r="B3344" t="str">
            <v>(MOLEDO OU ROCHA DECOMPOSTA)</v>
          </cell>
        </row>
        <row r="3345">
          <cell r="A3345" t="str">
            <v>26286/027</v>
          </cell>
          <cell r="B3345" t="str">
            <v>ESCAV MAN VALA/CAVA DE 6 A 7,5M EXCL ESG/ESCOR ARGILA RIJA</v>
          </cell>
          <cell r="C3345" t="str">
            <v>M3</v>
          </cell>
          <cell r="D3345">
            <v>57.7</v>
          </cell>
        </row>
        <row r="3346">
          <cell r="B3346" t="str">
            <v>OU PEDRA SOLTA DO TAMANHO MEDIO DE PEDRA DE MAO</v>
          </cell>
        </row>
        <row r="3347">
          <cell r="A3347" t="str">
            <v>26286/028</v>
          </cell>
          <cell r="B3347" t="str">
            <v>ESCAV MAN VALA/CAVA DE 6 A 7,5M EXCL ESG/ESCOR LODO</v>
          </cell>
          <cell r="C3347" t="str">
            <v>M3</v>
          </cell>
          <cell r="D3347">
            <v>93.21</v>
          </cell>
        </row>
        <row r="3348">
          <cell r="A3348" t="str">
            <v>26286/029</v>
          </cell>
          <cell r="B3348" t="str">
            <v>ESCAVACAO MANUAL DE VALAS H &lt;= 1,50 M</v>
          </cell>
          <cell r="C3348" t="str">
            <v>M3</v>
          </cell>
          <cell r="D3348">
            <v>13.31</v>
          </cell>
        </row>
        <row r="3349">
          <cell r="A3349" t="str">
            <v>CÓDIGO</v>
          </cell>
          <cell r="B3349" t="str">
            <v>|D E S C R I Ç Ã O                                                   |UN</v>
          </cell>
          <cell r="C3349" t="str">
            <v>IDADE</v>
          </cell>
          <cell r="D3349" t="str">
            <v>|CUSTO TOTAL</v>
          </cell>
        </row>
        <row r="3350">
          <cell r="A3350" t="str">
            <v>ÍNCULO.....:</v>
          </cell>
          <cell r="B3350" t="str">
            <v>NACIONAL CAIXA</v>
          </cell>
        </row>
        <row r="3352">
          <cell r="A3352">
            <v>26298</v>
          </cell>
          <cell r="B3352" t="str">
            <v>ESCAVACAO MECANICA DE VALAS</v>
          </cell>
        </row>
        <row r="3353">
          <cell r="A3353" t="str">
            <v>26298/001</v>
          </cell>
          <cell r="B3353" t="str">
            <v>ESCAV VALA(ESCAV HIDR)MAT 2A(MOLEDO/ROCHA MUITO DECOMPOSTA)</v>
          </cell>
          <cell r="C3353" t="str">
            <v>M3</v>
          </cell>
          <cell r="D3353">
            <v>3.16</v>
          </cell>
        </row>
        <row r="3354">
          <cell r="B3354" t="str">
            <v>EXCL ESCORAMENTO/ESGOTAMENTO S/COMPRESSOR</v>
          </cell>
        </row>
        <row r="3355">
          <cell r="A3355" t="str">
            <v>26298/003</v>
          </cell>
          <cell r="B3355" t="str">
            <v>ESCAV(RETROESCAV)VALA N ESCOR ATE 1,5M MAT 1A C/REDUTOR PRODUT</v>
          </cell>
          <cell r="C3355" t="str">
            <v>M3</v>
          </cell>
          <cell r="D3355">
            <v>10.94</v>
          </cell>
        </row>
        <row r="3356">
          <cell r="B3356" t="str">
            <v>(CAVAS FUNDACAO/PEDRAS/INST PREDIAIS/OUTROS)</v>
          </cell>
        </row>
        <row r="3357">
          <cell r="B3357" t="str">
            <v>EXCL ESGOTAMENTO</v>
          </cell>
        </row>
        <row r="3358">
          <cell r="A3358" t="str">
            <v>26298/004</v>
          </cell>
          <cell r="B3358" t="str">
            <v>ESCAV(RETROESCAV)VALA N ESCOR MAT 1A PROF=1,5 A 3M C/REDUTOR</v>
          </cell>
          <cell r="C3358" t="str">
            <v>M3</v>
          </cell>
          <cell r="D3358">
            <v>13.31</v>
          </cell>
        </row>
        <row r="3359">
          <cell r="B3359" t="str">
            <v>PRODUTIVIDADE(CAVAS FUNDACAO/PEDRAS/INST PREDIAIS/OUTROS)</v>
          </cell>
        </row>
        <row r="3360">
          <cell r="B3360" t="str">
            <v>EXCL ESGOTAMENTO</v>
          </cell>
        </row>
        <row r="3361">
          <cell r="A3361" t="str">
            <v>26298/005</v>
          </cell>
          <cell r="B3361" t="str">
            <v>ESCAV(RETROESCAV)VALA N ESCOR MAT 1A PROF&gt;1,5M PROF EXCL ESG</v>
          </cell>
          <cell r="C3361" t="str">
            <v>M3</v>
          </cell>
          <cell r="D3361">
            <v>4.32</v>
          </cell>
        </row>
        <row r="3362">
          <cell r="A3362" t="str">
            <v>26298/006</v>
          </cell>
          <cell r="B3362" t="str">
            <v>ESCAV(RETROESCAV)VALA N ESCOR MAT 1A DE 1,5M A 3M  EXCL ESG</v>
          </cell>
          <cell r="C3362" t="str">
            <v>M3</v>
          </cell>
          <cell r="D3362">
            <v>5.23</v>
          </cell>
        </row>
        <row r="3363">
          <cell r="A3363" t="str">
            <v>26298/007</v>
          </cell>
          <cell r="B3363" t="str">
            <v>ESCAV(RETROESCAV)VALA ESCOR MAT 1A ATE 1,5M C/REDUTOR PRODUT</v>
          </cell>
          <cell r="C3363" t="str">
            <v>M3</v>
          </cell>
          <cell r="D3363">
            <v>13.4</v>
          </cell>
        </row>
        <row r="3364">
          <cell r="B3364" t="str">
            <v>(PEDRAS/INST PREDIAIS/OUTROS) EXCL ESGOTA/ESCORAMENTO</v>
          </cell>
        </row>
        <row r="3365">
          <cell r="A3365" t="str">
            <v>26298/008</v>
          </cell>
          <cell r="B3365" t="str">
            <v>ESCAV(RETROESCAV)VALA ESCOR MAT 1A DE 1,5M A 3MC/REDUTOR PRO-</v>
          </cell>
          <cell r="C3365" t="str">
            <v>M3</v>
          </cell>
          <cell r="D3365">
            <v>17.190000000000001</v>
          </cell>
        </row>
        <row r="3366">
          <cell r="B3366" t="str">
            <v>DUTIVIDADE(CAVAS FUNDACOES/PEDRAS/INST PREDIAIS/OUTROS)</v>
          </cell>
        </row>
        <row r="3367">
          <cell r="B3367" t="str">
            <v>EXCL ESCORAMENTO/ESGOTAMENTO</v>
          </cell>
        </row>
        <row r="3368">
          <cell r="A3368" t="str">
            <v>26298/009</v>
          </cell>
          <cell r="B3368" t="str">
            <v>ESCAV(RETROESCAV)VALA ESCOR MAT 1A ATE 1,5M PROF EXCL/ESGOTA</v>
          </cell>
          <cell r="C3368" t="str">
            <v>M3</v>
          </cell>
          <cell r="D3368">
            <v>5.03</v>
          </cell>
        </row>
        <row r="3369">
          <cell r="B3369" t="str">
            <v>MENTO/ESCORAMENTO</v>
          </cell>
        </row>
        <row r="3370">
          <cell r="A3370" t="str">
            <v>26298/010</v>
          </cell>
          <cell r="B3370" t="str">
            <v>ESCAV(RETROESCAV)VALA ESCOR MAT 1A PROF=1,5M A 3,M PROF EXCL</v>
          </cell>
          <cell r="C3370" t="str">
            <v>M3</v>
          </cell>
          <cell r="D3370">
            <v>6.42</v>
          </cell>
        </row>
        <row r="3371">
          <cell r="B3371" t="str">
            <v>ESGOTAMENTO/ESCORAMENTO</v>
          </cell>
        </row>
        <row r="3372">
          <cell r="A3372" t="str">
            <v>26298/011</v>
          </cell>
          <cell r="B3372" t="str">
            <v>ESCAV(ESCAV HIDR)VALA N ESCOR MAT 1A ATE 1,5M PROF C/REDUTOR</v>
          </cell>
          <cell r="C3372" t="str">
            <v>M3</v>
          </cell>
          <cell r="D3372">
            <v>9.5399999999999991</v>
          </cell>
        </row>
        <row r="3373">
          <cell r="B3373" t="str">
            <v>PRODUTIVIDADE(CAVAS FUNDACAO/PEDRAS/INST PREDIAIS/OUTROS)</v>
          </cell>
        </row>
        <row r="3374">
          <cell r="B3374" t="str">
            <v>EXCL ESGOTAMENTO</v>
          </cell>
        </row>
        <row r="3375">
          <cell r="A3375" t="str">
            <v>26298/012</v>
          </cell>
          <cell r="B3375" t="str">
            <v>ESCAV(ESCAV HIDR)VALA N/ESCOR MAT 1A DE 1,5M A 3M C/REDUTOR</v>
          </cell>
          <cell r="C3375" t="str">
            <v>M3</v>
          </cell>
          <cell r="D3375">
            <v>10.95</v>
          </cell>
        </row>
        <row r="3376">
          <cell r="B3376" t="str">
            <v>PRODUTIVID(CAVAS FUNDACAO/PEDRAS/INST PREDIAIS/OUTROS)</v>
          </cell>
        </row>
        <row r="3377">
          <cell r="B3377" t="str">
            <v>EXCL ESGOTAMENTO</v>
          </cell>
        </row>
        <row r="3378">
          <cell r="A3378" t="str">
            <v>26298/013</v>
          </cell>
          <cell r="B3378" t="str">
            <v>ESCAV(ESCAV HIDR)VALA N/ESCOR MAT 1A PROF=3 A 4,5M C/REDUTOR</v>
          </cell>
          <cell r="C3378" t="str">
            <v>M3</v>
          </cell>
          <cell r="D3378">
            <v>12.62</v>
          </cell>
        </row>
        <row r="3379">
          <cell r="B3379" t="str">
            <v>PRODUTIVIDADE(CAVAS FUNDACAO/PEDRAS/INST PREDIAIS/OUTROS)</v>
          </cell>
        </row>
        <row r="3380">
          <cell r="A3380" t="str">
            <v>CÓDIGO</v>
          </cell>
          <cell r="B3380" t="str">
            <v>|D E S C R I Ç Ã O                                                   |UN</v>
          </cell>
          <cell r="C3380" t="str">
            <v>IDADE</v>
          </cell>
          <cell r="D3380" t="str">
            <v>|CUSTO TOTAL</v>
          </cell>
        </row>
        <row r="3381">
          <cell r="A3381" t="str">
            <v>ÍNCULO.....:</v>
          </cell>
          <cell r="B3381" t="str">
            <v>NACIONAL CAIXA</v>
          </cell>
        </row>
        <row r="3383">
          <cell r="B3383" t="str">
            <v>EXCL ESGOTAMENTO</v>
          </cell>
        </row>
        <row r="3384">
          <cell r="A3384" t="str">
            <v>26298/014</v>
          </cell>
          <cell r="B3384" t="str">
            <v>ESCAV(ESCAV HIDR)VALA N/ESCOR MAT 1A PROF=4,5 A 6M C/REDUTOR</v>
          </cell>
          <cell r="C3384" t="str">
            <v>M3</v>
          </cell>
          <cell r="D3384">
            <v>15.72</v>
          </cell>
        </row>
        <row r="3385">
          <cell r="B3385" t="str">
            <v>PRODUTIVIDADE(CAVAS FUNDACAO/PEDRAS/INST PREDIAIS/OUTROS)</v>
          </cell>
        </row>
        <row r="3386">
          <cell r="B3386" t="str">
            <v>EXCL ESGOTAMENTO</v>
          </cell>
        </row>
        <row r="3387">
          <cell r="A3387" t="str">
            <v>26298/015</v>
          </cell>
          <cell r="B3387" t="str">
            <v>ESCAVAÇÃO HIDRAULICA DE VALA NÃO ESCORADA MATERIAL DE 1A,  ATE 1,5M DE</v>
          </cell>
          <cell r="C3387" t="str">
            <v>M3</v>
          </cell>
          <cell r="D3387">
            <v>3.7</v>
          </cell>
        </row>
        <row r="3388">
          <cell r="B3388" t="str">
            <v>PROFUNDIDADE  EXCLUSIVE ESGOTAMENTO</v>
          </cell>
        </row>
        <row r="3389">
          <cell r="A3389" t="str">
            <v>26298/016</v>
          </cell>
          <cell r="B3389" t="str">
            <v>ESCAV(ESCAV HIDR)VALA N/ESCOR MAT 1A PROF=1,5M A 3M EXCL ESG</v>
          </cell>
          <cell r="C3389" t="str">
            <v>M3</v>
          </cell>
          <cell r="D3389">
            <v>4.1900000000000004</v>
          </cell>
        </row>
        <row r="3390">
          <cell r="A3390" t="str">
            <v>26298/017</v>
          </cell>
          <cell r="B3390" t="str">
            <v>ESCAV(ESCAV HIDR)VALA N/ESCOR MAT 1A PROF=3M A 4,5M EXCL ESG</v>
          </cell>
          <cell r="C3390" t="str">
            <v>M3</v>
          </cell>
          <cell r="D3390">
            <v>5.26</v>
          </cell>
        </row>
        <row r="3391">
          <cell r="A3391" t="str">
            <v>26298/018</v>
          </cell>
          <cell r="B3391" t="str">
            <v>ESCAV(ESCAV HIDR)VALA N ESCOR MAT 1A PROF=4,5M A 6M EXCL ESG</v>
          </cell>
          <cell r="C3391" t="str">
            <v>M3</v>
          </cell>
          <cell r="D3391">
            <v>6.43</v>
          </cell>
        </row>
        <row r="3392">
          <cell r="A3392" t="str">
            <v>26298/019</v>
          </cell>
          <cell r="B3392" t="str">
            <v>ESCAV(ESCAV HIDR)VALA ESCOR MAT 1A ATE 1,5M C/REDUTOR PRODUTIV</v>
          </cell>
          <cell r="C3392" t="str">
            <v>M3</v>
          </cell>
          <cell r="D3392">
            <v>11.59</v>
          </cell>
        </row>
        <row r="3393">
          <cell r="B3393" t="str">
            <v>(CAVAS FUNDACAO/PEDRAS/INST PREDIAIS/OUTROS)EXCL ESGOTAMENTO/</v>
          </cell>
        </row>
        <row r="3394">
          <cell r="B3394" t="str">
            <v>/ESCORAMENTO</v>
          </cell>
        </row>
        <row r="3395">
          <cell r="A3395" t="str">
            <v>26298/020</v>
          </cell>
          <cell r="B3395" t="str">
            <v>ESCAV(ESCAV HIDR)VALA ESCOR MAT 1A DE 1,5 A 3M C/REDUTOR PRO</v>
          </cell>
          <cell r="C3395" t="str">
            <v>M3</v>
          </cell>
          <cell r="D3395">
            <v>12.54</v>
          </cell>
        </row>
        <row r="3396">
          <cell r="B3396" t="str">
            <v>DUTIVIDADE(CAVAS FUNDACAO/PEDRAS/INST PREDIAIS/OUTROS)EXCL</v>
          </cell>
        </row>
        <row r="3397">
          <cell r="B3397" t="str">
            <v>ESGOTAMENTO/ESCORAMENTO</v>
          </cell>
        </row>
        <row r="3398">
          <cell r="A3398" t="str">
            <v>26298/021</v>
          </cell>
          <cell r="B3398" t="str">
            <v>ESCAV(ESCAV HIDR)VALA ESCOR MAT 1A DE 3 A 4,5M C/REDUTOR PRO-</v>
          </cell>
          <cell r="C3398" t="str">
            <v>M3</v>
          </cell>
          <cell r="D3398">
            <v>17.89</v>
          </cell>
        </row>
        <row r="3399">
          <cell r="B3399" t="str">
            <v>DUTIVIDADE(CAVAS FUNDACAO/PEDRAS/INST PREDIAIS/OUTROS)EXCL</v>
          </cell>
        </row>
        <row r="3400">
          <cell r="B3400" t="str">
            <v>ESGOTAMENTO/ESCORAMENTO</v>
          </cell>
        </row>
        <row r="3401">
          <cell r="A3401" t="str">
            <v>26298/022</v>
          </cell>
          <cell r="B3401" t="str">
            <v>ESCAV(ESCAV HIDR)VALA ESCOR MAT 1A DE 4,5 A 6M C/REDUTOR PRO</v>
          </cell>
          <cell r="C3401" t="str">
            <v>M3</v>
          </cell>
          <cell r="D3401">
            <v>28.27</v>
          </cell>
        </row>
        <row r="3402">
          <cell r="B3402" t="str">
            <v>DUTIVIDADE(CAVAS FUNDACAO/PEDRAS/INST PREDIAIS/OUTROS)EXCL</v>
          </cell>
        </row>
        <row r="3403">
          <cell r="B3403" t="str">
            <v>ESGOTAMENTO/ESCORAMENTO</v>
          </cell>
        </row>
        <row r="3404">
          <cell r="A3404" t="str">
            <v>26298/023</v>
          </cell>
          <cell r="B3404" t="str">
            <v>ESCAV(ESCAV HIDR)VALA ESCOR MAT 1A PROF&gt;1,5M EXCL ESGOTA/ES</v>
          </cell>
          <cell r="C3404" t="str">
            <v>M3</v>
          </cell>
          <cell r="D3404">
            <v>4.4000000000000004</v>
          </cell>
        </row>
        <row r="3405">
          <cell r="B3405" t="str">
            <v>CORAMENTO</v>
          </cell>
        </row>
        <row r="3406">
          <cell r="A3406" t="str">
            <v>26298/024</v>
          </cell>
          <cell r="B3406" t="str">
            <v>ESCAV(ESCAV HIDR)VALA ESCOR MAT 1A PROF=1,5 A 3M EXCL ESGOTA/</v>
          </cell>
          <cell r="C3406" t="str">
            <v>M3</v>
          </cell>
          <cell r="D3406">
            <v>5.04</v>
          </cell>
        </row>
        <row r="3407">
          <cell r="B3407" t="str">
            <v>/ESCORAMENTO</v>
          </cell>
        </row>
        <row r="3408">
          <cell r="A3408" t="str">
            <v>26298/025</v>
          </cell>
          <cell r="B3408" t="str">
            <v>ESCAV VALA ESCORADA C/ESCAVAD HIDRAUL MAT 1A PROF=3 A 4,5M</v>
          </cell>
          <cell r="C3408" t="str">
            <v>M3</v>
          </cell>
          <cell r="D3408">
            <v>7.43</v>
          </cell>
        </row>
        <row r="3409">
          <cell r="B3409" t="str">
            <v>EXCLUSIVE ESGOTAMENTO/ESCORAMENTO</v>
          </cell>
        </row>
        <row r="3410">
          <cell r="A3410" t="str">
            <v>26298/026</v>
          </cell>
          <cell r="B3410" t="str">
            <v>ESCAV VALA ESCORADA C/ESCAVAD HIDRAUL MAT 1A PROF=4,5 A 6M</v>
          </cell>
          <cell r="C3410" t="str">
            <v>M3</v>
          </cell>
          <cell r="D3410">
            <v>10.84</v>
          </cell>
        </row>
        <row r="3411">
          <cell r="A3411" t="str">
            <v>CÓDIGO</v>
          </cell>
          <cell r="B3411" t="str">
            <v>|D E S C R I Ç Ã O                                                   |UN</v>
          </cell>
          <cell r="C3411" t="str">
            <v>IDADE</v>
          </cell>
          <cell r="D3411" t="str">
            <v>|CUSTO TOTAL</v>
          </cell>
        </row>
        <row r="3412">
          <cell r="A3412" t="str">
            <v>ÍNCULO.....:</v>
          </cell>
          <cell r="B3412" t="str">
            <v>NACIONAL CAIXA</v>
          </cell>
        </row>
        <row r="3414">
          <cell r="B3414" t="str">
            <v>EXCLUSIVE ESGOTAMENTO/ESCORAMENTO</v>
          </cell>
        </row>
        <row r="3415">
          <cell r="A3415">
            <v>55864</v>
          </cell>
          <cell r="B3415" t="str">
            <v>ESCAVACAO MANUAL DE VALA EM TERRA ATE 2 M</v>
          </cell>
          <cell r="C3415" t="str">
            <v>M3</v>
          </cell>
          <cell r="D3415">
            <v>14.42</v>
          </cell>
        </row>
        <row r="3416">
          <cell r="A3416">
            <v>60845</v>
          </cell>
          <cell r="B3416" t="str">
            <v>ESCAVACAO MECANICA DE VALAS, ATE 2,00 METROS</v>
          </cell>
        </row>
        <row r="3417">
          <cell r="A3417" t="str">
            <v>60845/001</v>
          </cell>
          <cell r="B3417" t="str">
            <v>ESCAVACAO MECANICA DE VALAS, ATE 2,00 METROS - MMA</v>
          </cell>
          <cell r="C3417" t="str">
            <v>M3</v>
          </cell>
          <cell r="D3417">
            <v>3.32</v>
          </cell>
        </row>
        <row r="3418">
          <cell r="A3418">
            <v>20</v>
          </cell>
          <cell r="B3418" t="str">
            <v>ATERRO COM OU S/COMPACTACAO</v>
          </cell>
        </row>
        <row r="3419">
          <cell r="A3419">
            <v>5719</v>
          </cell>
          <cell r="B3419" t="str">
            <v>REATERRO APILOADO EM CAMADAS 0,20M C/ MATERIAL ARGILO-ARENOSO</v>
          </cell>
          <cell r="C3419" t="str">
            <v>M3</v>
          </cell>
          <cell r="D3419">
            <v>24.18</v>
          </cell>
        </row>
        <row r="3420">
          <cell r="A3420">
            <v>24865</v>
          </cell>
          <cell r="B3420" t="str">
            <v>ESPALHAMENTO MECANIZADO DE MATERIAL 1A. CATEGORIA</v>
          </cell>
        </row>
        <row r="3421">
          <cell r="A3421" t="str">
            <v>24865/001</v>
          </cell>
          <cell r="B3421" t="str">
            <v>ESPALHAMENTO MECANIZADO (C/ MOTONIVELADORA) MATERIAL 1A. CATEGORIA</v>
          </cell>
          <cell r="C3421" t="str">
            <v>M2</v>
          </cell>
          <cell r="D3421">
            <v>0.18</v>
          </cell>
        </row>
        <row r="3422">
          <cell r="A3422">
            <v>55835</v>
          </cell>
          <cell r="B3422" t="str">
            <v>ATERRO INTERNO (EDIFICACOES) COMPACTADO MANUALMENTE</v>
          </cell>
          <cell r="C3422" t="str">
            <v>M3</v>
          </cell>
          <cell r="D3422">
            <v>18.02</v>
          </cell>
        </row>
        <row r="3423">
          <cell r="A3423">
            <v>68684</v>
          </cell>
          <cell r="B3423" t="str">
            <v>ATERRO MANUAL COMPACTADO</v>
          </cell>
        </row>
        <row r="3424">
          <cell r="A3424" t="str">
            <v>68684/001</v>
          </cell>
          <cell r="B3424" t="str">
            <v>ATERRO MANUAL COMPACTADO C/MATERIAL IMPORTADO</v>
          </cell>
          <cell r="C3424" t="str">
            <v>M3</v>
          </cell>
          <cell r="D3424">
            <v>57.31</v>
          </cell>
        </row>
        <row r="3425">
          <cell r="A3425" t="str">
            <v>68684/002</v>
          </cell>
          <cell r="B3425" t="str">
            <v>ATERRO MANUAL COMPACTADO EM CAMADAS DE 20CM</v>
          </cell>
          <cell r="C3425" t="str">
            <v>M3</v>
          </cell>
          <cell r="D3425">
            <v>13.31</v>
          </cell>
        </row>
        <row r="3426">
          <cell r="A3426" t="str">
            <v>68684/003</v>
          </cell>
          <cell r="B3426" t="str">
            <v>ATERRO MANUAL COMPACTADO DE CAVA C/DESLOCAMENTO DE MATERIAL</v>
          </cell>
          <cell r="C3426" t="str">
            <v>M3</v>
          </cell>
          <cell r="D3426">
            <v>15.53</v>
          </cell>
        </row>
        <row r="3427">
          <cell r="A3427">
            <v>21</v>
          </cell>
          <cell r="B3427" t="str">
            <v>ATERRO/REATERRO DE VALAS COM OU S/COMPACTACAO</v>
          </cell>
        </row>
        <row r="3428">
          <cell r="A3428">
            <v>10279</v>
          </cell>
          <cell r="B3428" t="str">
            <v>REATERRO APILOADO VALA</v>
          </cell>
        </row>
        <row r="3429">
          <cell r="A3429" t="str">
            <v>10279/001</v>
          </cell>
          <cell r="B3429" t="str">
            <v>REATERRO APILOADO VALA C/MATERIAL OBRA</v>
          </cell>
          <cell r="C3429" t="str">
            <v>M3</v>
          </cell>
          <cell r="D3429">
            <v>10.65</v>
          </cell>
        </row>
        <row r="3430">
          <cell r="A3430" t="str">
            <v>10279/002</v>
          </cell>
          <cell r="B3430" t="str">
            <v>REATERRO APILOADO DE VALAS C/MATERIAL DA OBRA</v>
          </cell>
          <cell r="C3430" t="str">
            <v>M3</v>
          </cell>
          <cell r="D3430">
            <v>10.65</v>
          </cell>
        </row>
        <row r="3431">
          <cell r="A3431" t="str">
            <v>10279/003</v>
          </cell>
          <cell r="B3431" t="str">
            <v>REATERRO APILOADO EM CAMADAS DE 0,20M C/ APROVEITAMENTO DO MATERIAL ES</v>
          </cell>
          <cell r="C3431" t="str">
            <v>M3</v>
          </cell>
          <cell r="D3431">
            <v>15.53</v>
          </cell>
        </row>
        <row r="3432">
          <cell r="B3432" t="str">
            <v>CAVADO</v>
          </cell>
        </row>
        <row r="3433">
          <cell r="A3433">
            <v>11507</v>
          </cell>
          <cell r="B3433" t="str">
            <v>REATERRO COMPACTADO DE VALAS</v>
          </cell>
        </row>
        <row r="3434">
          <cell r="A3434" t="str">
            <v>11507/001</v>
          </cell>
          <cell r="B3434" t="str">
            <v>COM PLACA VIBRATORIA</v>
          </cell>
          <cell r="C3434" t="str">
            <v>M3</v>
          </cell>
          <cell r="D3434">
            <v>6.87</v>
          </cell>
        </row>
        <row r="3435">
          <cell r="A3435">
            <v>23435</v>
          </cell>
          <cell r="B3435" t="str">
            <v>ATERRO/REATERRO DE VALAS</v>
          </cell>
        </row>
        <row r="3436">
          <cell r="A3436" t="str">
            <v>23435/001</v>
          </cell>
          <cell r="B3436" t="str">
            <v>COMPACTACAO DE VALAS,MANUALMENTE, SEM CONTROLE DE GC</v>
          </cell>
          <cell r="C3436" t="str">
            <v>M3</v>
          </cell>
          <cell r="D3436">
            <v>7.54</v>
          </cell>
        </row>
        <row r="3437">
          <cell r="A3437" t="str">
            <v>23435/002</v>
          </cell>
          <cell r="B3437" t="str">
            <v>COMPACTACAO MECANICA DE VALAS, SEM CONTROLE DE GC (COMPACTADOR TIPO SA</v>
          </cell>
          <cell r="C3437" t="str">
            <v>M3</v>
          </cell>
          <cell r="D3437">
            <v>4.67</v>
          </cell>
        </row>
        <row r="3438">
          <cell r="B3438" t="str">
            <v>PO ATE 35 KG)</v>
          </cell>
        </row>
        <row r="3439">
          <cell r="A3439" t="str">
            <v>23435/003</v>
          </cell>
          <cell r="B3439" t="str">
            <v>COMPACTACAO MECANICA DE VALAS,C/CONTR.DO GC &gt;= 95% DO PN(C/COMPACTADOR</v>
          </cell>
          <cell r="C3439" t="str">
            <v>M3</v>
          </cell>
          <cell r="D3439">
            <v>6.87</v>
          </cell>
        </row>
        <row r="3440">
          <cell r="B3440" t="str">
            <v>SOLOS C/ PLACA VIBRATORIA MOTOR DIESEL/GASOLINA 7 A 10 HP)</v>
          </cell>
        </row>
        <row r="3441">
          <cell r="A3441">
            <v>26287</v>
          </cell>
          <cell r="B3441" t="str">
            <v>REATERRO DE VALAS</v>
          </cell>
        </row>
        <row r="3442">
          <cell r="A3442" t="str">
            <v>CÓDIGO</v>
          </cell>
          <cell r="B3442" t="str">
            <v>|D E S C R I Ç Ã O                                                   |UN</v>
          </cell>
          <cell r="C3442" t="str">
            <v>IDADE</v>
          </cell>
          <cell r="D3442" t="str">
            <v>|CUSTO TOTAL</v>
          </cell>
        </row>
        <row r="3443">
          <cell r="A3443" t="str">
            <v>ÍNCULO.....:</v>
          </cell>
          <cell r="B3443" t="str">
            <v>NACIONAL CAIXA</v>
          </cell>
        </row>
        <row r="3445">
          <cell r="A3445" t="str">
            <v>26287/001</v>
          </cell>
          <cell r="B3445" t="str">
            <v>REATER VALA/CAVA COMPACT/MACO CAMADAS 20CM EM BECO ATE 2,50M</v>
          </cell>
          <cell r="C3445" t="str">
            <v>M3</v>
          </cell>
          <cell r="D3445">
            <v>13.31</v>
          </cell>
        </row>
        <row r="3446">
          <cell r="B3446" t="str">
            <v>LARG EM FAVELAS</v>
          </cell>
        </row>
        <row r="3447">
          <cell r="A3447" t="str">
            <v>26287/002</v>
          </cell>
          <cell r="B3447" t="str">
            <v>REATER VALA/CAVA COMPACT/MACO CAMADAS 30CM EM BECO ATE 2,50M</v>
          </cell>
          <cell r="C3447" t="str">
            <v>M3</v>
          </cell>
          <cell r="D3447">
            <v>11.18</v>
          </cell>
        </row>
        <row r="3448">
          <cell r="B3448" t="str">
            <v>LARGURA EM FAVELAS</v>
          </cell>
        </row>
        <row r="3449">
          <cell r="A3449" t="str">
            <v>26287/003</v>
          </cell>
          <cell r="B3449" t="str">
            <v>REATERRO VALA/CAVA C/PO DE PEDRA INCL FORN MAT/COMPACT</v>
          </cell>
          <cell r="C3449" t="str">
            <v>M3</v>
          </cell>
          <cell r="D3449">
            <v>86.58</v>
          </cell>
        </row>
        <row r="3450">
          <cell r="A3450" t="str">
            <v>26287/004</v>
          </cell>
          <cell r="B3450" t="str">
            <v>REATER VALA/CAVA C/PO PEDRA EM BECO FAVELA ATE 2M LARG INCL</v>
          </cell>
          <cell r="C3450" t="str">
            <v>M3</v>
          </cell>
          <cell r="D3450">
            <v>89.33</v>
          </cell>
        </row>
        <row r="3451">
          <cell r="B3451" t="str">
            <v>FORN MATERIAIS/COMPACTACAO</v>
          </cell>
        </row>
        <row r="3452">
          <cell r="A3452" t="str">
            <v>26287/005</v>
          </cell>
          <cell r="B3452" t="str">
            <v>REATERRO VALA/CAVA MATERIAL BOA QUALIDADE C/VIBRO-COMPACTADOR PORTATIL</v>
          </cell>
          <cell r="C3452" t="str">
            <v>M3</v>
          </cell>
          <cell r="D3452">
            <v>6.64</v>
          </cell>
        </row>
        <row r="3453">
          <cell r="B3453" t="str">
            <v>EXCL MATERIAL.</v>
          </cell>
        </row>
        <row r="3454">
          <cell r="A3454" t="str">
            <v>26287/006</v>
          </cell>
          <cell r="B3454" t="str">
            <v>REATERRO VALA/CAVA C/TRATOR 200CV EXCL COMPACTACAO</v>
          </cell>
          <cell r="C3454" t="str">
            <v>M3</v>
          </cell>
          <cell r="D3454">
            <v>1.5</v>
          </cell>
        </row>
        <row r="3455">
          <cell r="A3455" t="str">
            <v>26287/007</v>
          </cell>
          <cell r="B3455" t="str">
            <v>REATERRO VALA COMPAC A MACO CAMADAS 30CM MAT BOA QUALIDADE</v>
          </cell>
          <cell r="C3455" t="str">
            <v>M3</v>
          </cell>
          <cell r="D3455">
            <v>9.32</v>
          </cell>
        </row>
        <row r="3456">
          <cell r="A3456" t="str">
            <v>26287/008</v>
          </cell>
          <cell r="B3456" t="str">
            <v>REATERRO VALA/CAVA ESPALHAMENTO C/RETRO-ESCAVADEIRA E COMPACTACAO</v>
          </cell>
          <cell r="C3456" t="str">
            <v>M3</v>
          </cell>
          <cell r="D3456">
            <v>4.17</v>
          </cell>
        </row>
        <row r="3457">
          <cell r="B3457" t="str">
            <v>VIBRATORIA, EXCLUSIVE MATERIAL</v>
          </cell>
        </row>
        <row r="3458">
          <cell r="A3458" t="str">
            <v>26287/009</v>
          </cell>
          <cell r="B3458" t="str">
            <v>REATERRO MANUAL DE VALAS</v>
          </cell>
          <cell r="C3458" t="str">
            <v>M3</v>
          </cell>
          <cell r="D3458">
            <v>13.31</v>
          </cell>
        </row>
        <row r="3459">
          <cell r="A3459">
            <v>56908</v>
          </cell>
          <cell r="B3459" t="str">
            <v>LASTROS</v>
          </cell>
        </row>
        <row r="3460">
          <cell r="A3460" t="str">
            <v>56908/001</v>
          </cell>
          <cell r="B3460" t="str">
            <v>LASTRO DE AREIA</v>
          </cell>
          <cell r="C3460" t="str">
            <v>M3</v>
          </cell>
          <cell r="D3460">
            <v>57.16</v>
          </cell>
        </row>
        <row r="3461">
          <cell r="A3461">
            <v>22</v>
          </cell>
          <cell r="B3461" t="str">
            <v>CARGA, DESCARGA E/OU TRANSPORTE DE MATERIAIS</v>
          </cell>
        </row>
        <row r="3462">
          <cell r="A3462">
            <v>5626</v>
          </cell>
          <cell r="B3462" t="str">
            <v>TRANSPORTE DE MATERIAL DE QUALQUER NATUREZA DMT &gt; 10 KM</v>
          </cell>
          <cell r="C3462" t="str">
            <v>T/KM</v>
          </cell>
          <cell r="D3462">
            <v>0.6</v>
          </cell>
        </row>
        <row r="3463">
          <cell r="A3463">
            <v>10248</v>
          </cell>
          <cell r="B3463" t="str">
            <v>CARGA MANUAL EM CAMINHAO BASCULANTE</v>
          </cell>
        </row>
        <row r="3464">
          <cell r="A3464" t="str">
            <v>10248/001</v>
          </cell>
          <cell r="B3464" t="str">
            <v>CARGA MANUAL DE TERRA EM CAMINHAO BASCULANTE (NAO INCLUI O CUSTO</v>
          </cell>
          <cell r="C3464" t="str">
            <v>M3</v>
          </cell>
          <cell r="D3464">
            <v>2.66</v>
          </cell>
        </row>
        <row r="3465">
          <cell r="B3465" t="str">
            <v>CUSTO IMPRODUTIVO DO CAMINHAO BASCULANTE)</v>
          </cell>
        </row>
        <row r="3466">
          <cell r="A3466" t="str">
            <v>10248/002</v>
          </cell>
          <cell r="B3466" t="str">
            <v>CARGA MANUAL DE TERRA EM CAMINHAO BASCULANTE (INCLUI O CUSTO</v>
          </cell>
          <cell r="C3466" t="str">
            <v>M3</v>
          </cell>
          <cell r="D3466">
            <v>7.93</v>
          </cell>
        </row>
        <row r="3467">
          <cell r="B3467" t="str">
            <v>IMPRODUTIVO DIURNO DO CAMINHAO BASCULANTE C/ CACAMBA 4,0M3)</v>
          </cell>
        </row>
        <row r="3468">
          <cell r="A3468" t="str">
            <v>10248/003</v>
          </cell>
          <cell r="B3468" t="str">
            <v>CARGA MANUAL (COM 02 SERVENTES)/DESC MECANIZADA DE MATERIAL A GRANEL</v>
          </cell>
          <cell r="C3468" t="str">
            <v>M3</v>
          </cell>
          <cell r="D3468">
            <v>13.64</v>
          </cell>
        </row>
        <row r="3469">
          <cell r="B3469" t="str">
            <v>(AGREGADOS, PEDRAS-DE-MAO, PARALELOS, ESCOMBROS), INCL. TEMPO CARGA/</v>
          </cell>
        </row>
        <row r="3470">
          <cell r="B3470" t="str">
            <v>DESCARGA/MANOBRAS, EM CAMINHAO BASCULANTE 4,0M3 - (TRABALHO DIURNO)</v>
          </cell>
        </row>
        <row r="3471">
          <cell r="A3471">
            <v>11508</v>
          </cell>
          <cell r="B3471" t="str">
            <v>EMPILHAMENTO DE SOLO ORGANICO</v>
          </cell>
        </row>
        <row r="3472">
          <cell r="A3472" t="str">
            <v>11508/001</v>
          </cell>
          <cell r="B3472" t="str">
            <v>EMPILHAMENTO DE SOLO ORGANICO RETIRADO NA AREA DO ATERRO</v>
          </cell>
          <cell r="C3472" t="str">
            <v>M3</v>
          </cell>
          <cell r="D3472">
            <v>3.55</v>
          </cell>
        </row>
        <row r="3473">
          <cell r="A3473" t="str">
            <v>CÓDIGO</v>
          </cell>
          <cell r="B3473" t="str">
            <v>|D E S C R I Ç Ã O                                                   |UN</v>
          </cell>
          <cell r="C3473" t="str">
            <v>IDADE</v>
          </cell>
          <cell r="D3473" t="str">
            <v>|CUSTO TOTAL</v>
          </cell>
        </row>
        <row r="3474">
          <cell r="A3474" t="str">
            <v>ÍNCULO.....:</v>
          </cell>
          <cell r="B3474" t="str">
            <v>NACIONAL CAIXA</v>
          </cell>
        </row>
        <row r="3476">
          <cell r="A3476">
            <v>11523</v>
          </cell>
          <cell r="B3476" t="str">
            <v>TRANSPORTE MATERIAL ESCAVADO (SOLO DE REBAIXAMENTO)</v>
          </cell>
        </row>
        <row r="3477">
          <cell r="A3477" t="str">
            <v>11523/001</v>
          </cell>
          <cell r="B3477" t="str">
            <v>TRANSPORTE DE SOLO DE REBAIXAMENTO DMT=5,0KM (VIAS URBANAS)</v>
          </cell>
          <cell r="C3477" t="str">
            <v>M3</v>
          </cell>
          <cell r="D3477">
            <v>7.47</v>
          </cell>
        </row>
        <row r="3478">
          <cell r="A3478">
            <v>23415</v>
          </cell>
          <cell r="B3478" t="str">
            <v>TRANSPORTE DE MATERIAL</v>
          </cell>
        </row>
        <row r="3479">
          <cell r="A3479" t="str">
            <v>23415/001</v>
          </cell>
          <cell r="B3479" t="str">
            <v>TRANSPORTE DE MATERIAL DE QUALQUER NATUREZA, DMT &lt; = 1,0 KM</v>
          </cell>
          <cell r="C3479" t="str">
            <v>M3/KM</v>
          </cell>
          <cell r="D3479">
            <v>1.07</v>
          </cell>
        </row>
        <row r="3480">
          <cell r="A3480" t="str">
            <v>23415/002</v>
          </cell>
          <cell r="B3480" t="str">
            <v>TRANSPORTE DE MATERIAL DE JAZIDA (SEGMENTO SEM ASFALTO, INCLUI MANUTEN</v>
          </cell>
          <cell r="C3480" t="str">
            <v>M3/KM</v>
          </cell>
          <cell r="D3480">
            <v>1.1100000000000001</v>
          </cell>
        </row>
        <row r="3481">
          <cell r="B3481" t="str">
            <v>CAO DO CAMINHO DE SERVICO)</v>
          </cell>
        </row>
        <row r="3482">
          <cell r="A3482" t="str">
            <v>23415/003</v>
          </cell>
          <cell r="B3482" t="str">
            <v>TRANSPORTE DE MATERIAL ESCAVADO DE 1A E 2A CAT C/CAMINHAO BASCUL. 6M3</v>
          </cell>
          <cell r="C3482" t="str">
            <v>M3/KM</v>
          </cell>
          <cell r="D3482">
            <v>1.22</v>
          </cell>
        </row>
        <row r="3483">
          <cell r="A3483">
            <v>23416</v>
          </cell>
          <cell r="B3483" t="str">
            <v>CARGA E DESCARGA MECANIZADA</v>
          </cell>
        </row>
        <row r="3484">
          <cell r="A3484" t="str">
            <v>23416/001</v>
          </cell>
          <cell r="B3484" t="str">
            <v>CARGA E DESCARGA MECANICA DE SOLO</v>
          </cell>
          <cell r="C3484" t="str">
            <v>M3</v>
          </cell>
          <cell r="D3484">
            <v>0.61</v>
          </cell>
        </row>
        <row r="3485">
          <cell r="A3485">
            <v>23609</v>
          </cell>
          <cell r="B3485" t="str">
            <v>TRANSPORTE DE MATERIAL COM D.M.T.= 10,0 KM</v>
          </cell>
        </row>
        <row r="3486">
          <cell r="A3486" t="str">
            <v>23609/001</v>
          </cell>
          <cell r="B3486" t="str">
            <v>TRANSPORTE DE MATERIAL - BOTA-FORA, D.M.T = 10,0 KM</v>
          </cell>
          <cell r="C3486" t="str">
            <v>M3</v>
          </cell>
          <cell r="D3486">
            <v>10.73</v>
          </cell>
        </row>
        <row r="3487">
          <cell r="A3487">
            <v>23610</v>
          </cell>
          <cell r="B3487" t="str">
            <v>CORTE COM REMOCAO E BOTA-FORA MECANICO</v>
          </cell>
        </row>
        <row r="3488">
          <cell r="A3488" t="str">
            <v>23610/001</v>
          </cell>
          <cell r="B3488" t="str">
            <v>CORTE COM REMOCAO E BOTA-FORA MECANICO, D.M.T. = 10,0 KM</v>
          </cell>
          <cell r="C3488" t="str">
            <v>M3</v>
          </cell>
          <cell r="D3488">
            <v>10.38</v>
          </cell>
        </row>
        <row r="3489">
          <cell r="A3489">
            <v>23618</v>
          </cell>
          <cell r="B3489" t="str">
            <v>TRANSPORTE DE A.A.U.Q.</v>
          </cell>
        </row>
        <row r="3490">
          <cell r="A3490" t="str">
            <v>23618/001</v>
          </cell>
          <cell r="B3490" t="str">
            <v>TRANSPORTE DE A.A.U.Q. COM D.M.T ATE 10 KM</v>
          </cell>
          <cell r="C3490" t="str">
            <v>T</v>
          </cell>
          <cell r="D3490">
            <v>8.7799999999999994</v>
          </cell>
        </row>
        <row r="3491">
          <cell r="A3491">
            <v>23625</v>
          </cell>
          <cell r="B3491" t="str">
            <v>TRANSPORTE DE MATERIAL COM D.M.T.= 6,0 KM</v>
          </cell>
        </row>
        <row r="3492">
          <cell r="A3492" t="str">
            <v>23625/001</v>
          </cell>
          <cell r="B3492" t="str">
            <v>TRANSPORTE DE MATERIAL - BOTA-FORA, D.M.T.= 6,0 KM</v>
          </cell>
          <cell r="C3492" t="str">
            <v>M3</v>
          </cell>
          <cell r="D3492">
            <v>6.43</v>
          </cell>
        </row>
        <row r="3493">
          <cell r="A3493">
            <v>23626</v>
          </cell>
          <cell r="B3493" t="str">
            <v>REMOCAO DE MATERIAL 1A. CATEGORIA, C/ CARGA MECANICA E TRANSPORTE.</v>
          </cell>
        </row>
        <row r="3494">
          <cell r="A3494" t="str">
            <v>23626/001</v>
          </cell>
          <cell r="B3494" t="str">
            <v>REMOCAO DE MATERIAL 1A. CATEGORIA, EM CAMINHAO BASCULANTE, D.M.T.=6 KM</v>
          </cell>
          <cell r="C3494" t="str">
            <v>M3</v>
          </cell>
          <cell r="D3494">
            <v>8.4</v>
          </cell>
        </row>
        <row r="3495">
          <cell r="B3495" t="str">
            <v>(INCLUSIVE CARGA MECANICA E DESCARGA).</v>
          </cell>
        </row>
        <row r="3496">
          <cell r="A3496">
            <v>26290</v>
          </cell>
          <cell r="B3496" t="str">
            <v>CARGA, TRANSPORTE E DESCARGA DE MATERIAL - MMA</v>
          </cell>
        </row>
        <row r="3497">
          <cell r="A3497" t="str">
            <v>26290/001</v>
          </cell>
          <cell r="B3497" t="str">
            <v>ATE 1,00 KM</v>
          </cell>
          <cell r="C3497" t="str">
            <v>M3</v>
          </cell>
          <cell r="D3497">
            <v>1.75</v>
          </cell>
        </row>
        <row r="3498">
          <cell r="A3498" t="str">
            <v>26290/002</v>
          </cell>
          <cell r="B3498" t="str">
            <v>ATE 5,00 KM</v>
          </cell>
          <cell r="C3498" t="str">
            <v>M3</v>
          </cell>
          <cell r="D3498">
            <v>6.82</v>
          </cell>
        </row>
        <row r="3499">
          <cell r="A3499" t="str">
            <v>26290/003</v>
          </cell>
          <cell r="B3499" t="str">
            <v>ATE 10,00 KM</v>
          </cell>
          <cell r="C3499" t="str">
            <v>M3</v>
          </cell>
          <cell r="D3499">
            <v>8.09</v>
          </cell>
        </row>
        <row r="3500">
          <cell r="A3500">
            <v>56254</v>
          </cell>
          <cell r="B3500" t="str">
            <v>TRANSPORTE LOCAL DE MATERIAL DE JAZIDA DMT=30,0KM</v>
          </cell>
        </row>
        <row r="3501">
          <cell r="A3501" t="str">
            <v>56254/001</v>
          </cell>
          <cell r="B3501" t="str">
            <v>TRANSPORTE LOCAL DE MATERIAL DE JAZIDA DMT=5,0KM</v>
          </cell>
          <cell r="C3501" t="str">
            <v>M3</v>
          </cell>
          <cell r="D3501">
            <v>5.58</v>
          </cell>
        </row>
        <row r="3502">
          <cell r="A3502" t="str">
            <v>56254/002</v>
          </cell>
          <cell r="B3502" t="str">
            <v>TRANSPORTE LOCAL DE MATERIAL DE JAZIDA DMT=10,0KM</v>
          </cell>
          <cell r="C3502" t="str">
            <v>M3</v>
          </cell>
          <cell r="D3502">
            <v>9.16</v>
          </cell>
        </row>
        <row r="3503">
          <cell r="A3503" t="str">
            <v>56254/003</v>
          </cell>
          <cell r="B3503" t="str">
            <v>TRANSPORTE LOCAL DE MATERIAL DE JAZIDA DMT=15,0KM</v>
          </cell>
          <cell r="C3503" t="str">
            <v>M3</v>
          </cell>
          <cell r="D3503">
            <v>12.73</v>
          </cell>
        </row>
        <row r="3504">
          <cell r="A3504" t="str">
            <v>CÓDIGO</v>
          </cell>
          <cell r="B3504" t="str">
            <v>|D E S C R I Ç Ã O                                                   |UN</v>
          </cell>
          <cell r="C3504" t="str">
            <v>IDADE</v>
          </cell>
          <cell r="D3504" t="str">
            <v>|CUSTO TOTAL</v>
          </cell>
        </row>
        <row r="3505">
          <cell r="A3505" t="str">
            <v>ÍNCULO.....:</v>
          </cell>
          <cell r="B3505" t="str">
            <v>NACIONAL CAIXA</v>
          </cell>
        </row>
        <row r="3507">
          <cell r="A3507" t="str">
            <v>56254/004</v>
          </cell>
          <cell r="B3507" t="str">
            <v>TRANSPORTE LOCAL DE MATERIAL DE JAZIDA DMT=20,0KM</v>
          </cell>
          <cell r="C3507" t="str">
            <v>M3</v>
          </cell>
          <cell r="D3507">
            <v>16.309999999999999</v>
          </cell>
        </row>
        <row r="3508">
          <cell r="A3508" t="str">
            <v>56254/005</v>
          </cell>
          <cell r="B3508" t="str">
            <v>TRANSPORTE LOCAL DE MATERIAL DE JAZIDA DMT=25,0KM</v>
          </cell>
          <cell r="C3508" t="str">
            <v>M3</v>
          </cell>
          <cell r="D3508">
            <v>19.89</v>
          </cell>
        </row>
        <row r="3509">
          <cell r="A3509" t="str">
            <v>56254/006</v>
          </cell>
          <cell r="B3509" t="str">
            <v>TRANSPORTE LOCAL DE MATERIAL DE JAZIDA DMT=30,0KM</v>
          </cell>
          <cell r="C3509" t="str">
            <v>M3</v>
          </cell>
          <cell r="D3509">
            <v>23.46</v>
          </cell>
        </row>
        <row r="3510">
          <cell r="A3510">
            <v>60846</v>
          </cell>
          <cell r="B3510" t="str">
            <v>ESPALHAMENTO DE MATERIAL - TRATOR DE ESTEIRAS D6</v>
          </cell>
        </row>
        <row r="3511">
          <cell r="A3511" t="str">
            <v>60846/001</v>
          </cell>
          <cell r="B3511" t="str">
            <v>ESPALHAMENTO DE MATERIAL ESCAVADO - MMA</v>
          </cell>
          <cell r="C3511" t="str">
            <v>M3</v>
          </cell>
          <cell r="D3511">
            <v>3.55</v>
          </cell>
        </row>
        <row r="3512">
          <cell r="A3512">
            <v>68343</v>
          </cell>
          <cell r="B3512" t="str">
            <v>TRANSPORTE DE BRITA, AREIA E SOLO DE REBAIXAMENTO DMT=5,0KM</v>
          </cell>
          <cell r="C3512" t="str">
            <v>M3</v>
          </cell>
          <cell r="D3512">
            <v>7.05</v>
          </cell>
        </row>
        <row r="3513">
          <cell r="A3513">
            <v>225</v>
          </cell>
          <cell r="B3513" t="str">
            <v>REGULARIZACAO E APILOAMENTO DE FUNDO DE VALAS</v>
          </cell>
        </row>
        <row r="3514">
          <cell r="A3514">
            <v>11509</v>
          </cell>
          <cell r="B3514" t="str">
            <v>REGULARIZACAO E COMPACTACAO DO FUNDO DE VALAS-MMA</v>
          </cell>
        </row>
        <row r="3515">
          <cell r="A3515" t="str">
            <v>11509/001</v>
          </cell>
          <cell r="B3515" t="str">
            <v>REGULARIZACAO E COMPACTACAO DO FUNDO DE VALAS</v>
          </cell>
          <cell r="C3515" t="str">
            <v>M2</v>
          </cell>
          <cell r="D3515">
            <v>1.46</v>
          </cell>
        </row>
        <row r="3516">
          <cell r="A3516">
            <v>56951</v>
          </cell>
          <cell r="B3516" t="str">
            <v>ACERTO E VERIFICACAO DO NIVELAMENTO</v>
          </cell>
        </row>
        <row r="3517">
          <cell r="A3517" t="str">
            <v>56951/001</v>
          </cell>
          <cell r="B3517" t="str">
            <v>ACERTO E VERIFICACAO DO NIVELAMENTO DE CAVA</v>
          </cell>
          <cell r="C3517" t="str">
            <v>M2</v>
          </cell>
          <cell r="D3517">
            <v>2.21</v>
          </cell>
        </row>
        <row r="3518">
          <cell r="A3518">
            <v>283</v>
          </cell>
          <cell r="B3518" t="str">
            <v>COMPACTACAO OU APILOAMENTO</v>
          </cell>
        </row>
        <row r="3519">
          <cell r="A3519">
            <v>5622</v>
          </cell>
          <cell r="B3519" t="str">
            <v>REGULARIZACAO E COMPACTACAO MANUAL DE TERRENO COM SOQUETE</v>
          </cell>
          <cell r="C3519" t="str">
            <v>M2</v>
          </cell>
          <cell r="D3519">
            <v>1.46</v>
          </cell>
        </row>
        <row r="3520">
          <cell r="A3520">
            <v>23417</v>
          </cell>
          <cell r="B3520" t="str">
            <v>REGULARIZACAO E/OU COMPACTACAO</v>
          </cell>
        </row>
        <row r="3521">
          <cell r="A3521" t="str">
            <v>23417/001</v>
          </cell>
          <cell r="B3521" t="str">
            <v>REGULARIZACAO E COMPACTACAO DO SUB-LEITO (VIAS)</v>
          </cell>
          <cell r="C3521" t="str">
            <v>M2</v>
          </cell>
          <cell r="D3521">
            <v>0.98</v>
          </cell>
        </row>
        <row r="3522">
          <cell r="A3522" t="str">
            <v>23417/002</v>
          </cell>
          <cell r="B3522" t="str">
            <v>REGULARIZACAO E COMPACTACAO MANUAL DE TERRENO</v>
          </cell>
          <cell r="C3522" t="str">
            <v>M2</v>
          </cell>
          <cell r="D3522">
            <v>1.46</v>
          </cell>
        </row>
        <row r="3523">
          <cell r="A3523">
            <v>23436</v>
          </cell>
          <cell r="B3523" t="str">
            <v>ATERRO/REATERRO DE AREAS</v>
          </cell>
        </row>
        <row r="3524">
          <cell r="A3524" t="str">
            <v>23436/001</v>
          </cell>
          <cell r="B3524" t="str">
            <v>CORTE E ATERRO COMPENSADO, SEM CONTROLE DO GC (C/TRATOR DE ESTEIRA</v>
          </cell>
          <cell r="C3524" t="str">
            <v>M3</v>
          </cell>
          <cell r="D3524">
            <v>2.57</v>
          </cell>
        </row>
        <row r="3525">
          <cell r="B3525" t="str">
            <v>CATERPILLAR-D8)</v>
          </cell>
        </row>
        <row r="3526">
          <cell r="A3526" t="str">
            <v>23436/002</v>
          </cell>
          <cell r="B3526" t="str">
            <v>COMPACTACAO MECANICA, SEM CONTROLE DO GC (C/COMPACTADOR PLACA 400 KG)</v>
          </cell>
          <cell r="C3526" t="str">
            <v>M3</v>
          </cell>
          <cell r="D3526">
            <v>1.46</v>
          </cell>
        </row>
        <row r="3527">
          <cell r="A3527" t="str">
            <v>23436/003</v>
          </cell>
          <cell r="B3527" t="str">
            <v>COMPACTACAO MECANICA C/ CONTROLE DO GC&gt;=95% DO PN (AREAS)(C/MONIVE</v>
          </cell>
          <cell r="C3527" t="str">
            <v>M3</v>
          </cell>
          <cell r="D3527">
            <v>2.1</v>
          </cell>
        </row>
        <row r="3528">
          <cell r="B3528" t="str">
            <v>LADORA CATERPILLAR 120B E ROLO COMPRESSOR VIBRATORIO 80 HP)</v>
          </cell>
        </row>
        <row r="3529">
          <cell r="A3529" t="str">
            <v>23436/004</v>
          </cell>
          <cell r="B3529" t="str">
            <v>COMPACTACAO MEC/ C/ CONTROLE DO GC&gt;=95% PN (TALUDE E DIQUE)(C/MOTONI</v>
          </cell>
          <cell r="C3529" t="str">
            <v>M3</v>
          </cell>
          <cell r="D3529">
            <v>4.21</v>
          </cell>
        </row>
        <row r="3530">
          <cell r="B3530" t="str">
            <v>VELADORA CATERPILLAR 120B E ROLO COMPRESSOR VIBRATORIO 80 HP)</v>
          </cell>
        </row>
        <row r="3531">
          <cell r="A3531">
            <v>41721</v>
          </cell>
          <cell r="B3531" t="str">
            <v>COMPACTACAO MECANICA A 95% DO PROCTOR NORMAL</v>
          </cell>
          <cell r="C3531" t="str">
            <v>M3</v>
          </cell>
          <cell r="D3531">
            <v>2.1</v>
          </cell>
        </row>
        <row r="3532">
          <cell r="A3532">
            <v>41722</v>
          </cell>
          <cell r="B3532" t="str">
            <v>COMPACTACAO MECANICA A 100% DO PROCTOR NORMAL</v>
          </cell>
          <cell r="C3532" t="str">
            <v>M3</v>
          </cell>
          <cell r="D3532">
            <v>3.31</v>
          </cell>
        </row>
        <row r="3533">
          <cell r="A3533">
            <v>71414</v>
          </cell>
          <cell r="B3533" t="str">
            <v>ESPALHAMENTO E COMPACTAÇÃO DE MATERIAL</v>
          </cell>
        </row>
        <row r="3534">
          <cell r="A3534" t="str">
            <v>71414/001</v>
          </cell>
          <cell r="B3534" t="str">
            <v>ESPALHAMENTO DE MATERIAL DE 1A CATEGORIA COM TRATOR DE ESTEIRA COM 153</v>
          </cell>
          <cell r="C3534" t="str">
            <v>M3</v>
          </cell>
          <cell r="D3534">
            <v>2.2200000000000002</v>
          </cell>
        </row>
        <row r="3535">
          <cell r="A3535" t="str">
            <v>CÓDIGO</v>
          </cell>
          <cell r="B3535" t="str">
            <v>|D E S C R I Ç Ã O                                                   |UN</v>
          </cell>
          <cell r="C3535" t="str">
            <v>IDADE</v>
          </cell>
          <cell r="D3535" t="str">
            <v>|CUSTO TOTAL</v>
          </cell>
        </row>
        <row r="3536">
          <cell r="A3536" t="str">
            <v>ÍNCULO.....:</v>
          </cell>
          <cell r="B3536" t="str">
            <v>NACIONAL CAIXA</v>
          </cell>
        </row>
        <row r="3538">
          <cell r="B3538" t="str">
            <v>HP</v>
          </cell>
        </row>
        <row r="3539">
          <cell r="A3539" t="str">
            <v>PARE</v>
          </cell>
          <cell r="B3539" t="str">
            <v>PAREDES/PAINEIS</v>
          </cell>
        </row>
        <row r="3540">
          <cell r="A3540">
            <v>63</v>
          </cell>
          <cell r="B3540" t="str">
            <v>ALVENARIA DE TIJOLOS CERAMICOS</v>
          </cell>
        </row>
        <row r="3541">
          <cell r="A3541">
            <v>5616</v>
          </cell>
          <cell r="B3541" t="str">
            <v>ALVENARIA DE TIJOLO MACICO COMUM (E=20CM) ASSENTES C/ARG DE CIMENTO E</v>
          </cell>
          <cell r="C3541" t="str">
            <v>M2</v>
          </cell>
          <cell r="D3541">
            <v>80.84</v>
          </cell>
        </row>
        <row r="3542">
          <cell r="B3542" t="str">
            <v>AREIA (1:7), SEM REVESTIMENTO</v>
          </cell>
        </row>
        <row r="3543">
          <cell r="A3543">
            <v>6076</v>
          </cell>
          <cell r="B3543" t="str">
            <v>RASGOS E ENCHIMENTOS EM ALVENARIA PARA PASSAGEM DE TUBULACAO</v>
          </cell>
          <cell r="C3543" t="str">
            <v>M</v>
          </cell>
          <cell r="D3543">
            <v>8.09</v>
          </cell>
        </row>
        <row r="3544">
          <cell r="B3544" t="str">
            <v>COM DIAMETRO DE 65 MM (2 1/2") A 100 MM (4")</v>
          </cell>
        </row>
        <row r="3545">
          <cell r="A3545">
            <v>6080</v>
          </cell>
          <cell r="B3545" t="str">
            <v>RASGOS E FECHAMENTOS EM ALVENARIA P/PASSAGEM DE TUBULACAO</v>
          </cell>
          <cell r="C3545" t="str">
            <v>M</v>
          </cell>
          <cell r="D3545">
            <v>3.73</v>
          </cell>
        </row>
        <row r="3546">
          <cell r="B3546" t="str">
            <v>ELETRICA - 1/2" A 1 " (INCLUSIVE)</v>
          </cell>
        </row>
        <row r="3547">
          <cell r="A3547">
            <v>6083</v>
          </cell>
          <cell r="B3547" t="str">
            <v>RASGOS E FECHAMENTOS EM ALVENARIA P/PASSAGEM DE TUBULACAO</v>
          </cell>
          <cell r="C3547" t="str">
            <v>M</v>
          </cell>
          <cell r="D3547">
            <v>3.75</v>
          </cell>
        </row>
        <row r="3548">
          <cell r="B3548" t="str">
            <v>HIDRAULICA - 1/2" (20MM) A 1" (25MM), INCLUSIVE</v>
          </cell>
        </row>
        <row r="3549">
          <cell r="A3549">
            <v>6084</v>
          </cell>
          <cell r="B3549" t="str">
            <v>RASGOS E FECHAMENTOS EM ALVENARIA P/PASSAGEM DE TUBULACAO</v>
          </cell>
          <cell r="C3549" t="str">
            <v>M</v>
          </cell>
          <cell r="D3549">
            <v>5.64</v>
          </cell>
        </row>
        <row r="3550">
          <cell r="B3550" t="str">
            <v>HIDRAULICA - 1 1/4" (32MM) A 1 1/2" (50 MM)</v>
          </cell>
        </row>
        <row r="3551">
          <cell r="A3551">
            <v>6110</v>
          </cell>
          <cell r="B3551" t="str">
            <v>ALVENARIA DE EMBASAMENTO EM TIJOLOS CERAMICOS MACICOS 5X10X20CM,</v>
          </cell>
          <cell r="C3551" t="str">
            <v>M3</v>
          </cell>
          <cell r="D3551">
            <v>371.69</v>
          </cell>
        </row>
        <row r="3552">
          <cell r="B3552" t="str">
            <v>ASSENTES C/ ARG. CIM/CAL/AREIA 1:2:8 JUNTAS 12MM (INCL 5% PERDAS)</v>
          </cell>
        </row>
        <row r="3553">
          <cell r="A3553">
            <v>6113</v>
          </cell>
          <cell r="B3553" t="str">
            <v>APERTO(ENCUNHAMENTO) C/TIJOLO CERAM MACICO EM ALVENARIA DE 1,0VEZ/20CM</v>
          </cell>
          <cell r="C3553" t="str">
            <v>M</v>
          </cell>
          <cell r="D3553">
            <v>12.13</v>
          </cell>
        </row>
        <row r="3554">
          <cell r="A3554">
            <v>10449</v>
          </cell>
          <cell r="B3554" t="str">
            <v>ALVENARIA 1/2 VEZ TIJOLO CERAMICO MACICO</v>
          </cell>
        </row>
        <row r="3555">
          <cell r="A3555" t="str">
            <v>10449/001</v>
          </cell>
          <cell r="B3555" t="str">
            <v>ALVENARIA 1/2 VEZ TIJOLO CERAMICO MACICO 5X10X20CM ASSENTADO COM</v>
          </cell>
          <cell r="C3555" t="str">
            <v>M2</v>
          </cell>
          <cell r="D3555">
            <v>40.57</v>
          </cell>
        </row>
        <row r="3556">
          <cell r="B3556" t="str">
            <v>ARGAM. CIM/CAL/AREIA 1:2:8 -JUNTAS 12MM (INCL 5% PERDA TIJOLOS)</v>
          </cell>
        </row>
        <row r="3557">
          <cell r="A3557" t="str">
            <v>10449/002</v>
          </cell>
          <cell r="B3557" t="str">
            <v>CAIXA ALVENARIA TIJOLOS CERAMICOS MACICOS 1/2 VEZ 60X60X60CM-DIM EXTER</v>
          </cell>
          <cell r="C3557" t="str">
            <v>UN</v>
          </cell>
          <cell r="D3557">
            <v>75.849999999999994</v>
          </cell>
        </row>
        <row r="3558">
          <cell r="A3558">
            <v>23751</v>
          </cell>
          <cell r="B3558" t="str">
            <v>APERTO DE ALVENARIA C/ ARGAMASSA</v>
          </cell>
        </row>
        <row r="3559">
          <cell r="A3559" t="str">
            <v>23751/001</v>
          </cell>
          <cell r="B3559" t="str">
            <v>APERTO (ENCUNHAMENTO) C/ARG.CIM/CAL/AREIA 1:0,5:8 E=3CM-ALV. 1/2 VEZ</v>
          </cell>
          <cell r="C3559" t="str">
            <v>M</v>
          </cell>
          <cell r="D3559">
            <v>2.41</v>
          </cell>
        </row>
        <row r="3560">
          <cell r="A3560" t="str">
            <v>23751/002</v>
          </cell>
          <cell r="B3560" t="str">
            <v>APERTO (ENCUNHAMENTO) EM ALVENARIA DE 1 VEZ C/ ARGAMASSA DE</v>
          </cell>
          <cell r="C3560" t="str">
            <v>M</v>
          </cell>
          <cell r="D3560">
            <v>3.89</v>
          </cell>
        </row>
        <row r="3561">
          <cell r="B3561" t="str">
            <v>CIM/CAL/AREIA 1:0,5:8 E=3,0CM</v>
          </cell>
        </row>
        <row r="3562">
          <cell r="A3562" t="str">
            <v>23751/003</v>
          </cell>
          <cell r="B3562" t="str">
            <v>APERTO (ENCUNHAMENTO) EM ALVENARIA DE 1/2 VEZ C/ ARGAMASSA DE</v>
          </cell>
          <cell r="C3562" t="str">
            <v>M</v>
          </cell>
          <cell r="D3562">
            <v>2.41</v>
          </cell>
        </row>
        <row r="3563">
          <cell r="B3563" t="str">
            <v>CIM/CAL/AREIA 1:0,5:8 E=3,0CM</v>
          </cell>
        </row>
        <row r="3564">
          <cell r="A3564">
            <v>23752</v>
          </cell>
          <cell r="B3564" t="str">
            <v>ALVENARIA DE 1 VEZ DE TIJOLO CERAMICO FURADO</v>
          </cell>
        </row>
        <row r="3565">
          <cell r="A3565" t="str">
            <v>23752/001</v>
          </cell>
          <cell r="B3565" t="str">
            <v>ALVENARIA 1 VEZ C/TIJOLO FURADO 10X20X20CM C/ARG. CIM/CAL/AREIA 1:2:8</v>
          </cell>
          <cell r="C3565" t="str">
            <v>M2</v>
          </cell>
          <cell r="D3565">
            <v>37.869999999999997</v>
          </cell>
        </row>
        <row r="3566">
          <cell r="A3566" t="str">
            <v>CÓDIGO</v>
          </cell>
          <cell r="B3566" t="str">
            <v>|D E S C R I Ç Ã O                                                   |UN</v>
          </cell>
          <cell r="C3566" t="str">
            <v>IDADE</v>
          </cell>
          <cell r="D3566" t="str">
            <v>|CUSTO TOTAL</v>
          </cell>
        </row>
        <row r="3567">
          <cell r="A3567" t="str">
            <v>ÍNCULO.....:</v>
          </cell>
          <cell r="B3567" t="str">
            <v>NACIONAL CAIXA</v>
          </cell>
        </row>
        <row r="3569">
          <cell r="B3569" t="str">
            <v>JUNTAS 12MM, C/5% PERDAS TIJOLOS</v>
          </cell>
        </row>
        <row r="3570">
          <cell r="A3570" t="str">
            <v>23752/002</v>
          </cell>
          <cell r="B3570" t="str">
            <v>ALVENARIA 1,0 VEZ C/TIJOLOS CERAMICOS FURADOS 10X20X20CM ASSENTES C/</v>
          </cell>
          <cell r="C3570" t="str">
            <v>M2</v>
          </cell>
          <cell r="D3570">
            <v>37.869999999999997</v>
          </cell>
        </row>
        <row r="3571">
          <cell r="B3571" t="str">
            <v>ARG. CIM/CAL/AREIA 1:2:8 JUNTAS 12MM (C/5% PERDAS TIJOLOS)</v>
          </cell>
        </row>
        <row r="3572">
          <cell r="A3572">
            <v>23776</v>
          </cell>
          <cell r="B3572" t="str">
            <v>ALVENARIA 1/2 VEZ DE TIJOLO CERAMICO FURADO</v>
          </cell>
        </row>
        <row r="3573">
          <cell r="A3573" t="str">
            <v>23776/001</v>
          </cell>
          <cell r="B3573" t="str">
            <v>ALVENARIA 1/2 VEZ DE TIJOLO CERAMICO FURADO 10X20X20CM, ASSENTADO COM</v>
          </cell>
          <cell r="C3573" t="str">
            <v>M2</v>
          </cell>
          <cell r="D3573">
            <v>18.440000000000001</v>
          </cell>
        </row>
        <row r="3574">
          <cell r="B3574" t="str">
            <v>ARGAMASSA 1:2:8 CIM/CAL/AREIA, JUNTAS 12MM</v>
          </cell>
        </row>
        <row r="3575">
          <cell r="A3575" t="str">
            <v>23776/002</v>
          </cell>
          <cell r="B3575" t="str">
            <v>ALVENARIA 1/2 VEZ TIJOLO CERAMICO FURADO 10X20X20CM, ASSENTES C/ARG.</v>
          </cell>
          <cell r="C3575" t="str">
            <v>M2</v>
          </cell>
          <cell r="D3575">
            <v>18.440000000000001</v>
          </cell>
        </row>
        <row r="3576">
          <cell r="B3576" t="str">
            <v>CIM/CAL/AREIA 1:2:8 JUNTAS 12MM (INCLUI 5% PERDAS DE TIJOLOS)</v>
          </cell>
        </row>
        <row r="3577">
          <cell r="A3577">
            <v>68049</v>
          </cell>
          <cell r="B3577" t="str">
            <v>CINTA E CONTRA-VERGA EM TIJOLO MACICO 1/2VEZ</v>
          </cell>
          <cell r="C3577" t="str">
            <v>M2</v>
          </cell>
          <cell r="D3577">
            <v>61.58</v>
          </cell>
        </row>
        <row r="3578">
          <cell r="A3578">
            <v>68457</v>
          </cell>
          <cell r="B3578" t="str">
            <v>ALVENARIA BLOCO CERAM ESTRUT 14X19X29 ARGAMASSA 1:3 CIMENTO E AREIA</v>
          </cell>
        </row>
        <row r="3579">
          <cell r="B3579" t="str">
            <v>C/GROUT E ARMACAO.</v>
          </cell>
        </row>
        <row r="3580">
          <cell r="A3580" t="str">
            <v>68457/001</v>
          </cell>
          <cell r="B3580" t="str">
            <v>ALVENARIA BLOCO CERAM ESTRUT 14X19X29 ARGAMASSA 1:3 CIMENTO E AREIA</v>
          </cell>
          <cell r="C3580" t="str">
            <v>M2</v>
          </cell>
          <cell r="D3580">
            <v>26.84</v>
          </cell>
        </row>
        <row r="3581">
          <cell r="B3581" t="str">
            <v>C/GROUT E ARMACAO.</v>
          </cell>
        </row>
        <row r="3582">
          <cell r="A3582">
            <v>68581</v>
          </cell>
          <cell r="B3582" t="str">
            <v>ALVENARIA 10CM TIJ CER FURADO 10X10X20CM CIMENTO/AREIA 1:10</v>
          </cell>
        </row>
        <row r="3583">
          <cell r="A3583" t="str">
            <v>68581/001</v>
          </cell>
          <cell r="B3583" t="str">
            <v>ALVENARIA 10CM TIJ CER FURADO 10X20X20CM CIMENTO/SAIBRO 1:8</v>
          </cell>
          <cell r="C3583" t="str">
            <v>M2</v>
          </cell>
          <cell r="D3583">
            <v>19.89</v>
          </cell>
        </row>
        <row r="3584">
          <cell r="A3584" t="str">
            <v>68581/002</v>
          </cell>
          <cell r="B3584" t="str">
            <v>ALVENARIA 20CM TIJ CER FURADO 10X20X20CM CIMENTO/SAIBRO 1:8</v>
          </cell>
          <cell r="C3584" t="str">
            <v>M2</v>
          </cell>
          <cell r="D3584">
            <v>34.39</v>
          </cell>
        </row>
        <row r="3585">
          <cell r="A3585" t="str">
            <v>68581/003</v>
          </cell>
          <cell r="B3585" t="str">
            <v>ALVENARIA 10CM TIJ CER FURADO 10X20X20CM CIMENTO/AREIA 1:4</v>
          </cell>
          <cell r="C3585" t="str">
            <v>M2</v>
          </cell>
          <cell r="D3585">
            <v>20.54</v>
          </cell>
        </row>
        <row r="3586">
          <cell r="A3586" t="str">
            <v>68581/004</v>
          </cell>
          <cell r="B3586" t="str">
            <v>ALVENARIA 20CM TIJ CER FURADO 10X20X20CM CIMENTO/AREIA 1:4</v>
          </cell>
          <cell r="C3586" t="str">
            <v>M2</v>
          </cell>
          <cell r="D3586">
            <v>35.299999999999997</v>
          </cell>
        </row>
        <row r="3587">
          <cell r="A3587" t="str">
            <v>68581/005</v>
          </cell>
          <cell r="B3587" t="str">
            <v>ALVENARIA 10CM TIJ CER FURADO 10X20X20CM CIMENTO/AREIA/SAIBRO 1:2:6</v>
          </cell>
          <cell r="C3587" t="str">
            <v>M2</v>
          </cell>
          <cell r="D3587">
            <v>20.100000000000001</v>
          </cell>
        </row>
        <row r="3588">
          <cell r="A3588" t="str">
            <v>68581/006</v>
          </cell>
          <cell r="B3588" t="str">
            <v>ALVENARIA 20CM TIJ CER FURADO 10X20X20CM CIMENTO/AREIA/SAIBRO 1:2:6</v>
          </cell>
          <cell r="C3588" t="str">
            <v>M2</v>
          </cell>
          <cell r="D3588">
            <v>34.97</v>
          </cell>
        </row>
        <row r="3589">
          <cell r="A3589" t="str">
            <v>68581/007</v>
          </cell>
          <cell r="B3589" t="str">
            <v>ALVENARIA 10CM TIJ CER FURADO 10X20X20CM CIMENTO/AREIA 1:7</v>
          </cell>
          <cell r="C3589" t="str">
            <v>M2</v>
          </cell>
          <cell r="D3589">
            <v>19.84</v>
          </cell>
        </row>
        <row r="3590">
          <cell r="A3590" t="str">
            <v>68581/008</v>
          </cell>
          <cell r="B3590" t="str">
            <v>ALVENARIA 10CM TIJ CER FURADO 10X20X20CM CIMENTO/AREIA/SAIBRO 1:4:6</v>
          </cell>
          <cell r="C3590" t="str">
            <v>M2</v>
          </cell>
          <cell r="D3590">
            <v>19.95</v>
          </cell>
        </row>
        <row r="3591">
          <cell r="A3591" t="str">
            <v>68581/009</v>
          </cell>
          <cell r="B3591" t="str">
            <v>ALVENARIA 10CM TIJ CER FURADO 10X20X20CM CIMENTO/AREIA/SAIBRO 1:3:7</v>
          </cell>
          <cell r="C3591" t="str">
            <v>M2</v>
          </cell>
          <cell r="D3591">
            <v>19.95</v>
          </cell>
        </row>
        <row r="3592">
          <cell r="A3592" t="str">
            <v>68581/010</v>
          </cell>
          <cell r="B3592" t="str">
            <v>ALVENARIA 20CM TIJ CER FURADO 10X20X20CM CIMENTO/AREIA/SAIBRO 1:3:7</v>
          </cell>
          <cell r="C3592" t="str">
            <v>M2</v>
          </cell>
          <cell r="D3592">
            <v>34.56</v>
          </cell>
        </row>
        <row r="3593">
          <cell r="A3593" t="str">
            <v>68581/012</v>
          </cell>
          <cell r="B3593" t="str">
            <v>ALVENARIA 10CM TIJ CER FURADO 10X20X20CM CIMENTO/AREIA/SAIBRO 1:6:2</v>
          </cell>
          <cell r="C3593" t="str">
            <v>M2</v>
          </cell>
          <cell r="D3593">
            <v>20.100000000000001</v>
          </cell>
        </row>
        <row r="3594">
          <cell r="A3594" t="str">
            <v>68581/013</v>
          </cell>
          <cell r="B3594" t="str">
            <v>ALVENARIA 10CM TIJ CER FURADO 10X20X20CM CIMENTO/AREIA/SAIBRO 1:4:4</v>
          </cell>
          <cell r="C3594" t="str">
            <v>M2</v>
          </cell>
          <cell r="D3594">
            <v>20.100000000000001</v>
          </cell>
        </row>
        <row r="3595">
          <cell r="A3595" t="str">
            <v>68581/014</v>
          </cell>
          <cell r="B3595" t="str">
            <v>ALVENARIA 10CM TIJ CER FURADO 10X20X20CM CIMENTO/AREIA/SAIBRO 1:3:5</v>
          </cell>
          <cell r="C3595" t="str">
            <v>M2</v>
          </cell>
          <cell r="D3595">
            <v>20.100000000000001</v>
          </cell>
        </row>
        <row r="3596">
          <cell r="A3596" t="str">
            <v>68581/015</v>
          </cell>
          <cell r="B3596" t="str">
            <v>ALVENARIA 10CM TIJ CER FURADO 10X20X20CM CIMENTO/AREIA/SAIBRO 1:5:3</v>
          </cell>
          <cell r="C3596" t="str">
            <v>M2</v>
          </cell>
          <cell r="D3596">
            <v>20.100000000000001</v>
          </cell>
        </row>
        <row r="3597">
          <cell r="A3597" t="str">
            <v>CÓDIGO</v>
          </cell>
          <cell r="B3597" t="str">
            <v>|D E S C R I Ç Ã O                                                   |UN</v>
          </cell>
          <cell r="C3597" t="str">
            <v>IDADE</v>
          </cell>
          <cell r="D3597" t="str">
            <v>|CUSTO TOTAL</v>
          </cell>
        </row>
        <row r="3598">
          <cell r="A3598" t="str">
            <v>ÍNCULO.....:</v>
          </cell>
          <cell r="B3598" t="str">
            <v>NACIONAL CAIXA</v>
          </cell>
        </row>
        <row r="3600">
          <cell r="A3600" t="str">
            <v>68581/016</v>
          </cell>
          <cell r="B3600" t="str">
            <v>ALVENARIA 20CM TIJ CER FURADO 10X20X20CM CIMENTO/AREIA/SAIBRO 1:5:3</v>
          </cell>
          <cell r="C3600" t="str">
            <v>M2</v>
          </cell>
          <cell r="D3600">
            <v>34.97</v>
          </cell>
        </row>
        <row r="3601">
          <cell r="A3601" t="str">
            <v>68581/017</v>
          </cell>
          <cell r="B3601" t="str">
            <v>ALVENARIA 10CM TIJ CER FURADO 10X20X20CM CIMENTO/AREIA 1:10</v>
          </cell>
          <cell r="C3601" t="str">
            <v>M2</v>
          </cell>
          <cell r="D3601">
            <v>19.649999999999999</v>
          </cell>
        </row>
        <row r="3602">
          <cell r="A3602" t="str">
            <v>68581/018</v>
          </cell>
          <cell r="B3602" t="str">
            <v>ALVENARIA 10CM TIJ CER FURADO 10X20X20CM CIMENTO/SAIBRO 1:6</v>
          </cell>
          <cell r="C3602" t="str">
            <v>M2</v>
          </cell>
          <cell r="D3602">
            <v>19.93</v>
          </cell>
        </row>
        <row r="3603">
          <cell r="A3603" t="str">
            <v>68581/019</v>
          </cell>
          <cell r="B3603" t="str">
            <v>ALVENARIA 30CM TIJ CER FURADO 10X20X20CM CIMENTO/SAIBRO 1:8</v>
          </cell>
          <cell r="C3603" t="str">
            <v>M2</v>
          </cell>
          <cell r="D3603">
            <v>56.19</v>
          </cell>
        </row>
        <row r="3604">
          <cell r="A3604" t="str">
            <v>68581/020</v>
          </cell>
          <cell r="B3604" t="str">
            <v>ALVENARIA 10CM TIJ CER FURADO 10X20X30CM CIMENTO/AREIA/SAIBRO 1:3:5</v>
          </cell>
          <cell r="C3604" t="str">
            <v>M2</v>
          </cell>
          <cell r="D3604">
            <v>16.18</v>
          </cell>
        </row>
        <row r="3605">
          <cell r="A3605" t="str">
            <v>68581/021</v>
          </cell>
          <cell r="B3605" t="str">
            <v>ALVENARIA 20CM TIJ CER FURADO 10X20X30CM CIMENTO/AREIA/SAIBRO 1:3:5</v>
          </cell>
          <cell r="C3605" t="str">
            <v>M2</v>
          </cell>
          <cell r="D3605">
            <v>33.24</v>
          </cell>
        </row>
        <row r="3606">
          <cell r="A3606" t="str">
            <v>68581/022</v>
          </cell>
          <cell r="B3606" t="str">
            <v>ALVENARIA 10CM TIJ CER FURADO 10X20X30CM CIMENTO/SAIBRO 1:8</v>
          </cell>
          <cell r="C3606" t="str">
            <v>M2</v>
          </cell>
          <cell r="D3606">
            <v>15.95</v>
          </cell>
        </row>
        <row r="3607">
          <cell r="A3607" t="str">
            <v>68581/023</v>
          </cell>
          <cell r="B3607" t="str">
            <v>ALVENARIA 20CM TIJ CER FURADO 10X20X30CM CIMENTO/SAIBRO 1:8</v>
          </cell>
          <cell r="C3607" t="str">
            <v>M2</v>
          </cell>
          <cell r="D3607">
            <v>32.46</v>
          </cell>
        </row>
        <row r="3608">
          <cell r="A3608" t="str">
            <v>68581/024</v>
          </cell>
          <cell r="B3608" t="str">
            <v>ALVENARIA 10CM TIJ CER FURADO 10X20X30CM CIMENTO/AREIA 1:7</v>
          </cell>
          <cell r="C3608" t="str">
            <v>M2</v>
          </cell>
          <cell r="D3608">
            <v>15.93</v>
          </cell>
        </row>
        <row r="3609">
          <cell r="A3609" t="str">
            <v>68581/025</v>
          </cell>
          <cell r="B3609" t="str">
            <v>ALVENARIA 10CM TIJ CER FURADO 10X10X20CM CIMENTO/SAIBRO 1:8</v>
          </cell>
          <cell r="C3609" t="str">
            <v>M2</v>
          </cell>
          <cell r="D3609">
            <v>28.87</v>
          </cell>
        </row>
        <row r="3610">
          <cell r="A3610" t="str">
            <v>68581/026</v>
          </cell>
          <cell r="B3610" t="str">
            <v>ALVENARIA 20CM TIJ CER FURADO 10X10X20CM CIMENTO/AREIA 1:8</v>
          </cell>
          <cell r="C3610" t="str">
            <v>M2</v>
          </cell>
          <cell r="D3610">
            <v>54.16</v>
          </cell>
        </row>
        <row r="3611">
          <cell r="A3611" t="str">
            <v>68581/027</v>
          </cell>
          <cell r="B3611" t="str">
            <v>ALVENARIA 10CM TIJ CER FURADO 10X10X20CM CIMENTO/AREIA 1:10</v>
          </cell>
          <cell r="C3611" t="str">
            <v>M2</v>
          </cell>
          <cell r="D3611">
            <v>28.36</v>
          </cell>
        </row>
        <row r="3612">
          <cell r="A3612" t="str">
            <v>68581/028</v>
          </cell>
          <cell r="B3612" t="str">
            <v>ALVENARIA 10CM TIJ CER FURADO 10X10X20CM CIMENTO/SAIBRO 1:6</v>
          </cell>
          <cell r="C3612" t="str">
            <v>M2</v>
          </cell>
          <cell r="D3612">
            <v>28.95</v>
          </cell>
        </row>
        <row r="3613">
          <cell r="A3613" t="str">
            <v>68581/029</v>
          </cell>
          <cell r="B3613" t="str">
            <v>ALVENARIA 10CM TIJ CER FURADO 10X15X20CM CIMENTO/AREIA 1:4</v>
          </cell>
          <cell r="C3613" t="str">
            <v>M2</v>
          </cell>
          <cell r="D3613">
            <v>23.97</v>
          </cell>
        </row>
        <row r="3614">
          <cell r="A3614" t="str">
            <v>68581/030</v>
          </cell>
          <cell r="B3614" t="str">
            <v>ALVENARIA 10CM TIJ CER FURADO 10X15X20CM CIMENTO/SAIBRO 1:8</v>
          </cell>
          <cell r="C3614" t="str">
            <v>M2</v>
          </cell>
          <cell r="D3614">
            <v>23.15</v>
          </cell>
        </row>
        <row r="3615">
          <cell r="A3615">
            <v>68582</v>
          </cell>
          <cell r="B3615" t="str">
            <v>ALVENARIA BLOCO CERAM ESTRUT 14X19X29 ARGAMASSA 1:3 CIMENTO E AREIA</v>
          </cell>
        </row>
        <row r="3616">
          <cell r="B3616" t="str">
            <v>C/GROUT E ARMACAO.</v>
          </cell>
        </row>
        <row r="3617">
          <cell r="A3617" t="str">
            <v>68582/001</v>
          </cell>
          <cell r="B3617" t="str">
            <v>ALVENARIA TIJOLO CERAMICO MACICO 10CM ARGAMASSA 1:8 CIMENTO E SAIBRO</v>
          </cell>
          <cell r="C3617" t="str">
            <v>M2</v>
          </cell>
          <cell r="D3617">
            <v>37.46</v>
          </cell>
        </row>
        <row r="3618">
          <cell r="A3618" t="str">
            <v>68582/002</v>
          </cell>
          <cell r="B3618" t="str">
            <v>ALVENARIA TIJOLO CERAMICO MACICO  6CM ARGAMASSA 1:8 CIMENTO E SAIBRO</v>
          </cell>
          <cell r="C3618" t="str">
            <v>M2</v>
          </cell>
          <cell r="D3618">
            <v>30.17</v>
          </cell>
        </row>
        <row r="3619">
          <cell r="A3619" t="str">
            <v>68582/003</v>
          </cell>
          <cell r="B3619" t="str">
            <v>ALVENARIA TIJOLO CERAMICO FURADO 10CM ARGAMASSA 1:8 CIMENTO E SAIBRO</v>
          </cell>
          <cell r="C3619" t="str">
            <v>M2</v>
          </cell>
          <cell r="D3619">
            <v>20.059999999999999</v>
          </cell>
        </row>
        <row r="3620">
          <cell r="A3620" t="str">
            <v>68582/004</v>
          </cell>
          <cell r="B3620" t="str">
            <v>ALVENARIA TIJOLO CERAMICO FURADO 20CM ARGAMASSA 1:8 CIMENTO E SAIBRO</v>
          </cell>
          <cell r="C3620" t="str">
            <v>M2</v>
          </cell>
          <cell r="D3620">
            <v>36.43</v>
          </cell>
        </row>
        <row r="3621">
          <cell r="A3621">
            <v>64</v>
          </cell>
          <cell r="B3621" t="str">
            <v>ALVENARIA DE ELEMENTOS VAZADOS CERAMICOS</v>
          </cell>
        </row>
        <row r="3622">
          <cell r="A3622">
            <v>9875</v>
          </cell>
          <cell r="B3622" t="str">
            <v>COBOGO CERAMICO 20 X 20CM ASSENTADO C/ARGAMASSA DE CIMENTO E AREIA 1:4</v>
          </cell>
          <cell r="C3622" t="str">
            <v>M2</v>
          </cell>
          <cell r="D3622">
            <v>44.39</v>
          </cell>
        </row>
        <row r="3623">
          <cell r="A3623">
            <v>65</v>
          </cell>
          <cell r="B3623" t="str">
            <v>ALVENARIA DE BLOCOS DE CONCRETO</v>
          </cell>
        </row>
        <row r="3624">
          <cell r="A3624">
            <v>23718</v>
          </cell>
          <cell r="B3624" t="str">
            <v>ALVENARIA BLOCO CONCRETO</v>
          </cell>
        </row>
        <row r="3625">
          <cell r="A3625" t="str">
            <v>23718/001</v>
          </cell>
          <cell r="B3625" t="str">
            <v>ALVEN 1/2 VEZ BL CONCR 9X19X39CM C/ARG CIM/CAL/AREIA 1:1/2:8 (VEDACAO)</v>
          </cell>
          <cell r="C3625" t="str">
            <v>M2</v>
          </cell>
          <cell r="D3625">
            <v>15.77</v>
          </cell>
        </row>
        <row r="3626">
          <cell r="A3626" t="str">
            <v>23718/002</v>
          </cell>
          <cell r="B3626" t="str">
            <v>ALVEN BL CONCR 15X20X40CM C/ ARG CIM/CAL/AREIA 1:1/2:8 (VEDACAO)</v>
          </cell>
          <cell r="C3626" t="str">
            <v>M2</v>
          </cell>
          <cell r="D3626">
            <v>20.46</v>
          </cell>
        </row>
        <row r="3627">
          <cell r="A3627" t="str">
            <v>23718/003</v>
          </cell>
          <cell r="B3627" t="str">
            <v>ALVEN BL CONCR 20X20X40CM C/ARG CIM/CAL/AREIA 1:1/2:8 (VEDACAO)</v>
          </cell>
          <cell r="C3627" t="str">
            <v>M2</v>
          </cell>
          <cell r="D3627">
            <v>24.27</v>
          </cell>
        </row>
        <row r="3628">
          <cell r="A3628" t="str">
            <v>CÓDIGO</v>
          </cell>
          <cell r="B3628" t="str">
            <v>|D E S C R I Ç Ã O                                                   |UN</v>
          </cell>
          <cell r="C3628" t="str">
            <v>IDADE</v>
          </cell>
          <cell r="D3628" t="str">
            <v>|CUSTO TOTAL</v>
          </cell>
        </row>
        <row r="3629">
          <cell r="A3629" t="str">
            <v>ÍNCULO.....:</v>
          </cell>
          <cell r="B3629" t="str">
            <v>NACIONAL CAIXA</v>
          </cell>
        </row>
        <row r="3631">
          <cell r="A3631" t="str">
            <v>23718/004</v>
          </cell>
          <cell r="B3631" t="str">
            <v>ALVEN BL CONCRETO POROSO 20X20X20CM (VEDACAO)</v>
          </cell>
          <cell r="C3631" t="str">
            <v>M2</v>
          </cell>
          <cell r="D3631">
            <v>23.73</v>
          </cell>
        </row>
        <row r="3632">
          <cell r="A3632" t="str">
            <v>23718/005</v>
          </cell>
          <cell r="B3632" t="str">
            <v>ALV BL CONC 10X20X40CM ASSENT C/ ARG. CIM/CAL/AREIA 1:0,5:11 (VEDACAO)</v>
          </cell>
          <cell r="C3632" t="str">
            <v>M2</v>
          </cell>
          <cell r="D3632">
            <v>17.27</v>
          </cell>
        </row>
        <row r="3633">
          <cell r="A3633" t="str">
            <v>23718/006</v>
          </cell>
          <cell r="B3633" t="str">
            <v>ALV BL CONC 10X20X40CM,CIM/CAL/AREIA 1:0,5:11,E=14CM (VEDACAO)</v>
          </cell>
          <cell r="C3633" t="str">
            <v>M2</v>
          </cell>
          <cell r="D3633">
            <v>18.510000000000002</v>
          </cell>
        </row>
        <row r="3634">
          <cell r="A3634" t="str">
            <v>23718/007</v>
          </cell>
          <cell r="B3634" t="str">
            <v>ALV BL CONC CANALETA 15X20X40CM, CIM/CAL/AREIA 1:0,5:11 (VEDACAO)</v>
          </cell>
          <cell r="C3634" t="str">
            <v>M2</v>
          </cell>
          <cell r="D3634">
            <v>28.19</v>
          </cell>
        </row>
        <row r="3635">
          <cell r="A3635" t="str">
            <v>23718/008</v>
          </cell>
          <cell r="B3635" t="str">
            <v>ALV ESTRUTURAL BL CONC 15X20X40CM -4.5MPA, ARG.CIM/CAL/AREIA 1:5:11</v>
          </cell>
          <cell r="C3635" t="str">
            <v>M2</v>
          </cell>
          <cell r="D3635">
            <v>22.73</v>
          </cell>
        </row>
        <row r="3636">
          <cell r="A3636" t="str">
            <v>23718/009</v>
          </cell>
          <cell r="B3636" t="str">
            <v>ALV ESTRUTURAL BL CONC 15X20X40CM -4.5MPA, ARG.CIM/CAL/AREIA 1:0,25:4</v>
          </cell>
          <cell r="C3636" t="str">
            <v>M2</v>
          </cell>
          <cell r="D3636">
            <v>26.51</v>
          </cell>
        </row>
        <row r="3637">
          <cell r="A3637" t="str">
            <v>23718/010</v>
          </cell>
          <cell r="B3637" t="str">
            <v>ALV ESTRUTUR CANALETA CONCR 20X20X20CM - 4,5MPA  ASSENTADA COM ARGAMAS</v>
          </cell>
          <cell r="C3637" t="str">
            <v>M2</v>
          </cell>
          <cell r="D3637">
            <v>23.7</v>
          </cell>
        </row>
        <row r="3638">
          <cell r="B3638" t="str">
            <v>CIM/CAL/AREIA 1:0,25:4  E = 14 CM</v>
          </cell>
        </row>
        <row r="3639">
          <cell r="A3639" t="str">
            <v>23718/011</v>
          </cell>
          <cell r="B3639" t="str">
            <v>ALV ESTRUTUR CANALETA CONCR 10X20X20CM - 4,5MPA  ASSENTADA COM ARGAMAS</v>
          </cell>
          <cell r="C3639" t="str">
            <v>M2</v>
          </cell>
          <cell r="D3639">
            <v>19.91</v>
          </cell>
        </row>
        <row r="3640">
          <cell r="B3640" t="str">
            <v>CIM/CAL/AREIA 1:0,25:4</v>
          </cell>
        </row>
        <row r="3641">
          <cell r="A3641" t="str">
            <v>23718/012</v>
          </cell>
          <cell r="B3641" t="str">
            <v>ALV ESTRUTURAL BL CONC 20X20X40CM -4.5MPA, ARG.CIM/CAL/AREIA 1:0,25:4</v>
          </cell>
          <cell r="C3641" t="str">
            <v>M2</v>
          </cell>
          <cell r="D3641">
            <v>32.450000000000003</v>
          </cell>
        </row>
        <row r="3642">
          <cell r="A3642" t="str">
            <v>23718/013</v>
          </cell>
          <cell r="B3642" t="str">
            <v>ALVENARIA 1,0 VEZ C/BLOCOS CONCRETO 20X20X40CM ASSENTES C/ ARG.</v>
          </cell>
          <cell r="C3642" t="str">
            <v>M2</v>
          </cell>
          <cell r="D3642">
            <v>24.27</v>
          </cell>
        </row>
        <row r="3643">
          <cell r="B3643" t="str">
            <v>CIM/CAL/AREIA 1:0,5:8 JUNTAS 10MM (INCL 5% PERDAS BLOCOS)</v>
          </cell>
        </row>
        <row r="3644">
          <cell r="A3644" t="str">
            <v>23718/014</v>
          </cell>
          <cell r="B3644" t="str">
            <v>ALVENARIA 1/2 VEZ BLOCOS CONCRETO 10X20X40CM ASSENTES C/ PASTA</v>
          </cell>
          <cell r="C3644" t="str">
            <v>M2</v>
          </cell>
          <cell r="D3644">
            <v>13.17</v>
          </cell>
        </row>
        <row r="3645">
          <cell r="B3645" t="str">
            <v>DE ARG. COLANTE, JUNTA DE 5MM (INCLUI 5% DE PERDAS DE TIJOLOS)</v>
          </cell>
        </row>
        <row r="3646">
          <cell r="A3646" t="str">
            <v>23718/015</v>
          </cell>
          <cell r="B3646" t="str">
            <v>ALVENARIA BLOCOS CONCRETO 15X20X40CM E=15CM ASSENTES C/ ARGAMASSA</v>
          </cell>
          <cell r="C3646" t="str">
            <v>M2</v>
          </cell>
          <cell r="D3646">
            <v>20.46</v>
          </cell>
        </row>
        <row r="3647">
          <cell r="B3647" t="str">
            <v>CIM/CAL/AREIA 1:1/2:8, JUNTAS DE 10MM (INCLUI 5% PERDAS DE BLOCOS)</v>
          </cell>
        </row>
        <row r="3648">
          <cell r="A3648" t="str">
            <v>23718/016</v>
          </cell>
          <cell r="B3648" t="str">
            <v>ALVENARIA 1/2 VEZ BLOCOS CONCRETO 10X20X40CM, ASSENTES C/ ARGAMASSA</v>
          </cell>
          <cell r="C3648" t="str">
            <v>M2</v>
          </cell>
          <cell r="D3648">
            <v>15.77</v>
          </cell>
        </row>
        <row r="3649">
          <cell r="B3649" t="str">
            <v>CIM/CAL/AREIA MEDIA 1:0,5:8 JUNTAS 10MM (INCLUI 5% PERDAS DE BLOCOS)</v>
          </cell>
        </row>
        <row r="3650">
          <cell r="A3650">
            <v>40804</v>
          </cell>
          <cell r="B3650" t="str">
            <v>MARCACAO PARA PAREDE DE BLOCO DE CONCRETO</v>
          </cell>
          <cell r="C3650" t="str">
            <v>M</v>
          </cell>
          <cell r="D3650">
            <v>5.01</v>
          </cell>
        </row>
        <row r="3651">
          <cell r="A3651">
            <v>66</v>
          </cell>
          <cell r="B3651" t="str">
            <v>ALVENARIA DE ELEMENTOS VAZADOS DE CONCRETO</v>
          </cell>
        </row>
        <row r="3652">
          <cell r="A3652">
            <v>23775</v>
          </cell>
          <cell r="B3652" t="str">
            <v>COBOGO CONCRETO</v>
          </cell>
        </row>
        <row r="3653">
          <cell r="A3653" t="str">
            <v>23775/002</v>
          </cell>
          <cell r="B3653" t="str">
            <v>COBOGO CONCRETO PR5-2Q-T 50X50X6CM</v>
          </cell>
          <cell r="C3653" t="str">
            <v>M2</v>
          </cell>
          <cell r="D3653">
            <v>43.07</v>
          </cell>
        </row>
        <row r="3654">
          <cell r="A3654">
            <v>68569</v>
          </cell>
          <cell r="B3654" t="str">
            <v>ALVENARIA ELEMENTO VAZADO CONCRETO (COBOGO)</v>
          </cell>
        </row>
        <row r="3655">
          <cell r="A3655" t="str">
            <v>68569/001</v>
          </cell>
          <cell r="B3655" t="str">
            <v>ALVENARIA ELEM VAZADO CONCRETO 7X50X50CM CIMENTO/AREIA 1:4</v>
          </cell>
          <cell r="C3655" t="str">
            <v>M2</v>
          </cell>
          <cell r="D3655">
            <v>30.24</v>
          </cell>
        </row>
        <row r="3656">
          <cell r="A3656" t="str">
            <v>68569/002</v>
          </cell>
          <cell r="B3656" t="str">
            <v>ALVENARIA ELEM VAZADO CONCRETO VENEZIANA 15X22X39CM 72A-NEO REX CIMENT</v>
          </cell>
          <cell r="C3656" t="str">
            <v>M2</v>
          </cell>
          <cell r="D3656">
            <v>35.49</v>
          </cell>
        </row>
        <row r="3657">
          <cell r="B3657" t="str">
            <v>O/AREIA 1:4</v>
          </cell>
        </row>
        <row r="3658">
          <cell r="A3658" t="str">
            <v>68569/003</v>
          </cell>
          <cell r="B3658" t="str">
            <v>ALVENARIA ELEM VAZADO CONCRETO 7X50X50CM CIMENTO/AREIA 1:3</v>
          </cell>
          <cell r="C3658" t="str">
            <v>M2</v>
          </cell>
          <cell r="D3658">
            <v>30.43</v>
          </cell>
        </row>
        <row r="3659">
          <cell r="A3659" t="str">
            <v>CÓDIGO</v>
          </cell>
          <cell r="B3659" t="str">
            <v>|D E S C R I Ç Ã O                                                   |UN</v>
          </cell>
          <cell r="C3659" t="str">
            <v>IDADE</v>
          </cell>
          <cell r="D3659" t="str">
            <v>|CUSTO TOTAL</v>
          </cell>
        </row>
        <row r="3660">
          <cell r="A3660" t="str">
            <v>ÍNCULO.....:</v>
          </cell>
          <cell r="B3660" t="str">
            <v>NACIONAL CAIXA</v>
          </cell>
        </row>
        <row r="3662">
          <cell r="A3662" t="str">
            <v>68569/004</v>
          </cell>
          <cell r="B3662" t="str">
            <v>ALVENARIA ELEM VAZADO CONCRETO 7X50X50CM CIMENTO/SAIBRO/AREI</v>
          </cell>
          <cell r="C3662" t="str">
            <v>M2</v>
          </cell>
          <cell r="D3662">
            <v>29.89</v>
          </cell>
        </row>
        <row r="3663">
          <cell r="A3663" t="str">
            <v>68569/005</v>
          </cell>
          <cell r="B3663" t="str">
            <v>ALVENARIA ELEM VAZADO CONCRETO 6X29X29CM CIMENTO/AREIA 1:7</v>
          </cell>
          <cell r="C3663" t="str">
            <v>M2</v>
          </cell>
          <cell r="D3663">
            <v>38.130000000000003</v>
          </cell>
        </row>
        <row r="3664">
          <cell r="A3664" t="str">
            <v>68569/006</v>
          </cell>
          <cell r="B3664" t="str">
            <v>ALVENARIA ELEM VAZADO CONCRETO ABERTURA C/VIDRO 10X29X39CM 17G NEO REX</v>
          </cell>
          <cell r="C3664" t="str">
            <v>M2</v>
          </cell>
          <cell r="D3664">
            <v>41.94</v>
          </cell>
        </row>
        <row r="3665">
          <cell r="B3665" t="str">
            <v>CIMENTO AREIA 1:5</v>
          </cell>
        </row>
        <row r="3666">
          <cell r="A3666">
            <v>67</v>
          </cell>
          <cell r="B3666" t="str">
            <v>ALVENARIA DE BLOCOS DE VIDRO</v>
          </cell>
        </row>
        <row r="3667">
          <cell r="A3667">
            <v>40718</v>
          </cell>
          <cell r="B3667" t="str">
            <v>ALVENARIA DE BLOCO DE VIDRO 10X20X20CM ASSENTADOS COM ARGAMASSA CIM/</v>
          </cell>
          <cell r="C3667" t="str">
            <v>M2</v>
          </cell>
          <cell r="D3667">
            <v>306.47000000000003</v>
          </cell>
        </row>
        <row r="3668">
          <cell r="B3668" t="str">
            <v>CAL/AREIA 1:0,25:3 + CIMENTO BRANCO</v>
          </cell>
        </row>
        <row r="3669">
          <cell r="A3669">
            <v>68</v>
          </cell>
          <cell r="B3669" t="str">
            <v>ALVENARIA DE BLOCOS DE PEDRA COM JUNTA ARGAMASSADA</v>
          </cell>
        </row>
        <row r="3670">
          <cell r="A3670">
            <v>68634</v>
          </cell>
          <cell r="B3670" t="str">
            <v>ALVENARIA EM PEDRA RACHAO</v>
          </cell>
        </row>
        <row r="3671">
          <cell r="A3671" t="str">
            <v>68634/001</v>
          </cell>
          <cell r="B3671" t="str">
            <v>ALVENARIA EM PEDRA RACHAO COM ARGAMASSA 1:6</v>
          </cell>
          <cell r="C3671" t="str">
            <v>M3</v>
          </cell>
          <cell r="D3671">
            <v>202.64</v>
          </cell>
        </row>
        <row r="3672">
          <cell r="A3672" t="str">
            <v>68634/002</v>
          </cell>
          <cell r="B3672" t="str">
            <v>ALVENARIA EM PEDRA RACHAO COM ARGAMASSA 1:8</v>
          </cell>
          <cell r="C3672" t="str">
            <v>M3</v>
          </cell>
          <cell r="D3672">
            <v>194.74</v>
          </cell>
        </row>
        <row r="3673">
          <cell r="A3673" t="str">
            <v>68634/003</v>
          </cell>
          <cell r="B3673" t="str">
            <v>ALVENARIA EM PEDRA RACHAO COM ARGAMASSA 1:10</v>
          </cell>
          <cell r="C3673" t="str">
            <v>M3</v>
          </cell>
          <cell r="D3673">
            <v>191.41</v>
          </cell>
        </row>
        <row r="3674">
          <cell r="A3674">
            <v>70</v>
          </cell>
          <cell r="B3674" t="str">
            <v>DIVISORIAS/MARMORE/GRANITO/MARMORITE/CONCRETO/MAD.AGLOM.</v>
          </cell>
        </row>
        <row r="3675">
          <cell r="A3675">
            <v>9443</v>
          </cell>
          <cell r="B3675" t="str">
            <v>BRISE DE CONCRETO</v>
          </cell>
          <cell r="C3675" t="str">
            <v>UN</v>
          </cell>
          <cell r="D3675">
            <v>47.83</v>
          </cell>
        </row>
        <row r="3676">
          <cell r="A3676">
            <v>11548</v>
          </cell>
          <cell r="B3676" t="str">
            <v>PAINEL DIVISORIO MARMORE/GRANITO</v>
          </cell>
        </row>
        <row r="3677">
          <cell r="A3677" t="str">
            <v>11548/001</v>
          </cell>
          <cell r="B3677" t="str">
            <v>PAINEL DIVISORIO MARMORE BRANCO 3CM ASSENTADO C/CIMENTO/AREIA 1:4 S/FE</v>
          </cell>
          <cell r="C3677" t="str">
            <v>M2</v>
          </cell>
          <cell r="D3677">
            <v>232.18</v>
          </cell>
        </row>
        <row r="3678">
          <cell r="B3678" t="str">
            <v>RRAGENS</v>
          </cell>
        </row>
        <row r="3679">
          <cell r="A3679">
            <v>68677</v>
          </cell>
          <cell r="B3679" t="str">
            <v>PAINEL DIVISORIO MADEIRA</v>
          </cell>
        </row>
        <row r="3680">
          <cell r="A3680" t="str">
            <v>68677/002</v>
          </cell>
          <cell r="B3680" t="str">
            <v>PAINEL DIVISORIO MADEIRA COMP  6MM RESINADA ESTRUTURA MAD 3X3"</v>
          </cell>
          <cell r="C3680" t="str">
            <v>M2</v>
          </cell>
          <cell r="D3680">
            <v>100.36</v>
          </cell>
        </row>
        <row r="3681">
          <cell r="A3681">
            <v>322</v>
          </cell>
          <cell r="B3681" t="str">
            <v>PAREDE DE ADOBE</v>
          </cell>
        </row>
        <row r="3682">
          <cell r="A3682">
            <v>68079</v>
          </cell>
          <cell r="B3682" t="str">
            <v>PAREDE DE ADOBE DOS FORNOS</v>
          </cell>
          <cell r="C3682" t="str">
            <v>M3</v>
          </cell>
          <cell r="D3682">
            <v>368.79</v>
          </cell>
        </row>
        <row r="3683">
          <cell r="A3683" t="str">
            <v>PAVI</v>
          </cell>
          <cell r="B3683" t="str">
            <v>PAVIMENTACAO</v>
          </cell>
        </row>
        <row r="3684">
          <cell r="A3684">
            <v>55</v>
          </cell>
          <cell r="B3684" t="str">
            <v>REGULARIZACAO/REFORCO DE SUBLEITO</v>
          </cell>
        </row>
        <row r="3685">
          <cell r="A3685">
            <v>23611</v>
          </cell>
          <cell r="B3685" t="str">
            <v>REGULARIZACAO</v>
          </cell>
        </row>
        <row r="3686">
          <cell r="A3686" t="str">
            <v>23611/001</v>
          </cell>
          <cell r="B3686" t="str">
            <v>REGULARIZACAO SIMPLES DE SUBLEITO, ESPESSURA = 15 CM</v>
          </cell>
          <cell r="C3686" t="str">
            <v>M2</v>
          </cell>
          <cell r="D3686">
            <v>0.21</v>
          </cell>
        </row>
        <row r="3687">
          <cell r="A3687" t="str">
            <v>23611/002</v>
          </cell>
          <cell r="B3687" t="str">
            <v>REGULARIZACAO DE SUBLEITO, ESPESSURA = 15,0 CM, ABRANGENDO ESCARIFICA-</v>
          </cell>
          <cell r="C3687" t="str">
            <v>M2</v>
          </cell>
          <cell r="D3687">
            <v>0.91</v>
          </cell>
        </row>
        <row r="3688">
          <cell r="B3688" t="str">
            <v>CAO, HOMOGENEIZACAO, UMEDECIMENTO E COMPACTACAO.</v>
          </cell>
        </row>
        <row r="3689">
          <cell r="A3689">
            <v>23620</v>
          </cell>
          <cell r="B3689" t="str">
            <v>REGULARIZACAO E COMPACTACAO</v>
          </cell>
        </row>
        <row r="3690">
          <cell r="A3690" t="str">
            <v>CÓDIGO</v>
          </cell>
          <cell r="B3690" t="str">
            <v>|D E S C R I Ç Ã O                                                   |UN</v>
          </cell>
          <cell r="C3690" t="str">
            <v>IDADE</v>
          </cell>
          <cell r="D3690" t="str">
            <v>|CUSTO TOTAL</v>
          </cell>
        </row>
        <row r="3691">
          <cell r="A3691" t="str">
            <v>ÍNCULO.....:</v>
          </cell>
          <cell r="B3691" t="str">
            <v>NACIONAL CAIXA</v>
          </cell>
        </row>
        <row r="3693">
          <cell r="A3693" t="str">
            <v>23620/001</v>
          </cell>
          <cell r="B3693" t="str">
            <v>REGULARIZACAO E COMPACTACAO DO SUBLEITO A 95% PS</v>
          </cell>
          <cell r="C3693" t="str">
            <v>M2</v>
          </cell>
          <cell r="D3693">
            <v>0.42</v>
          </cell>
        </row>
        <row r="3694">
          <cell r="A3694">
            <v>41879</v>
          </cell>
          <cell r="B3694" t="str">
            <v>CONFORMACAO DE PLATAFORMA P/EXECUCAO DE REVESTIMENTO PRIMARIO</v>
          </cell>
          <cell r="C3694" t="str">
            <v>M2</v>
          </cell>
          <cell r="D3694">
            <v>0.1</v>
          </cell>
        </row>
        <row r="3695">
          <cell r="A3695">
            <v>56</v>
          </cell>
          <cell r="B3695" t="str">
            <v>EXECUCAO DE SUB-LEITO, LEITO, SUB-BASE, BASE ETC</v>
          </cell>
        </row>
        <row r="3696">
          <cell r="A3696">
            <v>9548</v>
          </cell>
          <cell r="B3696" t="str">
            <v>ESTABILIZACAO GRANULOMETRICA DE SOLOS S/ MISTURA</v>
          </cell>
          <cell r="C3696" t="str">
            <v>M3</v>
          </cell>
          <cell r="D3696">
            <v>11.33</v>
          </cell>
        </row>
        <row r="3697">
          <cell r="A3697">
            <v>23419</v>
          </cell>
          <cell r="B3697" t="str">
            <v>EXECUCAO DE SUB-BASE</v>
          </cell>
        </row>
        <row r="3698">
          <cell r="A3698" t="str">
            <v>23419/001</v>
          </cell>
          <cell r="B3698" t="str">
            <v>EXECUCAO DE SUB-BASE ESTABILIZADA GRANULOMETRICAMENTE, COM ENERGIA DE</v>
          </cell>
          <cell r="C3698" t="str">
            <v>M3</v>
          </cell>
          <cell r="D3698">
            <v>80.72</v>
          </cell>
        </row>
        <row r="3699">
          <cell r="B3699" t="str">
            <v>PROCTOR INTERMEDIARIO -COM PEDRA BRITADA NR.02 OU 25MM/PRECO COMERCIAL</v>
          </cell>
        </row>
        <row r="3700">
          <cell r="A3700" t="str">
            <v>23419/002</v>
          </cell>
          <cell r="B3700" t="str">
            <v>EXECUCAO DE SUB-BASE ESTABILIZADA GRANULOMETRICAMENTE, ABRANGENDO ES-</v>
          </cell>
          <cell r="C3700" t="str">
            <v>M3</v>
          </cell>
          <cell r="D3700">
            <v>32.96</v>
          </cell>
        </row>
        <row r="3701">
          <cell r="B3701" t="str">
            <v>PALHAMENTO, HOMOGENEIZACAO, UMEDECIMENTO E COMPACTACAO. TEOR DE FORNE-</v>
          </cell>
        </row>
        <row r="3702">
          <cell r="B3702" t="str">
            <v>CIMENTO DO MATERIAL PROVENIENTE DE JAZIDA, CBR 20%, D.M.T. = 12 KM</v>
          </cell>
        </row>
        <row r="3703">
          <cell r="B3703" t="str">
            <v>(CUSTO COMERCIAL DO MATERIAL DE JAZIDA)</v>
          </cell>
        </row>
        <row r="3704">
          <cell r="A3704">
            <v>23621</v>
          </cell>
          <cell r="B3704" t="str">
            <v>EXECUCAO DE BASE</v>
          </cell>
        </row>
        <row r="3705">
          <cell r="A3705" t="str">
            <v>23621/002</v>
          </cell>
          <cell r="B3705" t="str">
            <v>EXECUCAO DE BASE DE MACADAME VIBRADO A SECO, INCLUSIVE FORNECIMENTO DE</v>
          </cell>
          <cell r="C3705" t="str">
            <v>M3</v>
          </cell>
          <cell r="D3705">
            <v>116.28</v>
          </cell>
        </row>
        <row r="3706">
          <cell r="B3706" t="str">
            <v>MATERIAL.</v>
          </cell>
        </row>
        <row r="3707">
          <cell r="A3707" t="str">
            <v>23621/003</v>
          </cell>
          <cell r="B3707" t="str">
            <v>BASE / SUB BASE ESTABILIZADA SEM MISTURA DE MATERIAIS. - EXCLUSIVE ESC</v>
          </cell>
          <cell r="C3707" t="str">
            <v>M3</v>
          </cell>
          <cell r="D3707">
            <v>6.57</v>
          </cell>
        </row>
        <row r="3708">
          <cell r="B3708" t="str">
            <v>AV. / TRANSP.- INCL. TRANSPORTE D'AGUA.</v>
          </cell>
        </row>
        <row r="3709">
          <cell r="A3709" t="str">
            <v>23621/004</v>
          </cell>
          <cell r="B3709" t="str">
            <v>BASE DE BRITA GRADUADA MEDIDA APÓS COMPACTAÇÃO, INCLUINDO FORNECIMENTO</v>
          </cell>
          <cell r="C3709" t="str">
            <v>M3</v>
          </cell>
          <cell r="D3709">
            <v>207.14</v>
          </cell>
        </row>
        <row r="3710">
          <cell r="B3710" t="str">
            <v>DE MATERIAIS</v>
          </cell>
        </row>
        <row r="3711">
          <cell r="A3711">
            <v>56907</v>
          </cell>
          <cell r="B3711" t="str">
            <v>EXECUCAO DE COLCHAO DE AREIA</v>
          </cell>
        </row>
        <row r="3712">
          <cell r="A3712" t="str">
            <v>56907/001</v>
          </cell>
          <cell r="B3712" t="str">
            <v>EXECUCAO DE COLCHAO DE AREIA, ESPESSURA = 15 CM</v>
          </cell>
          <cell r="C3712" t="str">
            <v>M2</v>
          </cell>
          <cell r="D3712">
            <v>7.03</v>
          </cell>
        </row>
        <row r="3713">
          <cell r="A3713">
            <v>57</v>
          </cell>
          <cell r="B3713" t="str">
            <v>EXECUCAO DE PAVIMENTACOES DIVERSAS</v>
          </cell>
        </row>
        <row r="3714">
          <cell r="A3714">
            <v>11520</v>
          </cell>
          <cell r="B3714" t="str">
            <v>TRATAMENTO SUPERFICIAL DUPLO C/ CAPA SELANTE</v>
          </cell>
        </row>
        <row r="3715">
          <cell r="A3715" t="str">
            <v>11520/001</v>
          </cell>
          <cell r="B3715" t="str">
            <v>TRATAMENTO SUPERFICIAL DUPLO C/ CAPA SELANTE,INCL.EMULSAO RR-1C 4KG/M2</v>
          </cell>
          <cell r="C3715" t="str">
            <v>M2</v>
          </cell>
          <cell r="D3715">
            <v>11.24</v>
          </cell>
        </row>
        <row r="3716">
          <cell r="A3716">
            <v>23420</v>
          </cell>
          <cell r="B3716" t="str">
            <v>CALCAMENTO COM POLIEDROS</v>
          </cell>
        </row>
        <row r="3717">
          <cell r="A3717" t="str">
            <v>23420/001</v>
          </cell>
          <cell r="B3717" t="str">
            <v>CALCAMENTO COM POLIEDROS SOBRE COLCHAO DE AREIA</v>
          </cell>
          <cell r="C3717" t="str">
            <v>M2</v>
          </cell>
          <cell r="D3717">
            <v>20.93</v>
          </cell>
        </row>
        <row r="3718">
          <cell r="A3718">
            <v>23421</v>
          </cell>
          <cell r="B3718" t="str">
            <v>EXECUCAO DE PINTURA DE LIGACAO</v>
          </cell>
        </row>
        <row r="3719">
          <cell r="A3719" t="str">
            <v>23421/001</v>
          </cell>
          <cell r="B3719" t="str">
            <v>PINTURA DE LIGACAO COM RR - 1C</v>
          </cell>
          <cell r="C3719" t="str">
            <v>M2</v>
          </cell>
          <cell r="D3719">
            <v>1.02</v>
          </cell>
        </row>
        <row r="3720">
          <cell r="A3720">
            <v>23607</v>
          </cell>
          <cell r="B3720" t="str">
            <v>EXECUCAO DE PAVIMENTO COM PARALELEPIPEDOS GRANITICOS</v>
          </cell>
        </row>
        <row r="3721">
          <cell r="A3721" t="str">
            <v>CÓDIGO</v>
          </cell>
          <cell r="B3721" t="str">
            <v>|D E S C R I Ç Ã O                                                   |UN</v>
          </cell>
          <cell r="C3721" t="str">
            <v>IDADE</v>
          </cell>
          <cell r="D3721" t="str">
            <v>|CUSTO TOTAL</v>
          </cell>
        </row>
        <row r="3722">
          <cell r="A3722" t="str">
            <v>ÍNCULO.....:</v>
          </cell>
          <cell r="B3722" t="str">
            <v>NACIONAL CAIXA</v>
          </cell>
        </row>
        <row r="3724">
          <cell r="A3724" t="str">
            <v>23607/001</v>
          </cell>
          <cell r="B3724" t="str">
            <v>PARALELEPIPEDOS ASSENTADOS SOBRE MISTURA DE CIMENTO E AREIA(1:6),</v>
          </cell>
          <cell r="C3724" t="str">
            <v>M2</v>
          </cell>
          <cell r="D3724">
            <v>29.74</v>
          </cell>
        </row>
        <row r="3725">
          <cell r="B3725" t="str">
            <v>E=6,0 CM, REJUNTADOS C/ARGAMASSA DE CIMENTO E AREIA TRACO 1:2</v>
          </cell>
        </row>
        <row r="3726">
          <cell r="A3726" t="str">
            <v>23607/002</v>
          </cell>
          <cell r="B3726" t="str">
            <v>EXECUCAO DE PAVIMENTO COM PARALELEPIPEDOS GRANITICOS, REJUNTADOS COM</v>
          </cell>
          <cell r="C3726" t="str">
            <v>M2</v>
          </cell>
          <cell r="D3726">
            <v>21.3</v>
          </cell>
        </row>
        <row r="3727">
          <cell r="B3727" t="str">
            <v>ARGAMASSA DE CIMENTO E AREIA 1:3.</v>
          </cell>
        </row>
        <row r="3728">
          <cell r="A3728">
            <v>23608</v>
          </cell>
          <cell r="B3728" t="str">
            <v>EXECUCAO DE PASSEIO EM CONCRETO, E = 5,0 CM</v>
          </cell>
        </row>
        <row r="3729">
          <cell r="A3729" t="str">
            <v>23608/001</v>
          </cell>
          <cell r="B3729" t="str">
            <v>EXECUCAO DE PASSEIO EM CONCRETO 1:3:5 C/ JUNTAS RISCADAS EM QUADROS DE</v>
          </cell>
          <cell r="C3729" t="str">
            <v>M2</v>
          </cell>
          <cell r="D3729">
            <v>17.93</v>
          </cell>
        </row>
        <row r="3730">
          <cell r="B3730" t="str">
            <v>1,0 X 2,0 METROS.</v>
          </cell>
        </row>
        <row r="3731">
          <cell r="A3731">
            <v>23612</v>
          </cell>
          <cell r="B3731" t="str">
            <v>PASSEIO EM TERRA BATIDA</v>
          </cell>
        </row>
        <row r="3732">
          <cell r="A3732" t="str">
            <v>23612/001</v>
          </cell>
          <cell r="B3732" t="str">
            <v>PASSEIO EM TERRA BATIDA (ACOSTAMENTO DE MEIO-FIO C/ PICARRO, INCLUSIVE</v>
          </cell>
          <cell r="C3732" t="str">
            <v>M3</v>
          </cell>
          <cell r="D3732">
            <v>16.670000000000002</v>
          </cell>
        </row>
        <row r="3733">
          <cell r="B3733" t="str">
            <v>COMPACTACAO MANUAL)</v>
          </cell>
        </row>
        <row r="3734">
          <cell r="A3734">
            <v>23619</v>
          </cell>
          <cell r="B3734" t="str">
            <v>APLICACAO DE MASSA ASFALTICA (A.A.U.Q)</v>
          </cell>
        </row>
        <row r="3735">
          <cell r="A3735" t="str">
            <v>23619/001</v>
          </cell>
          <cell r="B3735" t="str">
            <v>APLICACAO DE MASSA ASFALTICA (A.A.U.Q), S/ TRANSPORTE</v>
          </cell>
          <cell r="C3735" t="str">
            <v>M3</v>
          </cell>
          <cell r="D3735">
            <v>32.549999999999997</v>
          </cell>
        </row>
        <row r="3736">
          <cell r="A3736">
            <v>23627</v>
          </cell>
          <cell r="B3736" t="str">
            <v>EXECUCAO DE IMPRIMACAO MECANICA</v>
          </cell>
        </row>
        <row r="3737">
          <cell r="A3737" t="str">
            <v>23627/001</v>
          </cell>
          <cell r="B3737" t="str">
            <v>EXECUCAO DE IMPRIMACAO MECANICA COM CM-30, TAXA 1,2 L/M2</v>
          </cell>
          <cell r="C3737" t="str">
            <v>M2</v>
          </cell>
          <cell r="D3737">
            <v>2.97</v>
          </cell>
        </row>
        <row r="3738">
          <cell r="A3738">
            <v>26556</v>
          </cell>
          <cell r="B3738" t="str">
            <v>REVESTIMENTO CONCR ASF BETUM USINADO A QUENTE</v>
          </cell>
        </row>
        <row r="3739">
          <cell r="A3739" t="str">
            <v>26556/001</v>
          </cell>
          <cell r="B3739" t="str">
            <v>REVEST CONCR ASF BETUM USINADO QUENTE E=5CM PROD=2000T/MES CONFDER-RJE</v>
          </cell>
          <cell r="C3739" t="str">
            <v>M2</v>
          </cell>
          <cell r="D3739">
            <v>22.19</v>
          </cell>
        </row>
        <row r="3740">
          <cell r="B3740" t="str">
            <v>XCL TRANSPORTE DA USINA P/PISTA.</v>
          </cell>
        </row>
        <row r="3741">
          <cell r="A3741" t="str">
            <v>26556/002</v>
          </cell>
          <cell r="B3741" t="str">
            <v>REVEST CONCR ASF BETUM USINADO QUENTE E=5CM PROD=3000T/MES CONFDER-RJE</v>
          </cell>
          <cell r="C3741" t="str">
            <v>M2</v>
          </cell>
          <cell r="D3741">
            <v>20.14</v>
          </cell>
        </row>
        <row r="3742">
          <cell r="B3742" t="str">
            <v>XCL TRANSPORTE DA USINA P/PISTA.</v>
          </cell>
        </row>
        <row r="3743">
          <cell r="A3743" t="str">
            <v>26556/003</v>
          </cell>
          <cell r="B3743" t="str">
            <v>REVEST CONCR ASF BETUM USINADO QUENTE E=5CM PROD=4000T/MES CONFDER-RJE</v>
          </cell>
          <cell r="C3743" t="str">
            <v>M2</v>
          </cell>
          <cell r="D3743">
            <v>19.12</v>
          </cell>
        </row>
        <row r="3744">
          <cell r="B3744" t="str">
            <v>XCL TRANSPORTE DA USINA P/PISTA.</v>
          </cell>
        </row>
        <row r="3745">
          <cell r="A3745" t="str">
            <v>26556/004</v>
          </cell>
          <cell r="B3745" t="str">
            <v>REVEST CONCR ASF BETUM USINADO QUENTE E=5CM PROD=6000T/MES CONFDER-RJE</v>
          </cell>
          <cell r="C3745" t="str">
            <v>M2</v>
          </cell>
          <cell r="D3745">
            <v>18.32</v>
          </cell>
        </row>
        <row r="3746">
          <cell r="B3746" t="str">
            <v>XCL TRANSPORTE DA USINA P/PISTA.</v>
          </cell>
        </row>
        <row r="3747">
          <cell r="A3747" t="str">
            <v>26556/005</v>
          </cell>
          <cell r="B3747" t="str">
            <v>REVEST CONCR ASF BETUM USINADO QUENTE E=5CM PROD=8000T/MES CONFDER-RJE</v>
          </cell>
          <cell r="C3747" t="str">
            <v>M2</v>
          </cell>
          <cell r="D3747">
            <v>17.760000000000002</v>
          </cell>
        </row>
        <row r="3748">
          <cell r="B3748" t="str">
            <v>XCL TRANSPORTE DA USINA P/PISTA.</v>
          </cell>
        </row>
        <row r="3749">
          <cell r="A3749" t="str">
            <v>26556/006</v>
          </cell>
          <cell r="B3749" t="str">
            <v>REVEST CONCR ASF BETUM USINADO QUENTE E=5CM PROD=10000T/MES CONFDER- -</v>
          </cell>
          <cell r="C3749" t="str">
            <v>M2</v>
          </cell>
          <cell r="D3749">
            <v>17.260000000000002</v>
          </cell>
        </row>
        <row r="3750">
          <cell r="B3750" t="str">
            <v>RJ EXCL TRANSPORTE DA USINA P/PISTA.</v>
          </cell>
        </row>
        <row r="3751">
          <cell r="A3751" t="str">
            <v>26556/007</v>
          </cell>
          <cell r="B3751" t="str">
            <v>REVEST CONCR ASF BETUM USINADO QUENTE E=4CM PROD=2000T/MES EXCLTRANS-P</v>
          </cell>
          <cell r="C3751" t="str">
            <v>M2</v>
          </cell>
          <cell r="D3751">
            <v>17.75</v>
          </cell>
        </row>
        <row r="3752">
          <cell r="A3752" t="str">
            <v>CÓDIGO</v>
          </cell>
          <cell r="B3752" t="str">
            <v>|D E S C R I Ç Ã O                                                   |UN</v>
          </cell>
          <cell r="C3752" t="str">
            <v>IDADE</v>
          </cell>
          <cell r="D3752" t="str">
            <v>|CUSTO TOTAL</v>
          </cell>
        </row>
        <row r="3753">
          <cell r="A3753" t="str">
            <v>ÍNCULO.....:</v>
          </cell>
          <cell r="B3753" t="str">
            <v>NACIONAL CAIXA</v>
          </cell>
        </row>
        <row r="3755">
          <cell r="B3755" t="str">
            <v>ORTE DA USINA P/PISTA.</v>
          </cell>
        </row>
        <row r="3756">
          <cell r="A3756" t="str">
            <v>26556/008</v>
          </cell>
          <cell r="B3756" t="str">
            <v>REVEST CONCR ASF BETUM USINADO QUENTE E=4CM PROD=3000T/MES EXCLTRANS-P</v>
          </cell>
          <cell r="C3756" t="str">
            <v>M2</v>
          </cell>
          <cell r="D3756">
            <v>16.100000000000001</v>
          </cell>
        </row>
        <row r="3757">
          <cell r="B3757" t="str">
            <v>ORTE DA USINA P/PISTA.</v>
          </cell>
        </row>
        <row r="3758">
          <cell r="A3758" t="str">
            <v>26556/009</v>
          </cell>
          <cell r="B3758" t="str">
            <v>REVEST CONCR ASF BETUM USINADO QUENTE E=4CM PROD=4000T/MES EXCLTRANS-P</v>
          </cell>
          <cell r="C3758" t="str">
            <v>M2</v>
          </cell>
          <cell r="D3758">
            <v>15.29</v>
          </cell>
        </row>
        <row r="3759">
          <cell r="B3759" t="str">
            <v>ORTE DA USINA P/PISTA.</v>
          </cell>
        </row>
        <row r="3760">
          <cell r="A3760" t="str">
            <v>26556/010</v>
          </cell>
          <cell r="B3760" t="str">
            <v>REVEST CONCR ASF BETUM USINADO QUENTE E=4CM PROD=6000T/MES EXCLTRANS-P</v>
          </cell>
          <cell r="C3760" t="str">
            <v>M2</v>
          </cell>
          <cell r="D3760">
            <v>14.65</v>
          </cell>
        </row>
        <row r="3761">
          <cell r="B3761" t="str">
            <v>ORTE DA USINA P/PISTA.</v>
          </cell>
        </row>
        <row r="3762">
          <cell r="A3762" t="str">
            <v>26556/011</v>
          </cell>
          <cell r="B3762" t="str">
            <v>REVEST CONCR ASF BETUM USINADO QUENTE E=4CM PROD=8000T/MES EXCLTRANS-P</v>
          </cell>
          <cell r="C3762" t="str">
            <v>M2</v>
          </cell>
          <cell r="D3762">
            <v>14.21</v>
          </cell>
        </row>
        <row r="3763">
          <cell r="B3763" t="str">
            <v>ORTE DA USINA P/PISTA.</v>
          </cell>
        </row>
        <row r="3764">
          <cell r="A3764" t="str">
            <v>26556/012</v>
          </cell>
          <cell r="B3764" t="str">
            <v>REVEST CONCR ASF BETUM/QUENTE IMPORTADO E=5CM PROD=2000T/MES CONCRETO</v>
          </cell>
          <cell r="C3764" t="str">
            <v>M2</v>
          </cell>
          <cell r="D3764">
            <v>27.26</v>
          </cell>
        </row>
        <row r="3765">
          <cell r="B3765" t="str">
            <v>ASFALTICO IMPORTADO DE USINA.</v>
          </cell>
        </row>
        <row r="3766">
          <cell r="A3766" t="str">
            <v>26556/013</v>
          </cell>
          <cell r="B3766" t="str">
            <v>REVEST CONCR ASF BETUM/QUENTE IMPORTADO E=5CM PROD=3000T/MES CONCRETO</v>
          </cell>
          <cell r="C3766" t="str">
            <v>M2</v>
          </cell>
          <cell r="D3766">
            <v>24.89</v>
          </cell>
        </row>
        <row r="3767">
          <cell r="B3767" t="str">
            <v>ASFALTICO IMPORTADO DE USINA.</v>
          </cell>
        </row>
        <row r="3768">
          <cell r="A3768" t="str">
            <v>26556/014</v>
          </cell>
          <cell r="B3768" t="str">
            <v>REVEST CONCR ASF BETUM/QUENTE IMPORTADO E=5CM PROD=4000T/MES CONCRETO</v>
          </cell>
          <cell r="C3768" t="str">
            <v>M2</v>
          </cell>
          <cell r="D3768">
            <v>22.07</v>
          </cell>
        </row>
        <row r="3769">
          <cell r="B3769" t="str">
            <v>ASFALTICO IMPORTADO DE USINA.</v>
          </cell>
        </row>
        <row r="3770">
          <cell r="A3770" t="str">
            <v>26556/015</v>
          </cell>
          <cell r="B3770" t="str">
            <v>REVEST CONCR ASF BETUM/QUENTE IMPORTADO E=5CM PROD=6000T/MES CONCRETO</v>
          </cell>
          <cell r="C3770" t="str">
            <v>M2</v>
          </cell>
          <cell r="D3770">
            <v>22.77</v>
          </cell>
        </row>
        <row r="3771">
          <cell r="B3771" t="str">
            <v>ASFALTICO IMPORTADO DE USINA.</v>
          </cell>
        </row>
        <row r="3772">
          <cell r="A3772" t="str">
            <v>26556/016</v>
          </cell>
          <cell r="B3772" t="str">
            <v>REVEST CONCR ASF BETUM/QUENTE IMPORTADO E=5CM PROD=8000T/MES CONCRETO</v>
          </cell>
          <cell r="C3772" t="str">
            <v>M2</v>
          </cell>
          <cell r="D3772">
            <v>22.14</v>
          </cell>
        </row>
        <row r="3773">
          <cell r="B3773" t="str">
            <v>ASFALTICO IMPORTADO DE USINA.</v>
          </cell>
        </row>
        <row r="3774">
          <cell r="A3774" t="str">
            <v>26556/017</v>
          </cell>
          <cell r="B3774" t="str">
            <v>REVEST CONCR ASF BETUM/QUENTE IMPORT E=5CM PROD=10000T/MES CONCRETO AS</v>
          </cell>
          <cell r="C3774" t="str">
            <v>M2</v>
          </cell>
          <cell r="D3774">
            <v>21.72</v>
          </cell>
        </row>
        <row r="3775">
          <cell r="B3775" t="str">
            <v>FALTICO IMPORTADO DE USINA.</v>
          </cell>
        </row>
        <row r="3776">
          <cell r="A3776" t="str">
            <v>26556/018</v>
          </cell>
          <cell r="B3776" t="str">
            <v>REVEST CONCR ASF BETUM/QUENTE IMPORT E=4CM PROD=2000T/MES CONCRETO AS-</v>
          </cell>
          <cell r="C3776" t="str">
            <v>M2</v>
          </cell>
          <cell r="D3776">
            <v>21.8</v>
          </cell>
        </row>
        <row r="3777">
          <cell r="B3777" t="str">
            <v>FALTICO IMPORTADO DE USINA.</v>
          </cell>
        </row>
        <row r="3778">
          <cell r="A3778" t="str">
            <v>26556/019</v>
          </cell>
          <cell r="B3778" t="str">
            <v>REVEST CONCR ASF BETUM/QUENTE IMPORT E=4CM PROD=3000T/MES CONCRETO AS-</v>
          </cell>
          <cell r="C3778" t="str">
            <v>M2</v>
          </cell>
          <cell r="D3778">
            <v>19.91</v>
          </cell>
        </row>
        <row r="3779">
          <cell r="B3779" t="str">
            <v>FALTICO IMPORTADO DE USINA.</v>
          </cell>
        </row>
        <row r="3780">
          <cell r="A3780" t="str">
            <v>26556/020</v>
          </cell>
          <cell r="B3780" t="str">
            <v>REVEST CONCR ASF BETUM/QUENTE IMPORT E=4CM PROD=4000T/MES CONCRETO AS-</v>
          </cell>
          <cell r="C3780" t="str">
            <v>M2</v>
          </cell>
          <cell r="D3780">
            <v>18.97</v>
          </cell>
        </row>
        <row r="3781">
          <cell r="B3781" t="str">
            <v>FALTICO IMPORTADO DE USINA.</v>
          </cell>
        </row>
        <row r="3782">
          <cell r="A3782" t="str">
            <v>26556/021</v>
          </cell>
          <cell r="B3782" t="str">
            <v>REVEST CONCR ASF BETUM/QUENTE IMPORT E=4CM PROD=6000T/MES CONCRETO AS-</v>
          </cell>
          <cell r="C3782" t="str">
            <v>M2</v>
          </cell>
          <cell r="D3782">
            <v>18.21</v>
          </cell>
        </row>
        <row r="3783">
          <cell r="A3783" t="str">
            <v>CÓDIGO</v>
          </cell>
          <cell r="B3783" t="str">
            <v>|D E S C R I Ç Ã O                                                   |UN</v>
          </cell>
          <cell r="C3783" t="str">
            <v>IDADE</v>
          </cell>
          <cell r="D3783" t="str">
            <v>|CUSTO TOTAL</v>
          </cell>
        </row>
        <row r="3784">
          <cell r="A3784" t="str">
            <v>ÍNCULO.....:</v>
          </cell>
          <cell r="B3784" t="str">
            <v>NACIONAL CAIXA</v>
          </cell>
        </row>
        <row r="3786">
          <cell r="B3786" t="str">
            <v>FALTICO IMPORTADO DE USINA.</v>
          </cell>
        </row>
        <row r="3787">
          <cell r="A3787" t="str">
            <v>26556/022</v>
          </cell>
          <cell r="B3787" t="str">
            <v>REVEST CONCR ASF BETUM/QUENTE IMPORT E=4CM PROD=8000T/MES CONCRETO AS-</v>
          </cell>
          <cell r="C3787" t="str">
            <v>M2</v>
          </cell>
          <cell r="D3787">
            <v>17.7</v>
          </cell>
        </row>
        <row r="3788">
          <cell r="B3788" t="str">
            <v>FALTICO IMPORTADO DE USINA.</v>
          </cell>
        </row>
        <row r="3789">
          <cell r="A3789" t="str">
            <v>26556/023</v>
          </cell>
          <cell r="B3789" t="str">
            <v>REVEST CONCR ASF BETUM/QUENTE IMPORT E=4CM PROD=10000T/MES CONCRETO AS</v>
          </cell>
          <cell r="C3789" t="str">
            <v>M2</v>
          </cell>
          <cell r="D3789">
            <v>17.059999999999999</v>
          </cell>
        </row>
        <row r="3790">
          <cell r="B3790" t="str">
            <v>FALTICO IMPORTADO DE USINA.</v>
          </cell>
        </row>
        <row r="3791">
          <cell r="A3791" t="str">
            <v>26556/024</v>
          </cell>
          <cell r="B3791" t="str">
            <v>REVEST CONCR ASF BETUM USINADO A QUENTE E=4CM 10000T/MES EXCL TRANSPOR</v>
          </cell>
          <cell r="C3791" t="str">
            <v>M2</v>
          </cell>
          <cell r="D3791">
            <v>13.94</v>
          </cell>
        </row>
        <row r="3792">
          <cell r="B3792" t="str">
            <v>TE DA USINA P/PISTA.</v>
          </cell>
        </row>
        <row r="3793">
          <cell r="A3793" t="str">
            <v>26556/025</v>
          </cell>
          <cell r="B3793" t="str">
            <v>REVESTIMENTO CBUQ H= 5CM EXEC EM 1 CAMADA  CONF/DER-RJ EXCL TRANSPORTE</v>
          </cell>
          <cell r="C3793" t="str">
            <v>M2</v>
          </cell>
          <cell r="D3793">
            <v>19.46</v>
          </cell>
        </row>
        <row r="3794">
          <cell r="B3794" t="str">
            <v>DA USINA PARA A PISTA.</v>
          </cell>
        </row>
        <row r="3795">
          <cell r="A3795" t="str">
            <v>26556/028</v>
          </cell>
          <cell r="B3795" t="str">
            <v>REVESTIMENTO CBUQ H= 4CM P/CAMADA DE ROLAMENTO EXCL TRANSPOR-</v>
          </cell>
          <cell r="C3795" t="str">
            <v>M2</v>
          </cell>
          <cell r="D3795">
            <v>16.93</v>
          </cell>
        </row>
        <row r="3796">
          <cell r="B3796" t="str">
            <v>TE DA USINA PARA A PISTA.</v>
          </cell>
        </row>
        <row r="3797">
          <cell r="A3797" t="str">
            <v>26556/029</v>
          </cell>
          <cell r="B3797" t="str">
            <v>REVESTIMENTO CBUQ H= 5CM EXCL TRANSPORTE DA USINA PARA PISTA</v>
          </cell>
          <cell r="C3797" t="str">
            <v>M2</v>
          </cell>
          <cell r="D3797">
            <v>21.16</v>
          </cell>
        </row>
        <row r="3798">
          <cell r="A3798">
            <v>39231</v>
          </cell>
          <cell r="B3798" t="str">
            <v>CALCADA EM CONCRETO E=7,0CM C/SEIXO ROLADO, JUNTAS CRUZADAS A C/1,0M</v>
          </cell>
          <cell r="C3798" t="str">
            <v>M2</v>
          </cell>
          <cell r="D3798">
            <v>33.72</v>
          </cell>
        </row>
        <row r="3799">
          <cell r="A3799">
            <v>60849</v>
          </cell>
          <cell r="B3799" t="str">
            <v>EXECUCAO DE PAVIMENTACAO PRIMARIA - ENCASCALHAMENTO   MM</v>
          </cell>
        </row>
        <row r="3800">
          <cell r="A3800" t="str">
            <v>60849/001</v>
          </cell>
          <cell r="B3800" t="str">
            <v>VIAS INTERNAS AO EMPREENDIMENTO, LARG DA VIA DE ROLAMENTO = 7,00 M</v>
          </cell>
          <cell r="C3800" t="str">
            <v>M2</v>
          </cell>
          <cell r="D3800">
            <v>6.92</v>
          </cell>
        </row>
        <row r="3801">
          <cell r="A3801">
            <v>68323</v>
          </cell>
          <cell r="B3801" t="str">
            <v>TRATAMENTO SUPERFICIAL SIMPLES</v>
          </cell>
          <cell r="C3801" t="str">
            <v>M2</v>
          </cell>
          <cell r="D3801">
            <v>4.75</v>
          </cell>
        </row>
        <row r="3802">
          <cell r="A3802">
            <v>68346</v>
          </cell>
          <cell r="B3802" t="str">
            <v>EMULSAO RL-1C (FORNECIMENTO)</v>
          </cell>
          <cell r="C3802" t="str">
            <v>T</v>
          </cell>
          <cell r="D3802">
            <v>1769.09</v>
          </cell>
        </row>
        <row r="3803">
          <cell r="A3803">
            <v>287</v>
          </cell>
          <cell r="B3803" t="str">
            <v>FABRICACAO/EXECUCAO DE CBUQ/PRE-MISTURADOS</v>
          </cell>
        </row>
        <row r="3804">
          <cell r="A3804">
            <v>23628</v>
          </cell>
          <cell r="B3804" t="str">
            <v>CONCRETO BETUMINOSO USINADO A QUENTE (CBUQ)-(2,4T/M3)</v>
          </cell>
        </row>
        <row r="3805">
          <cell r="A3805" t="str">
            <v>23628/001</v>
          </cell>
          <cell r="B3805" t="str">
            <v>CONCRETO BETUMINOSO USINADO A QUENTE FAIXA "A" C/ CAP-20(91,2KG/M3)</v>
          </cell>
          <cell r="C3805" t="str">
            <v>M3</v>
          </cell>
          <cell r="D3805">
            <v>346.13</v>
          </cell>
        </row>
        <row r="3806">
          <cell r="B3806" t="str">
            <v>INCLUSIVE FORNECIMENTO, APLICACAO, TRANSPORTE LOCAL E COMPACTACAO</v>
          </cell>
        </row>
        <row r="3807">
          <cell r="A3807">
            <v>23656</v>
          </cell>
          <cell r="B3807" t="str">
            <v>CONCRETO BETUMINOSO USINADO A QUENTE (CBUQ)- TONELADA</v>
          </cell>
        </row>
        <row r="3808">
          <cell r="A3808" t="str">
            <v>23656/001</v>
          </cell>
          <cell r="B3808" t="str">
            <v>CONCRETO BETUMINOSO USINADO A QUENTE FAIXA "A" C/ CAP-20(38KG/T)</v>
          </cell>
          <cell r="C3808" t="str">
            <v>T</v>
          </cell>
          <cell r="D3808">
            <v>144.19999999999999</v>
          </cell>
        </row>
        <row r="3809">
          <cell r="B3809" t="str">
            <v>INCLUSIVE FORNECIMENTO, APLICACAO, TRANSPORTE LOCAL E COMPACTACAO</v>
          </cell>
        </row>
        <row r="3810">
          <cell r="A3810">
            <v>68336</v>
          </cell>
          <cell r="B3810" t="str">
            <v>TRANSPORTE LOCAL DE CBUQ, DMT=25,0KM</v>
          </cell>
          <cell r="C3810" t="str">
            <v>T</v>
          </cell>
          <cell r="D3810">
            <v>16.420000000000002</v>
          </cell>
        </row>
        <row r="3811">
          <cell r="A3811">
            <v>68344</v>
          </cell>
          <cell r="B3811" t="str">
            <v>TRANSPORTE LOCAL DE CBUQ, DMT=25,0KM</v>
          </cell>
          <cell r="C3811" t="str">
            <v>T</v>
          </cell>
          <cell r="D3811">
            <v>16.420000000000002</v>
          </cell>
        </row>
        <row r="3812">
          <cell r="A3812">
            <v>68345</v>
          </cell>
          <cell r="B3812" t="str">
            <v>PRE-MISTURA A FRIO (PMF) - RODOVIAS URBANAS (AGREGADO COMERCIAL)</v>
          </cell>
          <cell r="C3812" t="str">
            <v>M3</v>
          </cell>
          <cell r="D3812">
            <v>143.01</v>
          </cell>
        </row>
        <row r="3813">
          <cell r="B3813" t="str">
            <v>(NAO INCLUI FORNECIMENTO DE BETUME E TRANSPORTE) - 40680</v>
          </cell>
        </row>
        <row r="3814">
          <cell r="A3814" t="str">
            <v>CÓDIGO</v>
          </cell>
          <cell r="B3814" t="str">
            <v>|D E S C R I Ç Ã O                                                   |UN</v>
          </cell>
          <cell r="C3814" t="str">
            <v>IDADE</v>
          </cell>
          <cell r="D3814" t="str">
            <v>|CUSTO TOTAL</v>
          </cell>
        </row>
        <row r="3815">
          <cell r="A3815" t="str">
            <v>ÍNCULO.....:</v>
          </cell>
          <cell r="B3815" t="str">
            <v>NACIONAL CAIXA</v>
          </cell>
        </row>
        <row r="3817">
          <cell r="A3817">
            <v>71601</v>
          </cell>
          <cell r="B3817" t="str">
            <v>INFRAERO/USP - PINTURA DE LIGAÇÃO</v>
          </cell>
          <cell r="C3817" t="str">
            <v>M2</v>
          </cell>
          <cell r="D3817">
            <v>0.83</v>
          </cell>
        </row>
        <row r="3818">
          <cell r="A3818" t="str">
            <v>PINT</v>
          </cell>
          <cell r="B3818" t="str">
            <v>PINTURAS</v>
          </cell>
        </row>
        <row r="3819">
          <cell r="A3819">
            <v>155</v>
          </cell>
          <cell r="B3819" t="str">
            <v>PINTURA DE PAREDE</v>
          </cell>
        </row>
        <row r="3820">
          <cell r="A3820">
            <v>11540</v>
          </cell>
          <cell r="B3820" t="str">
            <v>PINTURA C/FUNDO SELADOR ACRILICO</v>
          </cell>
        </row>
        <row r="3821">
          <cell r="A3821" t="str">
            <v>11540/001</v>
          </cell>
          <cell r="B3821" t="str">
            <v>PINTURA C/FUNDO SELADOR ACRILICO 1 DEMAO</v>
          </cell>
          <cell r="C3821" t="str">
            <v>M2</v>
          </cell>
          <cell r="D3821">
            <v>2.77</v>
          </cell>
        </row>
        <row r="3822">
          <cell r="A3822">
            <v>23714</v>
          </cell>
          <cell r="B3822" t="str">
            <v>PINTURA LATEX PVA</v>
          </cell>
        </row>
        <row r="3823">
          <cell r="A3823" t="str">
            <v>23714/001</v>
          </cell>
          <cell r="B3823" t="str">
            <v>PINTURA LATEX PVA 2 DEMAOS + 1 SELADOR, EM PAREDES -NAO INCL EMASSAM</v>
          </cell>
          <cell r="C3823" t="str">
            <v>M2</v>
          </cell>
          <cell r="D3823">
            <v>6.24</v>
          </cell>
        </row>
        <row r="3824">
          <cell r="A3824" t="str">
            <v>23714/002</v>
          </cell>
          <cell r="B3824" t="str">
            <v>PINTURA LATEX PVA 2 DEMAOS + 1 SELADOR, EM TETOS -NAO INCL EMASSAMENTO</v>
          </cell>
          <cell r="C3824" t="str">
            <v>M2</v>
          </cell>
          <cell r="D3824">
            <v>6.24</v>
          </cell>
        </row>
        <row r="3825">
          <cell r="A3825" t="str">
            <v>23714/003</v>
          </cell>
          <cell r="B3825" t="str">
            <v>PINTURA LATEX PVA 2 DEMAOS SEM EMASSAMENTO, EM PAREDES E TETOS,</v>
          </cell>
          <cell r="C3825" t="str">
            <v>M2</v>
          </cell>
          <cell r="D3825">
            <v>5.96</v>
          </cell>
        </row>
        <row r="3826">
          <cell r="B3826" t="str">
            <v>INCL SELADOR</v>
          </cell>
        </row>
        <row r="3827">
          <cell r="A3827">
            <v>23716</v>
          </cell>
          <cell r="B3827" t="str">
            <v>CAIACAO</v>
          </cell>
        </row>
        <row r="3828">
          <cell r="A3828" t="str">
            <v>23716/001</v>
          </cell>
          <cell r="B3828" t="str">
            <v>CAIACAO DE TETOS COM TRES DEMAOS</v>
          </cell>
          <cell r="C3828" t="str">
            <v>M2</v>
          </cell>
          <cell r="D3828">
            <v>2.85</v>
          </cell>
        </row>
        <row r="3829">
          <cell r="A3829" t="str">
            <v>23716/002</v>
          </cell>
          <cell r="B3829" t="str">
            <v>CAIACAO DE PAREDES INTERNAS C/03 DEMAOS</v>
          </cell>
          <cell r="C3829" t="str">
            <v>M2</v>
          </cell>
          <cell r="D3829">
            <v>2.96</v>
          </cell>
        </row>
        <row r="3830">
          <cell r="A3830" t="str">
            <v>23716/003</v>
          </cell>
          <cell r="B3830" t="str">
            <v>CAIACAO DE PAREDES EXTERNAS C/03 DEMAOS</v>
          </cell>
          <cell r="C3830" t="str">
            <v>M2</v>
          </cell>
          <cell r="D3830">
            <v>3.67</v>
          </cell>
        </row>
        <row r="3831">
          <cell r="A3831" t="str">
            <v>23716/004</v>
          </cell>
          <cell r="B3831" t="str">
            <v>CAIACAO INTERNA 3 DEMAOS</v>
          </cell>
          <cell r="C3831" t="str">
            <v>M2</v>
          </cell>
          <cell r="D3831">
            <v>2.85</v>
          </cell>
        </row>
        <row r="3832">
          <cell r="A3832" t="str">
            <v>23716/005</v>
          </cell>
          <cell r="B3832" t="str">
            <v>CAIACAO EXTERNA 3 DEMAOS</v>
          </cell>
          <cell r="C3832" t="str">
            <v>M2</v>
          </cell>
          <cell r="D3832">
            <v>3.56</v>
          </cell>
        </row>
        <row r="3833">
          <cell r="A3833">
            <v>23761</v>
          </cell>
          <cell r="B3833" t="str">
            <v>TEXTURA ACRILICA</v>
          </cell>
        </row>
        <row r="3834">
          <cell r="A3834" t="str">
            <v>23761/001</v>
          </cell>
          <cell r="B3834" t="str">
            <v>PINTURA C/TEXTURADO ACRILICO HIDRO-REPELENTE</v>
          </cell>
          <cell r="C3834" t="str">
            <v>M2</v>
          </cell>
          <cell r="D3834">
            <v>7.33</v>
          </cell>
        </row>
        <row r="3835">
          <cell r="A3835" t="str">
            <v>23761/002</v>
          </cell>
          <cell r="B3835" t="str">
            <v>PINTURA C/TEXTURADO ACRILICO HIDRO-REPELENTE</v>
          </cell>
          <cell r="C3835" t="str">
            <v>M2</v>
          </cell>
          <cell r="D3835">
            <v>7.33</v>
          </cell>
        </row>
        <row r="3836">
          <cell r="A3836">
            <v>24273</v>
          </cell>
          <cell r="B3836" t="str">
            <v>PINTURA A OLEO</v>
          </cell>
        </row>
        <row r="3837">
          <cell r="A3837" t="str">
            <v>24273/001</v>
          </cell>
          <cell r="B3837" t="str">
            <v>PINTURA A OLEO 2 DEMAOS P/ PAREDES (SEMEMASSAMENTO)-PNTP</v>
          </cell>
          <cell r="C3837" t="str">
            <v>M2</v>
          </cell>
          <cell r="D3837">
            <v>9.42</v>
          </cell>
        </row>
        <row r="3838">
          <cell r="A3838">
            <v>24321</v>
          </cell>
          <cell r="B3838" t="str">
            <v>CONSERVACAO PREDIAL DE PINTURAS - PAR</v>
          </cell>
        </row>
        <row r="3839">
          <cell r="A3839" t="str">
            <v>24321/001</v>
          </cell>
          <cell r="B3839" t="str">
            <v>PINTURA EXTERNA DE PREDIOS/PAR - LATEX ACRILICO</v>
          </cell>
          <cell r="C3839" t="str">
            <v>M2</v>
          </cell>
          <cell r="D3839">
            <v>6.62</v>
          </cell>
        </row>
        <row r="3840">
          <cell r="A3840" t="str">
            <v>24321/002</v>
          </cell>
          <cell r="B3840" t="str">
            <v>PINTURA INTERNA DE PREDIOS/PAR - LATEX PVA (PAREDE/FORRO)</v>
          </cell>
          <cell r="C3840" t="str">
            <v>M2</v>
          </cell>
          <cell r="D3840">
            <v>5.96</v>
          </cell>
        </row>
        <row r="3841">
          <cell r="A3841">
            <v>26317</v>
          </cell>
          <cell r="B3841" t="str">
            <v>EMASSAMENTO P/PINTURA LATEX PVA</v>
          </cell>
        </row>
        <row r="3842">
          <cell r="A3842" t="str">
            <v>26317/001</v>
          </cell>
          <cell r="B3842" t="str">
            <v>EMASSAMENTO PAREDE INTERNA 1 DEMAO  C/MASSA CORRIDA PVA</v>
          </cell>
          <cell r="C3842" t="str">
            <v>M2</v>
          </cell>
          <cell r="D3842">
            <v>2.76</v>
          </cell>
        </row>
        <row r="3843">
          <cell r="A3843" t="str">
            <v>26317/002</v>
          </cell>
          <cell r="B3843" t="str">
            <v>EMASSAMENTO PAREDE EXTERNA 1 DEMAO  C/MASSA CORRIDA PVA</v>
          </cell>
          <cell r="C3843" t="str">
            <v>M2</v>
          </cell>
          <cell r="D3843">
            <v>3.15</v>
          </cell>
        </row>
        <row r="3844">
          <cell r="A3844" t="str">
            <v>26317/003</v>
          </cell>
          <cell r="B3844" t="str">
            <v>EMASSAMENTO PAREDE INTERNA 2 DEMAOS C/MASSA CORRIDA PVA</v>
          </cell>
          <cell r="C3844" t="str">
            <v>M2</v>
          </cell>
          <cell r="D3844">
            <v>5.53</v>
          </cell>
        </row>
        <row r="3845">
          <cell r="A3845" t="str">
            <v>CÓDIGO</v>
          </cell>
          <cell r="B3845" t="str">
            <v>|D E S C R I Ç Ã O                                                   |UN</v>
          </cell>
          <cell r="C3845" t="str">
            <v>IDADE</v>
          </cell>
          <cell r="D3845" t="str">
            <v>|CUSTO TOTAL</v>
          </cell>
        </row>
        <row r="3846">
          <cell r="A3846" t="str">
            <v>ÍNCULO.....:</v>
          </cell>
          <cell r="B3846" t="str">
            <v>NACIONAL CAIXA</v>
          </cell>
        </row>
        <row r="3848">
          <cell r="A3848" t="str">
            <v>26317/004</v>
          </cell>
          <cell r="B3848" t="str">
            <v>EMASSAMENTO PAREDE EXTERNA 2 DEMAOS C/MASSA CORRIDA PVA</v>
          </cell>
          <cell r="C3848" t="str">
            <v>M2</v>
          </cell>
          <cell r="D3848">
            <v>6.18</v>
          </cell>
        </row>
        <row r="3849">
          <cell r="A3849">
            <v>26318</v>
          </cell>
          <cell r="B3849" t="str">
            <v>EMASSAMENTO P/PINTURA ACRILICA</v>
          </cell>
        </row>
        <row r="3850">
          <cell r="A3850" t="str">
            <v>26318/001</v>
          </cell>
          <cell r="B3850" t="str">
            <v>EMASSAMENTO PAREDE 1 DEMAO  P/PINTURA ACRILICA</v>
          </cell>
          <cell r="C3850" t="str">
            <v>M2</v>
          </cell>
          <cell r="D3850">
            <v>3.6</v>
          </cell>
        </row>
        <row r="3851">
          <cell r="A3851" t="str">
            <v>26318/002</v>
          </cell>
          <cell r="B3851" t="str">
            <v>EMASSAMENTO PAREDE 2 DEMAOS P/PINTURA ACRILICA</v>
          </cell>
          <cell r="C3851" t="str">
            <v>M2</v>
          </cell>
          <cell r="D3851">
            <v>7.15</v>
          </cell>
        </row>
        <row r="3852">
          <cell r="A3852">
            <v>26319</v>
          </cell>
          <cell r="B3852" t="str">
            <v>EMASSAMENTO P/PINTURA OLEO/ESMALTE</v>
          </cell>
        </row>
        <row r="3853">
          <cell r="A3853" t="str">
            <v>26319/001</v>
          </cell>
          <cell r="B3853" t="str">
            <v>EMASSAMENTO PAREDE 1 DEMAO  P/PINTURA OLEO/ESMALTE</v>
          </cell>
          <cell r="C3853" t="str">
            <v>M2</v>
          </cell>
          <cell r="D3853">
            <v>5.89</v>
          </cell>
        </row>
        <row r="3854">
          <cell r="A3854" t="str">
            <v>26319/002</v>
          </cell>
          <cell r="B3854" t="str">
            <v>EMASSAMENTO PAREDE 2 DEMAOS P/PINTURA OLEO/ESMALTE</v>
          </cell>
          <cell r="C3854" t="str">
            <v>M2</v>
          </cell>
          <cell r="D3854">
            <v>7.4</v>
          </cell>
        </row>
        <row r="3855">
          <cell r="A3855">
            <v>26320</v>
          </cell>
          <cell r="B3855" t="str">
            <v>PINTURA LATEX ACRILICA EXTERNA/INTERNA S/SELADOR</v>
          </cell>
        </row>
        <row r="3856">
          <cell r="A3856" t="str">
            <v>26320/001</v>
          </cell>
          <cell r="B3856" t="str">
            <v>PINTURA LATEX ACRILICA PAREDE EXTERNA 3 DEMAOS</v>
          </cell>
          <cell r="C3856" t="str">
            <v>M2</v>
          </cell>
          <cell r="D3856">
            <v>9.0500000000000007</v>
          </cell>
        </row>
        <row r="3857">
          <cell r="A3857" t="str">
            <v>26320/002</v>
          </cell>
          <cell r="B3857" t="str">
            <v>PINTURA LATEX ACRILICA PAREDE EXTERNA 2 DEMAOS</v>
          </cell>
          <cell r="C3857" t="str">
            <v>M2</v>
          </cell>
          <cell r="D3857">
            <v>7.39</v>
          </cell>
        </row>
        <row r="3858">
          <cell r="A3858" t="str">
            <v>26320/003</v>
          </cell>
          <cell r="B3858" t="str">
            <v>PINTURA LATEX ACRILICA PAREDE EXTERNA 1 DEMAO</v>
          </cell>
          <cell r="C3858" t="str">
            <v>M2</v>
          </cell>
          <cell r="D3858">
            <v>5.38</v>
          </cell>
        </row>
        <row r="3859">
          <cell r="A3859" t="str">
            <v>26320/004</v>
          </cell>
          <cell r="B3859" t="str">
            <v>PINTURA LATEX ACRILICA PAREDE INTERNA 2 DEMAOS</v>
          </cell>
          <cell r="C3859" t="str">
            <v>M2</v>
          </cell>
          <cell r="D3859">
            <v>6.77</v>
          </cell>
        </row>
        <row r="3860">
          <cell r="A3860" t="str">
            <v>26320/005</v>
          </cell>
          <cell r="B3860" t="str">
            <v>PINTURA LATEX ACRILICA PAREDE INTERNA 1 DEMAO</v>
          </cell>
          <cell r="C3860" t="str">
            <v>M2</v>
          </cell>
          <cell r="D3860">
            <v>4.13</v>
          </cell>
        </row>
        <row r="3861">
          <cell r="A3861">
            <v>63430</v>
          </cell>
          <cell r="B3861" t="str">
            <v>PINTURA C/ LATEX ACRILICO</v>
          </cell>
        </row>
        <row r="3862">
          <cell r="A3862" t="str">
            <v>63430/001</v>
          </cell>
          <cell r="B3862" t="str">
            <v>PINTURA PAREDES C/LATEX ACRILICO 2 DEMAOS+1DEMAO SELADOR, SEM EMASSAM.</v>
          </cell>
          <cell r="C3862" t="str">
            <v>M2</v>
          </cell>
          <cell r="D3862">
            <v>6.62</v>
          </cell>
        </row>
        <row r="3863">
          <cell r="A3863">
            <v>68459</v>
          </cell>
          <cell r="B3863" t="str">
            <v>PINTURA LATEX ACRILICA 2 DEMAOS C/1 DEMAO SELADOR</v>
          </cell>
        </row>
        <row r="3864">
          <cell r="A3864" t="str">
            <v>68459/001</v>
          </cell>
          <cell r="B3864" t="str">
            <v>PINTURA LATEX ACRILICA 2 DEMAOS C/1 DEMAO SELADOR</v>
          </cell>
          <cell r="C3864" t="str">
            <v>M2</v>
          </cell>
          <cell r="D3864">
            <v>9.2100000000000009</v>
          </cell>
        </row>
        <row r="3865">
          <cell r="A3865" t="str">
            <v>68459/002</v>
          </cell>
          <cell r="B3865" t="str">
            <v>PINTURA ACRILICA INT./ EXT. EM PAREDES DE BLOCO DE CONCRETO LISO, INCL</v>
          </cell>
          <cell r="C3865" t="str">
            <v>M2</v>
          </cell>
          <cell r="D3865">
            <v>6.13</v>
          </cell>
        </row>
        <row r="3866">
          <cell r="B3866" t="str">
            <v>UINDO LIXAMENTO, UMA DEMÃO DE SELADOR, E DUAS DEMÃOS DE TINTA DE ACABA</v>
          </cell>
        </row>
        <row r="3867">
          <cell r="B3867" t="str">
            <v>MENTO.</v>
          </cell>
        </row>
        <row r="3868">
          <cell r="A3868" t="str">
            <v>68459/003</v>
          </cell>
          <cell r="B3868" t="str">
            <v>PINTURA ACRILICA 2 DEMAOS SEM EMASSAMENTO, INCL. SELADOR</v>
          </cell>
          <cell r="C3868" t="str">
            <v>M2</v>
          </cell>
          <cell r="D3868">
            <v>6.62</v>
          </cell>
        </row>
        <row r="3869">
          <cell r="A3869">
            <v>68568</v>
          </cell>
          <cell r="B3869" t="str">
            <v>PINTURA C/TINTA MINERAL</v>
          </cell>
        </row>
        <row r="3870">
          <cell r="A3870" t="str">
            <v>68568/001</v>
          </cell>
          <cell r="B3870" t="str">
            <v>PINTURA HIDRACOR 1 DEMAO</v>
          </cell>
          <cell r="C3870" t="str">
            <v>M2</v>
          </cell>
          <cell r="D3870">
            <v>1.89</v>
          </cell>
        </row>
        <row r="3871">
          <cell r="A3871" t="str">
            <v>68568/002</v>
          </cell>
          <cell r="B3871" t="str">
            <v>PINTURA HIDRACOR 2 DEMAOS</v>
          </cell>
          <cell r="C3871" t="str">
            <v>M2</v>
          </cell>
          <cell r="D3871">
            <v>3.57</v>
          </cell>
        </row>
        <row r="3872">
          <cell r="A3872" t="str">
            <v>68568/003</v>
          </cell>
          <cell r="B3872" t="str">
            <v>PINTURA HIDRACOR 3 DEMAOS</v>
          </cell>
          <cell r="C3872" t="str">
            <v>M2</v>
          </cell>
          <cell r="D3872">
            <v>5.4</v>
          </cell>
        </row>
        <row r="3873">
          <cell r="A3873">
            <v>68601</v>
          </cell>
          <cell r="B3873" t="str">
            <v>PINTURA LATEX PVA C/PREPARO</v>
          </cell>
        </row>
        <row r="3874">
          <cell r="A3874" t="str">
            <v>68601/001</v>
          </cell>
          <cell r="B3874" t="str">
            <v>PINTURA LATEX PVA PAREDE EXTERNA 3 DEMAOS C/PREPARO PAREDE C/FUNDO PRE</v>
          </cell>
          <cell r="C3874" t="str">
            <v>M2</v>
          </cell>
          <cell r="D3874">
            <v>12.04</v>
          </cell>
        </row>
        <row r="3875">
          <cell r="B3875" t="str">
            <v>PARADOR BASE LATEX 1 DEMAO</v>
          </cell>
        </row>
        <row r="3876">
          <cell r="A3876" t="str">
            <v>CÓDIGO</v>
          </cell>
          <cell r="B3876" t="str">
            <v>|D E S C R I Ç Ã O                                                   |UN</v>
          </cell>
          <cell r="C3876" t="str">
            <v>IDADE</v>
          </cell>
          <cell r="D3876" t="str">
            <v>|CUSTO TOTAL</v>
          </cell>
        </row>
        <row r="3877">
          <cell r="A3877" t="str">
            <v>ÍNCULO.....:</v>
          </cell>
          <cell r="B3877" t="str">
            <v>NACIONAL CAIXA</v>
          </cell>
        </row>
        <row r="3879">
          <cell r="A3879" t="str">
            <v>68601/002</v>
          </cell>
          <cell r="B3879" t="str">
            <v>PINTURA LATEX PVA PAREDE EXTERNA 2 DEMAOS C/PREPARO PAREDE C/FUNDO PRE</v>
          </cell>
          <cell r="C3879" t="str">
            <v>M2</v>
          </cell>
          <cell r="D3879">
            <v>10.38</v>
          </cell>
        </row>
        <row r="3880">
          <cell r="B3880" t="str">
            <v>PARADOR BASE LATEX 1 DEMAO</v>
          </cell>
        </row>
        <row r="3881">
          <cell r="A3881" t="str">
            <v>68601/003</v>
          </cell>
          <cell r="B3881" t="str">
            <v>PINTURA LATEX PVA PAREDE INTERNA 3 DEMAOS C/PREPARO PAREDE C/FUNDO PRE</v>
          </cell>
          <cell r="C3881" t="str">
            <v>M2</v>
          </cell>
          <cell r="D3881">
            <v>11.42</v>
          </cell>
        </row>
        <row r="3882">
          <cell r="B3882" t="str">
            <v>PARADOR BASE LATEX 1 DEMAO</v>
          </cell>
        </row>
        <row r="3883">
          <cell r="A3883" t="str">
            <v>68601/004</v>
          </cell>
          <cell r="B3883" t="str">
            <v>PINTURA LATEX PVA PAREDE INTERNA 2 DEMAOS C/PREPARO PAREDE C/FUNDO PRE</v>
          </cell>
          <cell r="C3883" t="str">
            <v>M2</v>
          </cell>
          <cell r="D3883">
            <v>9.76</v>
          </cell>
        </row>
        <row r="3884">
          <cell r="B3884" t="str">
            <v>PARADOR BASE LATEX 1 DEMAO</v>
          </cell>
        </row>
        <row r="3885">
          <cell r="A3885" t="str">
            <v>68601/005</v>
          </cell>
          <cell r="B3885" t="str">
            <v>PREPARO DE SUPERFÍCIES NOVAS COM REVESTIMENTO LISO, INTERIOR, INCLUSIV</v>
          </cell>
          <cell r="C3885" t="str">
            <v>M2</v>
          </cell>
          <cell r="D3885">
            <v>7.83</v>
          </cell>
        </row>
        <row r="3886">
          <cell r="B3886" t="str">
            <v>E RASPAGEM, LIMPEZA, UMA DEMÃO DE SELADOR PVA, UMA DEMÃO DE MASSA CORR</v>
          </cell>
        </row>
        <row r="3887">
          <cell r="B3887" t="str">
            <v>IDA PVA E LIXAMENTOS NECESSÁRIOS.</v>
          </cell>
        </row>
        <row r="3888">
          <cell r="A3888">
            <v>157</v>
          </cell>
          <cell r="B3888" t="str">
            <v>PINTURA EM MADEIRA</v>
          </cell>
        </row>
        <row r="3889">
          <cell r="A3889">
            <v>6081</v>
          </cell>
          <cell r="B3889" t="str">
            <v>PINTURA VERNIZ 3DEMAOS (INTERNA) P/ESQUADRIAS DE MADEIRA</v>
          </cell>
          <cell r="C3889" t="str">
            <v>M2</v>
          </cell>
          <cell r="D3889">
            <v>8.1</v>
          </cell>
        </row>
        <row r="3890">
          <cell r="A3890">
            <v>6082</v>
          </cell>
          <cell r="B3890" t="str">
            <v>PINTURA VERNIZ 3DEMAOS (EXTERNA) P/ESQUADRIAS DE MADEIRA</v>
          </cell>
          <cell r="C3890" t="str">
            <v>M2</v>
          </cell>
          <cell r="D3890">
            <v>8.2200000000000006</v>
          </cell>
        </row>
        <row r="3891">
          <cell r="A3891">
            <v>23763</v>
          </cell>
          <cell r="B3891" t="str">
            <v>PINTURA ESMALTE SOBRE MADEIRA C/EMASSAMENTO</v>
          </cell>
        </row>
        <row r="3892">
          <cell r="A3892" t="str">
            <v>23763/001</v>
          </cell>
          <cell r="B3892" t="str">
            <v>PINTURA ESMALTE EM 2 DEMAOS C/EMASSAMENTO/FUNDO NIVELADOR P/ESQUADRIA</v>
          </cell>
          <cell r="C3892" t="str">
            <v>M2</v>
          </cell>
          <cell r="D3892">
            <v>13.49</v>
          </cell>
        </row>
        <row r="3893">
          <cell r="B3893" t="str">
            <v>DE MADEIRA</v>
          </cell>
        </row>
        <row r="3894">
          <cell r="A3894" t="str">
            <v>23763/002</v>
          </cell>
          <cell r="B3894" t="str">
            <v>PINTURA ESMALTE 2 DEMAOS C/EMASSSAMENTO P/ESQUADRIA MADEIRA</v>
          </cell>
          <cell r="C3894" t="str">
            <v>M2</v>
          </cell>
          <cell r="D3894">
            <v>13.49</v>
          </cell>
        </row>
        <row r="3895">
          <cell r="A3895" t="str">
            <v>23763/003</v>
          </cell>
          <cell r="B3895" t="str">
            <v>PINTURA ESMALTE 2DEMAOS C/EMASSAMENTO P/ESQUADRIAS MADEIRA</v>
          </cell>
          <cell r="C3895" t="str">
            <v>M2</v>
          </cell>
          <cell r="D3895">
            <v>13.49</v>
          </cell>
        </row>
        <row r="3896">
          <cell r="A3896">
            <v>24323</v>
          </cell>
          <cell r="B3896" t="str">
            <v>CONSERVACAO DE ESQUADRIAS DE MADEIRA - PAR</v>
          </cell>
        </row>
        <row r="3897">
          <cell r="A3897" t="str">
            <v>24323/001</v>
          </cell>
          <cell r="B3897" t="str">
            <v>PINTURA DE ESQUADRIAS DE MADEIRA, ESMALTE SINTETICO 2 DEMAOS</v>
          </cell>
          <cell r="C3897" t="str">
            <v>M2</v>
          </cell>
          <cell r="D3897">
            <v>10.79</v>
          </cell>
        </row>
        <row r="3898">
          <cell r="A3898">
            <v>68477</v>
          </cell>
          <cell r="B3898" t="str">
            <v>PINTURA ESMALTE SINT. ESQ.MADEIRA (NAO INCLUI EMASSAMENTO)</v>
          </cell>
        </row>
        <row r="3899">
          <cell r="A3899" t="str">
            <v>68477/001</v>
          </cell>
          <cell r="B3899" t="str">
            <v>PINTURA ESMALTE SINT. ESQ.MADEIRA (NAO INCLUI EMASSAMENTO)</v>
          </cell>
          <cell r="C3899" t="str">
            <v>M2</v>
          </cell>
          <cell r="D3899">
            <v>8.59</v>
          </cell>
        </row>
        <row r="3900">
          <cell r="A3900" t="str">
            <v>68477/002</v>
          </cell>
          <cell r="B3900" t="str">
            <v>PINTURA INT. OU EXT. SOBRE MADEIRA, COM TINTA À ÓLEO ( BRILHANTE OU AC</v>
          </cell>
          <cell r="C3900" t="str">
            <v>M2</v>
          </cell>
          <cell r="D3900">
            <v>10.46</v>
          </cell>
        </row>
        <row r="3901">
          <cell r="B3901" t="str">
            <v>ETINADA), COM LIXAMENTO, MEIA MASSA E DUAS DEMÃOS DE ACABAMENTO.</v>
          </cell>
        </row>
        <row r="3902">
          <cell r="A3902">
            <v>68602</v>
          </cell>
          <cell r="B3902" t="str">
            <v>PINTURA ESMALTE ACETINADO 2 DEMAOS APARELHADA P/MADEIRA</v>
          </cell>
        </row>
        <row r="3903">
          <cell r="A3903" t="str">
            <v>68602/001</v>
          </cell>
          <cell r="B3903" t="str">
            <v>PINTURA ESMALTE FOSCO 2 DEMAOS APARELHADA P/MADEIRA</v>
          </cell>
          <cell r="C3903" t="str">
            <v>M2</v>
          </cell>
          <cell r="D3903">
            <v>10.98</v>
          </cell>
        </row>
        <row r="3904">
          <cell r="A3904" t="str">
            <v>68602/002</v>
          </cell>
          <cell r="B3904" t="str">
            <v>PINTURA ESMALTE ACETINADO 2 DEMAOS APARELHADA P/MADEIRA</v>
          </cell>
          <cell r="C3904" t="str">
            <v>M2</v>
          </cell>
          <cell r="D3904">
            <v>10.88</v>
          </cell>
        </row>
        <row r="3905">
          <cell r="A3905" t="str">
            <v>68602/003</v>
          </cell>
          <cell r="B3905" t="str">
            <v>PINTURA ESMALTE BRILHANTE 2 DEMAOS APARELHADA P/MADEIRA</v>
          </cell>
          <cell r="C3905" t="str">
            <v>M2</v>
          </cell>
          <cell r="D3905">
            <v>10.65</v>
          </cell>
        </row>
        <row r="3906">
          <cell r="A3906">
            <v>158</v>
          </cell>
          <cell r="B3906" t="str">
            <v>PINTURA PARA METAL</v>
          </cell>
        </row>
        <row r="3907">
          <cell r="A3907" t="str">
            <v>CÓDIGO</v>
          </cell>
          <cell r="B3907" t="str">
            <v>|D E S C R I Ç Ã O                                                   |UN</v>
          </cell>
          <cell r="C3907" t="str">
            <v>IDADE</v>
          </cell>
          <cell r="D3907" t="str">
            <v>|CUSTO TOTAL</v>
          </cell>
        </row>
        <row r="3908">
          <cell r="A3908" t="str">
            <v>ÍNCULO.....:</v>
          </cell>
          <cell r="B3908" t="str">
            <v>NACIONAL CAIXA</v>
          </cell>
        </row>
        <row r="3910">
          <cell r="A3910">
            <v>6067</v>
          </cell>
          <cell r="B3910" t="str">
            <v>PINTURA ESMALTE 2 DEMAOS C/1 DEMAO ZARCAO P/ESQUADRIA FERRO</v>
          </cell>
          <cell r="C3910" t="str">
            <v>M2</v>
          </cell>
          <cell r="D3910">
            <v>14</v>
          </cell>
        </row>
        <row r="3911">
          <cell r="A3911">
            <v>6068</v>
          </cell>
          <cell r="B3911" t="str">
            <v>PINTURA GRAFITE 2 DEMAOS C/1 DEMAO ZARCAO P/ESQUADRIA FERRO</v>
          </cell>
          <cell r="C3911" t="str">
            <v>M2</v>
          </cell>
          <cell r="D3911">
            <v>14.68</v>
          </cell>
        </row>
        <row r="3912">
          <cell r="A3912">
            <v>6079</v>
          </cell>
          <cell r="B3912" t="str">
            <v>PINTURA GRAFITE 2 DEMAOS+1DEMAO ZARCAO P/ESQUADRIA METALICA</v>
          </cell>
          <cell r="C3912" t="str">
            <v>M2</v>
          </cell>
          <cell r="D3912">
            <v>14.68</v>
          </cell>
        </row>
        <row r="3913">
          <cell r="A3913">
            <v>23764</v>
          </cell>
          <cell r="B3913" t="str">
            <v>PINTURA ESMALTE C/ZARCAO (MANUAL) SOBRE FERRO</v>
          </cell>
        </row>
        <row r="3914">
          <cell r="A3914" t="str">
            <v>23764/001</v>
          </cell>
          <cell r="B3914" t="str">
            <v>PINTURA C/TINTA ESMALTE 2 DEMAOS SOBRE 1 DEMAO ZARCAO P/ESQUADRIA  FE</v>
          </cell>
          <cell r="C3914" t="str">
            <v>M2</v>
          </cell>
          <cell r="D3914">
            <v>14</v>
          </cell>
        </row>
        <row r="3915">
          <cell r="B3915" t="str">
            <v>(UTILIZANDO PINCEL OU TRINCHA)</v>
          </cell>
        </row>
        <row r="3916">
          <cell r="A3916" t="str">
            <v>23764/002</v>
          </cell>
          <cell r="B3916" t="str">
            <v>PINTURA INT. OU EXT. SOBRE FERRO COM ESMALTE SINTÉTICO BRILHANTE  OU A</v>
          </cell>
          <cell r="C3916" t="str">
            <v>M2</v>
          </cell>
          <cell r="D3916">
            <v>7.3</v>
          </cell>
        </row>
        <row r="3917">
          <cell r="B3917" t="str">
            <v>CETINADO, APÓS LIXAMENTO, LIMPEZA OU DESENGUDURAMENTO, E UMA DEMÃO DE</v>
          </cell>
        </row>
        <row r="3918">
          <cell r="B3918" t="str">
            <v>ZARCÃO.</v>
          </cell>
        </row>
        <row r="3919">
          <cell r="A3919">
            <v>24322</v>
          </cell>
          <cell r="B3919" t="str">
            <v>CONSERVACAO DE ESQUADRIAS METALICAS - PAR</v>
          </cell>
        </row>
        <row r="3920">
          <cell r="A3920" t="str">
            <v>24322/001</v>
          </cell>
          <cell r="B3920" t="str">
            <v>PINTURA DE ESQUADRIAS METALICAS, ESMALTE SINTETICO 2 DEMAOS</v>
          </cell>
          <cell r="C3920" t="str">
            <v>M2</v>
          </cell>
          <cell r="D3920">
            <v>11.2</v>
          </cell>
        </row>
        <row r="3921">
          <cell r="A3921">
            <v>25255</v>
          </cell>
          <cell r="B3921" t="str">
            <v>PINTURA DE PECAS METALICAS A REVOLVER(AR-COMPRIMIDO)</v>
          </cell>
        </row>
        <row r="3922">
          <cell r="A3922" t="str">
            <v>25255/001</v>
          </cell>
          <cell r="B3922" t="str">
            <v>PINTURA PECAS METALICAS/1 DEMAO FUNDO + 2 DEMAOS ESMALTE SINTETICO</v>
          </cell>
          <cell r="C3922" t="str">
            <v>M2</v>
          </cell>
          <cell r="D3922">
            <v>8.7100000000000009</v>
          </cell>
        </row>
        <row r="3923">
          <cell r="B3923" t="str">
            <v>UTILIZADO REVOLVER/COMPRESSOR (CUSTO EMBUTIDO NO CUSTO DOS MATERIAIS)</v>
          </cell>
        </row>
        <row r="3924">
          <cell r="A3924">
            <v>68603</v>
          </cell>
          <cell r="B3924" t="str">
            <v>PINTURA FUNDO OXIDO FERRO/ZARCAO 1 DEMAO  P/FERRO</v>
          </cell>
        </row>
        <row r="3925">
          <cell r="A3925" t="str">
            <v>68603/001</v>
          </cell>
          <cell r="B3925" t="str">
            <v>PINTURA FUNDO OXIDO FERRO/ZARCAO 2 DEMAOS P/FERRO</v>
          </cell>
          <cell r="C3925" t="str">
            <v>M2</v>
          </cell>
          <cell r="D3925">
            <v>8.1</v>
          </cell>
        </row>
        <row r="3926">
          <cell r="A3926" t="str">
            <v>68603/002</v>
          </cell>
          <cell r="B3926" t="str">
            <v>PINTURA FUNDO OXIDO FERRO/ZARCAO 1 DEMAO  P/FERRO</v>
          </cell>
          <cell r="C3926" t="str">
            <v>M2</v>
          </cell>
          <cell r="D3926">
            <v>5.03</v>
          </cell>
        </row>
        <row r="3927">
          <cell r="A3927">
            <v>68604</v>
          </cell>
          <cell r="B3927" t="str">
            <v>PINTURA ESMALTE</v>
          </cell>
        </row>
        <row r="3928">
          <cell r="A3928" t="str">
            <v>68604/001</v>
          </cell>
          <cell r="B3928" t="str">
            <v>PINTURA ESMALTE BRILHANTE 2 DEMAOS P/FERRO</v>
          </cell>
          <cell r="C3928" t="str">
            <v>M2</v>
          </cell>
          <cell r="D3928">
            <v>11.4</v>
          </cell>
        </row>
        <row r="3929">
          <cell r="A3929" t="str">
            <v>68604/002</v>
          </cell>
          <cell r="B3929" t="str">
            <v>PINTURA ESMALTE ACETINADO 2 DEMAOS P/FERRO</v>
          </cell>
          <cell r="C3929" t="str">
            <v>M2</v>
          </cell>
          <cell r="D3929">
            <v>11.63</v>
          </cell>
        </row>
        <row r="3930">
          <cell r="A3930" t="str">
            <v>68604/003</v>
          </cell>
          <cell r="B3930" t="str">
            <v>PINTURA ESMALTE FOSCO     2 DEMAOS P/FERRO</v>
          </cell>
          <cell r="C3930" t="str">
            <v>M2</v>
          </cell>
          <cell r="D3930">
            <v>11.73</v>
          </cell>
        </row>
        <row r="3931">
          <cell r="A3931" t="str">
            <v>68604/004</v>
          </cell>
          <cell r="B3931" t="str">
            <v>PINTURA ESMALTE 2DEMAOS+1DEMAO ZARCAO P/ESQUADRIAS FERRO</v>
          </cell>
          <cell r="C3931" t="str">
            <v>M2</v>
          </cell>
          <cell r="D3931">
            <v>14</v>
          </cell>
        </row>
        <row r="3932">
          <cell r="A3932">
            <v>159</v>
          </cell>
          <cell r="B3932" t="str">
            <v>VERNIZ</v>
          </cell>
        </row>
        <row r="3933">
          <cell r="A3933">
            <v>24750</v>
          </cell>
          <cell r="B3933" t="str">
            <v>VERNIZ EM ESQUADRIAS DE MADEIRA</v>
          </cell>
        </row>
        <row r="3934">
          <cell r="A3934" t="str">
            <v>24750/001</v>
          </cell>
          <cell r="B3934" t="str">
            <v>VERNIZ BRILHANTE POLIURETANICO ESQUADRIAS DE MADEIRA</v>
          </cell>
          <cell r="C3934" t="str">
            <v>M2</v>
          </cell>
          <cell r="D3934">
            <v>8.25</v>
          </cell>
        </row>
        <row r="3935">
          <cell r="A3935" t="str">
            <v>24750/002</v>
          </cell>
          <cell r="B3935" t="str">
            <v>ENVERNIZAMENTO DE MADEIRA COM VERNIZ SINTÉTICO BRILHANTE PARA INTERIOR</v>
          </cell>
          <cell r="C3935" t="str">
            <v>M2</v>
          </cell>
          <cell r="D3935">
            <v>5.14</v>
          </cell>
        </row>
        <row r="3936">
          <cell r="B3936" t="str">
            <v>, INCLUINDO LIXAMENTO, UMA DEMÃO DE VERNIZ IMUNIZANTE E IMPERMEABILIZA</v>
          </cell>
        </row>
        <row r="3937">
          <cell r="B3937" t="str">
            <v>NTE INCOLOR, ANILINA E UMA DEMÃO DE ACABAMENTO.</v>
          </cell>
        </row>
        <row r="3938">
          <cell r="A3938" t="str">
            <v>CÓDIGO</v>
          </cell>
          <cell r="B3938" t="str">
            <v>|D E S C R I Ç Ã O                                                   |UN</v>
          </cell>
          <cell r="C3938" t="str">
            <v>IDADE</v>
          </cell>
          <cell r="D3938" t="str">
            <v>|CUSTO TOTAL</v>
          </cell>
        </row>
        <row r="3939">
          <cell r="A3939" t="str">
            <v>ÍNCULO.....:</v>
          </cell>
          <cell r="B3939" t="str">
            <v>NACIONAL CAIXA</v>
          </cell>
        </row>
        <row r="3941">
          <cell r="A3941">
            <v>26285</v>
          </cell>
          <cell r="B3941" t="str">
            <v>ENVERNIZAMENTO E ENCERAMENTO DE MADEIRA E CONCRETO</v>
          </cell>
        </row>
        <row r="3942">
          <cell r="A3942" t="str">
            <v>26285/001</v>
          </cell>
          <cell r="B3942" t="str">
            <v>ENVERNIZAMENTO DE MADEIRA C/VERNIZ SINTETICO BRILHANTE P/INTERIOR INCL</v>
          </cell>
          <cell r="C3942" t="str">
            <v>M2</v>
          </cell>
          <cell r="D3942">
            <v>5.58</v>
          </cell>
        </row>
        <row r="3943">
          <cell r="B3943" t="str">
            <v>LIXAMENTO UMA DEMAO DE VERNIZ IMUNIZANTE E IMPERMEABILIZANTE INCOLOR (</v>
          </cell>
        </row>
        <row r="3944">
          <cell r="B3944" t="str">
            <v>TP PENTOX), ANILINA E UMA DEMAO DE ACABAMENTO</v>
          </cell>
        </row>
        <row r="3945">
          <cell r="A3945" t="str">
            <v>26285/002</v>
          </cell>
          <cell r="B3945" t="str">
            <v>UMA DEMAO ADICIONAL DE VERNIZ DE ACABAMENTO NO SEVICO 9582-1</v>
          </cell>
          <cell r="C3945" t="str">
            <v>M2</v>
          </cell>
          <cell r="D3945">
            <v>1.97</v>
          </cell>
        </row>
        <row r="3946">
          <cell r="A3946" t="str">
            <v>26285/005</v>
          </cell>
          <cell r="B3946" t="str">
            <v>ENVERNIZAMENTO DE MADEIRA C/VERNIZ A BONECA USANDO GOMA LACA NACIONAL</v>
          </cell>
          <cell r="C3946" t="str">
            <v>M2</v>
          </cell>
          <cell r="D3946">
            <v>22.44</v>
          </cell>
        </row>
        <row r="3947">
          <cell r="B3947" t="str">
            <v>DISSOLVIDA EM ALCOOL INCL E APLICACAO DE SUCESSIVAS DEMAOS DE ACAB ATE</v>
          </cell>
        </row>
        <row r="3948">
          <cell r="B3948" t="str">
            <v>A OBTENCAO DO BRILHO</v>
          </cell>
        </row>
        <row r="3949">
          <cell r="A3949" t="str">
            <v>26285/007</v>
          </cell>
          <cell r="B3949" t="str">
            <v>ENVERNIZAMENTO DE TIJ E CONCR P/INTERIOR C/VERNIZ SINTETICO BRILHANTE</v>
          </cell>
          <cell r="C3949" t="str">
            <v>M2</v>
          </cell>
          <cell r="D3949">
            <v>4.24</v>
          </cell>
        </row>
        <row r="3950">
          <cell r="B3950" t="str">
            <v>E TRANSPARENTE INCL LIXAMENTO E DUAS DEMAOS DE ACABAMENTO</v>
          </cell>
        </row>
        <row r="3951">
          <cell r="A3951" t="str">
            <v>26285/008</v>
          </cell>
          <cell r="B3951" t="str">
            <v>ENVERNIZAMENTO DE MADEIRA EM SUPERFICIE INTERIOR C/VERNIZ POLIURETANO</v>
          </cell>
          <cell r="C3951" t="str">
            <v>M2</v>
          </cell>
          <cell r="D3951">
            <v>6.08</v>
          </cell>
        </row>
        <row r="3952">
          <cell r="B3952" t="str">
            <v>BRILHANTE E TRANSPARENTE INCL LIXAMENTO UMA DEMAO DE VERNIZ IMUNIZANTE</v>
          </cell>
        </row>
        <row r="3953">
          <cell r="B3953" t="str">
            <v>INCOLOR ANILINA E DUAS DEMAOS DE ACABAMENTO</v>
          </cell>
        </row>
        <row r="3954">
          <cell r="A3954" t="str">
            <v>26285/009</v>
          </cell>
          <cell r="B3954" t="str">
            <v>ENVERNIZAMENTO DE SUPERFICIE DE CONCRETO OU TIJOLO APARENTE EXTERIOR</v>
          </cell>
          <cell r="C3954" t="str">
            <v>M2</v>
          </cell>
          <cell r="D3954">
            <v>7.03</v>
          </cell>
        </row>
        <row r="3955">
          <cell r="B3955" t="str">
            <v>OU INTERIOR C/VERNIZ ACRILICO INCOLOR EM TRES DEMAOS</v>
          </cell>
        </row>
        <row r="3956">
          <cell r="A3956" t="str">
            <v>26285/010</v>
          </cell>
          <cell r="B3956" t="str">
            <v>ENVERNIZAMENTO DE CONCRETO APICOADO EXT OU INT C/VERNIZ ACRILICO INCO</v>
          </cell>
          <cell r="C3956" t="str">
            <v>M2</v>
          </cell>
          <cell r="D3956">
            <v>14.06</v>
          </cell>
        </row>
        <row r="3957">
          <cell r="B3957" t="str">
            <v>LOR EM TRES DEMAOS</v>
          </cell>
        </row>
        <row r="3958">
          <cell r="A3958">
            <v>40905</v>
          </cell>
          <cell r="B3958" t="str">
            <v>VERNIZ EM FORRO DE MADEIRA, 02 DEMAOS</v>
          </cell>
          <cell r="C3958" t="str">
            <v>M2</v>
          </cell>
          <cell r="D3958">
            <v>8.08</v>
          </cell>
        </row>
        <row r="3959">
          <cell r="A3959">
            <v>160</v>
          </cell>
          <cell r="B3959" t="str">
            <v>PINTURA IMUNIZANTE</v>
          </cell>
        </row>
        <row r="3960">
          <cell r="A3960">
            <v>68460</v>
          </cell>
          <cell r="B3960" t="str">
            <v>PINTURA IMUNIZANTE</v>
          </cell>
        </row>
        <row r="3961">
          <cell r="A3961" t="str">
            <v>68460/001</v>
          </cell>
          <cell r="B3961" t="str">
            <v>PINTURA IMUNIZANTE PENTOX 2 DEMAOS P/MADEIRA</v>
          </cell>
          <cell r="C3961" t="str">
            <v>M2</v>
          </cell>
          <cell r="D3961">
            <v>8.4</v>
          </cell>
        </row>
        <row r="3962">
          <cell r="A3962">
            <v>161</v>
          </cell>
          <cell r="B3962" t="str">
            <v>PINTURA PARA PISO</v>
          </cell>
        </row>
        <row r="3963">
          <cell r="A3963">
            <v>10408</v>
          </cell>
          <cell r="B3963" t="str">
            <v>PINTURA EM PISO DE CONCRETO COM TINTA ACRILICA</v>
          </cell>
        </row>
        <row r="3964">
          <cell r="A3964" t="str">
            <v>10408/001</v>
          </cell>
          <cell r="B3964" t="str">
            <v>PINTURA EM PISO DE CONCRETO (AREA DE JOGO DA QUADRA DESCOB)</v>
          </cell>
          <cell r="C3964" t="str">
            <v>M2</v>
          </cell>
          <cell r="D3964">
            <v>4.55</v>
          </cell>
        </row>
        <row r="3965">
          <cell r="A3965">
            <v>24163</v>
          </cell>
          <cell r="B3965" t="str">
            <v>PINTURAS IMPERMEABILIZANTES</v>
          </cell>
        </row>
        <row r="3966">
          <cell r="A3966" t="str">
            <v>24163/001</v>
          </cell>
          <cell r="B3966" t="str">
            <v>PINTURA NEUTROL, 2 DEMAOS</v>
          </cell>
          <cell r="C3966" t="str">
            <v>M2</v>
          </cell>
          <cell r="D3966">
            <v>10.01</v>
          </cell>
        </row>
        <row r="3967">
          <cell r="A3967" t="str">
            <v>24163/002</v>
          </cell>
          <cell r="B3967" t="str">
            <v>PINTURA HIDROFUGANTE, 1 DEMAO</v>
          </cell>
          <cell r="C3967" t="str">
            <v>M2</v>
          </cell>
          <cell r="D3967">
            <v>7.99</v>
          </cell>
        </row>
        <row r="3968">
          <cell r="A3968">
            <v>41595</v>
          </cell>
          <cell r="B3968" t="str">
            <v>DEMARCACAO QUADRA ESPORTIVA C/TINTA ACRILICA P/PISOS</v>
          </cell>
          <cell r="C3968" t="str">
            <v>M</v>
          </cell>
          <cell r="D3968">
            <v>3.19</v>
          </cell>
        </row>
        <row r="3969">
          <cell r="A3969" t="str">
            <v>CÓDIGO</v>
          </cell>
          <cell r="B3969" t="str">
            <v>|D E S C R I Ç Ã O                                                   |UN</v>
          </cell>
          <cell r="C3969" t="str">
            <v>IDADE</v>
          </cell>
          <cell r="D3969" t="str">
            <v>|CUSTO TOTAL</v>
          </cell>
        </row>
        <row r="3970">
          <cell r="A3970" t="str">
            <v>ÍNCULO.....:</v>
          </cell>
          <cell r="B3970" t="str">
            <v>NACIONAL CAIXA</v>
          </cell>
        </row>
        <row r="3972">
          <cell r="A3972" t="str">
            <v>PISO</v>
          </cell>
          <cell r="B3972" t="str">
            <v>PISOS</v>
          </cell>
        </row>
        <row r="3973">
          <cell r="A3973">
            <v>111</v>
          </cell>
          <cell r="B3973" t="str">
            <v>PISO CIMENTADO</v>
          </cell>
        </row>
        <row r="3974">
          <cell r="A3974">
            <v>11781</v>
          </cell>
          <cell r="B3974" t="str">
            <v>PISO CONTRAPISOS E PASSEIOS CIMENTADOS</v>
          </cell>
        </row>
        <row r="3975">
          <cell r="A3975" t="str">
            <v>11781/002</v>
          </cell>
          <cell r="B3975" t="str">
            <v>PISO CIMENTADO LISO ESP=1,5CM C/ARGAMASSA 1:3 CIMENTO AREIA SOBRE BASE</v>
          </cell>
          <cell r="C3975" t="str">
            <v>M2</v>
          </cell>
          <cell r="D3975">
            <v>12.75</v>
          </cell>
        </row>
        <row r="3976">
          <cell r="B3976" t="str">
            <v>EXISTENTE.</v>
          </cell>
        </row>
        <row r="3977">
          <cell r="A3977">
            <v>23741</v>
          </cell>
          <cell r="B3977" t="str">
            <v>PISO CIMENTADO LISO C/ IMPERMEABILIZANTE</v>
          </cell>
        </row>
        <row r="3978">
          <cell r="A3978" t="str">
            <v>23741/001</v>
          </cell>
          <cell r="B3978" t="str">
            <v>PISO CIMENTADO LISO (QUEIMADO) C/ IMPERM ARG.CIM/AREIA 1:3 E=3,0CM</v>
          </cell>
          <cell r="C3978" t="str">
            <v>M2</v>
          </cell>
          <cell r="D3978">
            <v>22.32</v>
          </cell>
        </row>
        <row r="3979">
          <cell r="A3979" t="str">
            <v>23741/002</v>
          </cell>
          <cell r="B3979" t="str">
            <v>PISO CIMENTADO LISO (QUEIMADO) C/IMPERMEAB- CIM/AREIA 1:4 E=1,5CM (ATE</v>
          </cell>
          <cell r="C3979" t="str">
            <v>M2</v>
          </cell>
          <cell r="D3979">
            <v>16.32</v>
          </cell>
        </row>
        <row r="3980">
          <cell r="B3980" t="str">
            <v>NCAO: EXECUTAR SOBRE CONCRETO AINDA FRESCO)</v>
          </cell>
        </row>
        <row r="3981">
          <cell r="A3981" t="str">
            <v>23741/003</v>
          </cell>
          <cell r="B3981" t="str">
            <v>PISO CIMENTADO LISO QUEIMADO E=1,5CM C/ARG CIM/AREIA 1:3 (ATENCAO: EXE</v>
          </cell>
          <cell r="C3981" t="str">
            <v>M2</v>
          </cell>
          <cell r="D3981">
            <v>15.07</v>
          </cell>
        </row>
        <row r="3982">
          <cell r="B3982" t="str">
            <v>CUTAR SOBRE CONCRETO AINDA FRESCO)</v>
          </cell>
        </row>
        <row r="3983">
          <cell r="A3983" t="str">
            <v>23741/004</v>
          </cell>
          <cell r="B3983" t="str">
            <v>PISO CIMENTADO LISO C/ARG CIMENTO/AREIA MEDIA PENEIRADA 1:3 E=3,0CM C/</v>
          </cell>
          <cell r="C3983" t="str">
            <v>M2</v>
          </cell>
          <cell r="D3983">
            <v>22.32</v>
          </cell>
        </row>
        <row r="3984">
          <cell r="B3984" t="str">
            <v>IMPERMEABILIZANTE PREPARO C/BETONEIRA</v>
          </cell>
        </row>
        <row r="3985">
          <cell r="A3985" t="str">
            <v>23741/005</v>
          </cell>
          <cell r="B3985" t="str">
            <v>PISO CIMENTADO LISO C/ARG CIMENTO/AREIA MEDIA PENEIRADA 1:3 E=1,5CM C/</v>
          </cell>
          <cell r="C3985" t="str">
            <v>M2</v>
          </cell>
          <cell r="D3985">
            <v>15.82</v>
          </cell>
        </row>
        <row r="3986">
          <cell r="B3986" t="str">
            <v>IMPERMEABILIZANTE PREPARO C/BETONEIRA</v>
          </cell>
        </row>
        <row r="3987">
          <cell r="A3987">
            <v>23757</v>
          </cell>
          <cell r="B3987" t="str">
            <v>PISO CIMENTADO LISO</v>
          </cell>
        </row>
        <row r="3988">
          <cell r="A3988" t="str">
            <v>23757/001</v>
          </cell>
          <cell r="B3988" t="str">
            <v>PISO CIMENTADO LISO C/CIM/AREIA MEDIA PENEIRADA 1:3 E=2,5CM PREPARO C/</v>
          </cell>
          <cell r="C3988" t="str">
            <v>M2</v>
          </cell>
          <cell r="D3988">
            <v>18.37</v>
          </cell>
        </row>
        <row r="3989">
          <cell r="B3989" t="str">
            <v>BETONEIRA</v>
          </cell>
        </row>
        <row r="3990">
          <cell r="A3990" t="str">
            <v>23757/002</v>
          </cell>
          <cell r="B3990" t="str">
            <v>PISO CIMENTADO LISO C/ARG CIMENTO/AREIA MEDIA PENEIRADA 1:3 E=2,5CM PR</v>
          </cell>
          <cell r="C3990" t="str">
            <v>M2</v>
          </cell>
          <cell r="D3990">
            <v>18.37</v>
          </cell>
        </row>
        <row r="3991">
          <cell r="B3991" t="str">
            <v>EPARO C/ BETONEIRA</v>
          </cell>
        </row>
        <row r="3992">
          <cell r="A3992">
            <v>24228</v>
          </cell>
          <cell r="B3992" t="str">
            <v>CONTRAPISO C/IMPERMEABILIZANTE</v>
          </cell>
        </row>
        <row r="3993">
          <cell r="A3993" t="str">
            <v>24228/001</v>
          </cell>
          <cell r="B3993" t="str">
            <v>CONTRAPISO (E = 12,0 CM) C/ IMPERMEABILIZANTE, SOBRE LASTRO DE BRITA</v>
          </cell>
          <cell r="C3993" t="str">
            <v>M2</v>
          </cell>
          <cell r="D3993">
            <v>36.03</v>
          </cell>
        </row>
        <row r="3994">
          <cell r="B3994" t="str">
            <v>(E = 3,0 CM)</v>
          </cell>
        </row>
        <row r="3995">
          <cell r="A3995">
            <v>24278</v>
          </cell>
          <cell r="B3995" t="str">
            <v>PISO CIMENTADO RUSTICO</v>
          </cell>
        </row>
        <row r="3996">
          <cell r="A3996" t="str">
            <v>24278/001</v>
          </cell>
          <cell r="B3996" t="str">
            <v>PISO CIMENTADO RUSTICO E=2,0CM ARGAMASSA CIM/AREIA 1:4</v>
          </cell>
          <cell r="C3996" t="str">
            <v>M2</v>
          </cell>
          <cell r="D3996">
            <v>14.01</v>
          </cell>
        </row>
        <row r="3997">
          <cell r="A3997" t="str">
            <v>24278/002</v>
          </cell>
          <cell r="B3997" t="str">
            <v>PISO CIMENTADO RUSTICO E=3,0CM ARGAMASSA CIM/AREIA 1:3</v>
          </cell>
          <cell r="C3997" t="str">
            <v>M2</v>
          </cell>
          <cell r="D3997">
            <v>15.24</v>
          </cell>
        </row>
        <row r="3998">
          <cell r="A3998">
            <v>68571</v>
          </cell>
          <cell r="B3998" t="str">
            <v>CIMENTADO LISO QUEIMADO E=2CM C/JUNTA BATIDA CIM/AREIA 1:3</v>
          </cell>
        </row>
        <row r="3999">
          <cell r="A3999" t="str">
            <v>68571/002</v>
          </cell>
          <cell r="B3999" t="str">
            <v>CIMENTADO LISO QUEIMADO E=2CM C/JUNTA PLASTICA CIM/AREIA 1:4</v>
          </cell>
          <cell r="C3999" t="str">
            <v>M2</v>
          </cell>
          <cell r="D3999">
            <v>21.61</v>
          </cell>
        </row>
        <row r="4000">
          <cell r="A4000" t="str">
            <v>CÓDIGO</v>
          </cell>
          <cell r="B4000" t="str">
            <v>|D E S C R I Ç Ã O                                                   |UN</v>
          </cell>
          <cell r="C4000" t="str">
            <v>IDADE</v>
          </cell>
          <cell r="D4000" t="str">
            <v>|CUSTO TOTAL</v>
          </cell>
        </row>
        <row r="4001">
          <cell r="A4001" t="str">
            <v>ÍNCULO.....:</v>
          </cell>
          <cell r="B4001" t="str">
            <v>NACIONAL CAIXA</v>
          </cell>
        </row>
        <row r="4003">
          <cell r="A4003" t="str">
            <v>68571/004</v>
          </cell>
          <cell r="B4003" t="str">
            <v>CIMENTADO LISO QUEIMADO E=2CM C/JUNTA BATIDA CIM/AREIA 1:3</v>
          </cell>
          <cell r="C4003" t="str">
            <v>M2</v>
          </cell>
          <cell r="D4003">
            <v>21.46</v>
          </cell>
        </row>
        <row r="4004">
          <cell r="A4004">
            <v>68605</v>
          </cell>
          <cell r="B4004" t="str">
            <v>CIMENTADO RUSTICO E=1,5CM CIMENTO/AREIA 1:4</v>
          </cell>
        </row>
        <row r="4005">
          <cell r="A4005" t="str">
            <v>68605/001</v>
          </cell>
          <cell r="B4005" t="str">
            <v>CIMENTADO RUSTICO E=2,0CM CIMENTO/AREIA 1:4</v>
          </cell>
          <cell r="C4005" t="str">
            <v>M2</v>
          </cell>
          <cell r="D4005">
            <v>14.5</v>
          </cell>
        </row>
        <row r="4006">
          <cell r="A4006" t="str">
            <v>68605/002</v>
          </cell>
          <cell r="B4006" t="str">
            <v>CIMENTADO RUSTICO E=1,5CM CIMENTO/AREIA 1:4</v>
          </cell>
          <cell r="C4006" t="str">
            <v>M2</v>
          </cell>
          <cell r="D4006">
            <v>13.33</v>
          </cell>
        </row>
        <row r="4007">
          <cell r="A4007" t="str">
            <v>68605/003</v>
          </cell>
          <cell r="B4007" t="str">
            <v>CIMENTADO RUSTICO E=3,5CM CIMENTO/AREIA 1:4</v>
          </cell>
          <cell r="C4007" t="str">
            <v>M2</v>
          </cell>
          <cell r="D4007">
            <v>18.010000000000002</v>
          </cell>
        </row>
        <row r="4008">
          <cell r="A4008" t="str">
            <v>68605/004</v>
          </cell>
          <cell r="B4008" t="str">
            <v>CIMENTADO RUSTICO E=2,5CM CIMENTO/AREIA 1:4</v>
          </cell>
          <cell r="C4008" t="str">
            <v>M2</v>
          </cell>
          <cell r="D4008">
            <v>15.67</v>
          </cell>
        </row>
        <row r="4009">
          <cell r="A4009" t="str">
            <v>68605/005</v>
          </cell>
          <cell r="B4009" t="str">
            <v>CIMENTADO RUSTICO E=3,0CM CIMENTO/AREIA 1:4</v>
          </cell>
          <cell r="C4009" t="str">
            <v>M2</v>
          </cell>
          <cell r="D4009">
            <v>16.84</v>
          </cell>
        </row>
        <row r="4010">
          <cell r="A4010" t="str">
            <v>68605/006</v>
          </cell>
          <cell r="B4010" t="str">
            <v>CIMENTADO RUSTICO E=2,0CM CIM/AREIA 1:3 C/FRISO ANTE-DERRAPANTE</v>
          </cell>
          <cell r="C4010" t="str">
            <v>M2</v>
          </cell>
          <cell r="D4010">
            <v>16.23</v>
          </cell>
        </row>
        <row r="4011">
          <cell r="A4011">
            <v>68606</v>
          </cell>
          <cell r="B4011" t="str">
            <v>CIMENTADO LISO DESEMPENADO E=2,0CM CIMENTO/AREIA 1:3</v>
          </cell>
        </row>
        <row r="4012">
          <cell r="A4012" t="str">
            <v>68606/001</v>
          </cell>
          <cell r="B4012" t="str">
            <v>CIMENTADO LISO DESEMPENADO E=3,5CM CIMENTO/AREIA 1:4</v>
          </cell>
          <cell r="C4012" t="str">
            <v>M2</v>
          </cell>
          <cell r="D4012">
            <v>21.15</v>
          </cell>
        </row>
        <row r="4013">
          <cell r="A4013" t="str">
            <v>68606/002</v>
          </cell>
          <cell r="B4013" t="str">
            <v>CIMENTADO LISO DESEMPENADO E=2,5CM CIMENTO/AREIA 1:4</v>
          </cell>
          <cell r="C4013" t="str">
            <v>M2</v>
          </cell>
          <cell r="D4013">
            <v>17.399999999999999</v>
          </cell>
        </row>
        <row r="4014">
          <cell r="A4014" t="str">
            <v>68606/003</v>
          </cell>
          <cell r="B4014" t="str">
            <v>CIMENTADO LISO DESEMPENADO E=2,0CM CIMENTO/AREIA 1:3</v>
          </cell>
          <cell r="C4014" t="str">
            <v>M2</v>
          </cell>
          <cell r="D4014">
            <v>17.03</v>
          </cell>
        </row>
        <row r="4015">
          <cell r="A4015" t="str">
            <v>68606/004</v>
          </cell>
          <cell r="B4015" t="str">
            <v>CIMENTADO LISO DESEMPENADO E=2,0CM CIMENTO/AREIA 1:5</v>
          </cell>
          <cell r="C4015" t="str">
            <v>M2</v>
          </cell>
          <cell r="D4015">
            <v>15.66</v>
          </cell>
        </row>
        <row r="4016">
          <cell r="A4016" t="str">
            <v>68606/005</v>
          </cell>
          <cell r="B4016" t="str">
            <v>CIMENTADO LISO DESEMPENADO E=2,0CM CIMENTO/AREIA 1:4</v>
          </cell>
          <cell r="C4016" t="str">
            <v>M2</v>
          </cell>
          <cell r="D4016">
            <v>16.23</v>
          </cell>
        </row>
        <row r="4017">
          <cell r="A4017" t="str">
            <v>68606/006</v>
          </cell>
          <cell r="B4017" t="str">
            <v>CIMENTADO LISO DESEMPENADO E=3,0CM CIMENTO/AREIA 1:3</v>
          </cell>
          <cell r="C4017" t="str">
            <v>M2</v>
          </cell>
          <cell r="D4017">
            <v>19.77</v>
          </cell>
        </row>
        <row r="4018">
          <cell r="A4018">
            <v>113</v>
          </cell>
          <cell r="B4018" t="str">
            <v>PISO CERAMICO</v>
          </cell>
        </row>
        <row r="4019">
          <cell r="A4019">
            <v>6060</v>
          </cell>
          <cell r="B4019" t="str">
            <v>PISO CERAMICA ESMALTADA 20X30CM C/ARG COLANTE INCL. REJUNTE</v>
          </cell>
          <cell r="C4019" t="str">
            <v>M2</v>
          </cell>
          <cell r="D4019">
            <v>21.78</v>
          </cell>
        </row>
        <row r="4020">
          <cell r="A4020">
            <v>23721</v>
          </cell>
          <cell r="B4020" t="str">
            <v>PISO CERAMICO ESMALTADO LH POP INCL REGUL BASE E=2.5CM,RODAPE E REJUNT</v>
          </cell>
        </row>
        <row r="4021">
          <cell r="B4021" t="str">
            <v>(ASSETAMENTO COM ARG COLANTE INDUSTRIALIZADA)</v>
          </cell>
        </row>
        <row r="4022">
          <cell r="A4022" t="str">
            <v>23721/001</v>
          </cell>
          <cell r="B4022" t="str">
            <v>PISO CERAM ESMALT(POPUL)SOBRE BASE REGUL C/ARG CIM/CAL/AREIA</v>
          </cell>
          <cell r="C4022" t="str">
            <v>M2</v>
          </cell>
          <cell r="D4022">
            <v>35</v>
          </cell>
        </row>
        <row r="4023">
          <cell r="B4023" t="str">
            <v>S/PENEIRAR 1:0,5:5 E=2,5CM INCL REJUNTE/RODAPE</v>
          </cell>
        </row>
        <row r="4024">
          <cell r="A4024">
            <v>23760</v>
          </cell>
          <cell r="B4024" t="str">
            <v>PISO CERAMICO ESMALTADO LH POP INCL REGUL BASE E=2.5CM E REJUNTAMENTO</v>
          </cell>
        </row>
        <row r="4025">
          <cell r="B4025" t="str">
            <v>(ASSENTAMENTO COM ARG COLANTE INDUSTRIALIZADA, NAO INCLUI RODAPE)</v>
          </cell>
        </row>
        <row r="4026">
          <cell r="A4026" t="str">
            <v>23760/001</v>
          </cell>
          <cell r="B4026" t="str">
            <v>PISO CERAMICO ESMALTADO (LH POPULAR), INCL REGULARIZACAO DE BASE C/</v>
          </cell>
          <cell r="C4026" t="str">
            <v>M2</v>
          </cell>
          <cell r="D4026">
            <v>30.12</v>
          </cell>
        </row>
        <row r="4027">
          <cell r="B4027" t="str">
            <v>ARG CIM/CAL/AREIA SEM PENEIRAR 1:0,5:5 E=2,5CM E REJUNTAMENTO</v>
          </cell>
        </row>
        <row r="4028">
          <cell r="A4028">
            <v>57039</v>
          </cell>
          <cell r="B4028" t="str">
            <v>PISO CERAMICO ESMALT LINHA POPULAR, ASSENT. C/ARG.COLANTE, INCL REJUNT</v>
          </cell>
        </row>
        <row r="4029">
          <cell r="B4029" t="str">
            <v>(NAO INCLUI REGULARIZACAO DE BASE E RODAPE)</v>
          </cell>
        </row>
        <row r="4030">
          <cell r="A4030" t="str">
            <v>57039/001</v>
          </cell>
          <cell r="B4030" t="str">
            <v>PISO CERAMICO ESMALTADO LINHA POPULAR, INCL. REJUNTAMENTO, ASSENTADO</v>
          </cell>
          <cell r="C4030" t="str">
            <v>M2</v>
          </cell>
          <cell r="D4030">
            <v>20.02</v>
          </cell>
        </row>
        <row r="4031">
          <cell r="A4031" t="str">
            <v>CÓDIGO</v>
          </cell>
          <cell r="B4031" t="str">
            <v>|D E S C R I Ç Ã O                                                   |UN</v>
          </cell>
          <cell r="C4031" t="str">
            <v>IDADE</v>
          </cell>
          <cell r="D4031" t="str">
            <v>|CUSTO TOTAL</v>
          </cell>
        </row>
        <row r="4032">
          <cell r="A4032" t="str">
            <v>ÍNCULO.....:</v>
          </cell>
          <cell r="B4032" t="str">
            <v>NACIONAL CAIXA</v>
          </cell>
        </row>
        <row r="4034">
          <cell r="B4034" t="str">
            <v>COM ARGAMASSA COLANTE (NAO INCLUI REGULARIZACAO DA BASE</v>
          </cell>
        </row>
        <row r="4035">
          <cell r="A4035" t="str">
            <v>57039/002</v>
          </cell>
          <cell r="B4035" t="str">
            <v>PISO CERAMICA ESMALTADA (LH POPULAR) C/ARG COLANTE INCL. REJUNTAMENTO</v>
          </cell>
          <cell r="C4035" t="str">
            <v>M2</v>
          </cell>
          <cell r="D4035">
            <v>20.02</v>
          </cell>
        </row>
        <row r="4036">
          <cell r="A4036">
            <v>68461</v>
          </cell>
          <cell r="B4036" t="str">
            <v>PISO CERAMICO 30X30CM CIMENTO/CAL/AREIA 1:2:6 TP GRES/STO ANTONIO/TERR</v>
          </cell>
        </row>
        <row r="4037">
          <cell r="B4037" t="str">
            <v>AGRES OU SIMILAR</v>
          </cell>
        </row>
        <row r="4038">
          <cell r="A4038" t="str">
            <v>68461/001</v>
          </cell>
          <cell r="B4038" t="str">
            <v>PISO CERAMICO 30X30CM CIMENTO/CAL/AREIA 1:2:6 TP GRES/STO ANTONIO/TERR</v>
          </cell>
          <cell r="C4038" t="str">
            <v>M2</v>
          </cell>
          <cell r="D4038">
            <v>27.96</v>
          </cell>
        </row>
        <row r="4039">
          <cell r="B4039" t="str">
            <v>AGRES OU SIMILAR</v>
          </cell>
        </row>
        <row r="4040">
          <cell r="A4040">
            <v>115</v>
          </cell>
          <cell r="B4040" t="str">
            <v>PISO DE PEDRA</v>
          </cell>
        </row>
        <row r="4041">
          <cell r="A4041">
            <v>11537</v>
          </cell>
          <cell r="B4041" t="str">
            <v>PISOS DE PEDRA PORTUGUESA ARENITO E ARDOSIA</v>
          </cell>
        </row>
        <row r="4042">
          <cell r="A4042" t="str">
            <v>11537/001</v>
          </cell>
          <cell r="B4042" t="str">
            <v>PISO PEDRA PORTUGUESA ASSENTE EM MISTURA 1:5 CIMENTO SAIBRO EXCL ACER-</v>
          </cell>
          <cell r="C4042" t="str">
            <v>M2</v>
          </cell>
          <cell r="D4042">
            <v>53.44</v>
          </cell>
        </row>
        <row r="4043">
          <cell r="B4043" t="str">
            <v>TO DO TERRENO.</v>
          </cell>
        </row>
        <row r="4044">
          <cell r="A4044">
            <v>11538</v>
          </cell>
          <cell r="B4044" t="str">
            <v>PISOS DE PEDRA PORTUGUESA ARENITO E ARDOSIA</v>
          </cell>
        </row>
        <row r="4045">
          <cell r="A4045" t="str">
            <v>11538/001</v>
          </cell>
          <cell r="B4045" t="str">
            <v>PISO PEDRA PORTUGUESA C/DESENHO 60% BRANCO 40% PRETO ASSENTE</v>
          </cell>
          <cell r="C4045" t="str">
            <v>M2</v>
          </cell>
          <cell r="D4045">
            <v>51.64</v>
          </cell>
        </row>
        <row r="4046">
          <cell r="B4046" t="str">
            <v>RA 1:5 CIMENTO SAIBRO INCL ACERTO DO TERRENO.</v>
          </cell>
        </row>
        <row r="4047">
          <cell r="A4047">
            <v>24279</v>
          </cell>
          <cell r="B4047" t="str">
            <v>PISO EM PEDRA ARDOSIA, E = 1,00 CM</v>
          </cell>
        </row>
        <row r="4048">
          <cell r="A4048" t="str">
            <v>24279/001</v>
          </cell>
          <cell r="B4048" t="str">
            <v>ASSENTADA C/ ARGAMASSA DE CIM/CAL/AREIA 1:0,5:5, E=1,00CM, I</v>
          </cell>
          <cell r="C4048" t="str">
            <v>M2</v>
          </cell>
          <cell r="D4048">
            <v>23.02</v>
          </cell>
        </row>
        <row r="4049">
          <cell r="B4049" t="str">
            <v>REJUNTAMENTO COM CIMENTO BRANCO</v>
          </cell>
        </row>
        <row r="4050">
          <cell r="A4050">
            <v>26310</v>
          </cell>
          <cell r="B4050" t="str">
            <v>PISOS DE PEDRA PORTUGUESA, ARENITO E ARDOSIA</v>
          </cell>
        </row>
        <row r="4051">
          <cell r="A4051" t="str">
            <v>26310/001</v>
          </cell>
          <cell r="B4051" t="str">
            <v>PISO PEDRA PORTUGUESA ASSENTE EM MISTURA 1:5 CIMENTO SAIBRO EXCL ACER-</v>
          </cell>
          <cell r="C4051" t="str">
            <v>M2</v>
          </cell>
          <cell r="D4051">
            <v>53.44</v>
          </cell>
        </row>
        <row r="4052">
          <cell r="B4052" t="str">
            <v>TO DO TERRENO.</v>
          </cell>
        </row>
        <row r="4053">
          <cell r="A4053" t="str">
            <v>26310/002</v>
          </cell>
          <cell r="B4053" t="str">
            <v>PISO PEDRA PORTUGUESA C/DESENHO 60% BRANCO 40% PRETO ASSENTE</v>
          </cell>
          <cell r="C4053" t="str">
            <v>M2</v>
          </cell>
          <cell r="D4053">
            <v>51.64</v>
          </cell>
        </row>
        <row r="4054">
          <cell r="B4054" t="str">
            <v>RA 1:5 CIMENTO SAIBRO INCL ACERTO DO TERRENO.</v>
          </cell>
        </row>
        <row r="4055">
          <cell r="A4055" t="str">
            <v>26310/003</v>
          </cell>
          <cell r="B4055" t="str">
            <v>RECOMPOSICAO PISO PEDRA PORTUGUESA ASSENTE C/FAROFA 1:5 CIMENTO SAIBRO</v>
          </cell>
          <cell r="C4055" t="str">
            <v>M2</v>
          </cell>
          <cell r="D4055">
            <v>29.76</v>
          </cell>
        </row>
        <row r="4056">
          <cell r="B4056" t="str">
            <v>INCL MATERIAL P/REJUNTE EXCL PEDRA.</v>
          </cell>
        </row>
        <row r="4057">
          <cell r="A4057" t="str">
            <v>26310/004</v>
          </cell>
          <cell r="B4057" t="str">
            <v>PISO PLACA ARENITO SAO TOME ASSENTE C/ARGAMASSA 1:2:2 EXCL ACERTO TER-</v>
          </cell>
          <cell r="C4057" t="str">
            <v>M2</v>
          </cell>
          <cell r="D4057">
            <v>85.36</v>
          </cell>
        </row>
        <row r="4058">
          <cell r="B4058" t="str">
            <v>RENO.</v>
          </cell>
        </row>
        <row r="4059">
          <cell r="A4059" t="str">
            <v>26310/005</v>
          </cell>
          <cell r="B4059" t="str">
            <v>PISO PLACA ARDOSIA 40X40CM ESP=1CM ASSENTE SUPERFICIE EM OSSO C/ARGA-</v>
          </cell>
          <cell r="C4059" t="str">
            <v>M2</v>
          </cell>
          <cell r="D4059">
            <v>36.35</v>
          </cell>
        </row>
        <row r="4060">
          <cell r="B4060" t="str">
            <v>MASSA 1:2:2 CIMENTO SAIBRO AREIA.</v>
          </cell>
        </row>
        <row r="4061">
          <cell r="A4061" t="str">
            <v>26310/006</v>
          </cell>
          <cell r="B4061" t="str">
            <v>PEDRA PORTUGUESA C/DESENHO 60% BRANCO 40% PRETO SOMENTE MATERIAL</v>
          </cell>
          <cell r="C4061" t="str">
            <v>M2</v>
          </cell>
          <cell r="D4061">
            <v>28.16</v>
          </cell>
        </row>
        <row r="4062">
          <cell r="A4062" t="str">
            <v>CÓDIGO</v>
          </cell>
          <cell r="B4062" t="str">
            <v>|D E S C R I Ç Ã O                                                   |UN</v>
          </cell>
          <cell r="C4062" t="str">
            <v>IDADE</v>
          </cell>
          <cell r="D4062" t="str">
            <v>|CUSTO TOTAL</v>
          </cell>
        </row>
        <row r="4063">
          <cell r="A4063" t="str">
            <v>ÍNCULO.....:</v>
          </cell>
          <cell r="B4063" t="str">
            <v>NACIONAL CAIXA</v>
          </cell>
        </row>
        <row r="4065">
          <cell r="A4065" t="str">
            <v>26310/007</v>
          </cell>
          <cell r="B4065" t="str">
            <v>PISO PLACA ARDOSIA 30X30CM ESP=1CM ASSENTE SUPERFICIE EM OSSO C/ARGA-</v>
          </cell>
          <cell r="C4065" t="str">
            <v>M2</v>
          </cell>
          <cell r="D4065">
            <v>36.35</v>
          </cell>
        </row>
        <row r="4066">
          <cell r="B4066" t="str">
            <v>MASSA 1:2:2 CIMENTO SAIBRO AREIA.</v>
          </cell>
        </row>
        <row r="4067">
          <cell r="A4067">
            <v>68607</v>
          </cell>
          <cell r="B4067" t="str">
            <v>PISO PEDRA</v>
          </cell>
        </row>
        <row r="4068">
          <cell r="A4068" t="str">
            <v>68607/001</v>
          </cell>
          <cell r="B4068" t="str">
            <v>PISO PEDRA BASALTO CIMENTO/AREIA 1:4 S/POLIMENTO</v>
          </cell>
          <cell r="C4068" t="str">
            <v>M2</v>
          </cell>
          <cell r="D4068">
            <v>50.26</v>
          </cell>
        </row>
        <row r="4069">
          <cell r="A4069" t="str">
            <v>68607/002</v>
          </cell>
          <cell r="B4069" t="str">
            <v>PISO PEDRA SAO TOME C/CIM/AREIA 1:4 S/POLIMENTO</v>
          </cell>
          <cell r="C4069" t="str">
            <v>M2</v>
          </cell>
          <cell r="D4069">
            <v>81.66</v>
          </cell>
        </row>
        <row r="4070">
          <cell r="A4070" t="str">
            <v>68607/003</v>
          </cell>
          <cell r="B4070" t="str">
            <v>PISO PEDRA PORTUGUESA PRETA/BRANCA CIMENTO/AREIA 1:4</v>
          </cell>
          <cell r="C4070" t="str">
            <v>M2</v>
          </cell>
          <cell r="D4070">
            <v>28.15</v>
          </cell>
        </row>
        <row r="4071">
          <cell r="A4071" t="str">
            <v>68607/004</v>
          </cell>
          <cell r="B4071" t="str">
            <v>PISO PEDRA PORTUGUESA PRETA/BRANCA REJ CIMENTO BRANCO</v>
          </cell>
          <cell r="C4071" t="str">
            <v>M2</v>
          </cell>
          <cell r="D4071">
            <v>43.57</v>
          </cell>
        </row>
        <row r="4072">
          <cell r="A4072" t="str">
            <v>68607/005</v>
          </cell>
          <cell r="B4072" t="str">
            <v>PISO PEDRA PORTUGUESA PRETA CIMENTO/AREIA/SAIBRO 1:2:3</v>
          </cell>
          <cell r="C4072" t="str">
            <v>M2</v>
          </cell>
          <cell r="D4072">
            <v>44.51</v>
          </cell>
        </row>
        <row r="4073">
          <cell r="A4073" t="str">
            <v>68607/006</v>
          </cell>
          <cell r="B4073" t="str">
            <v>PISO PEDRA PORTUGUESA BRANCA CIMENTO/AREIA/SAIBRO 1:2:3</v>
          </cell>
          <cell r="C4073" t="str">
            <v>M2</v>
          </cell>
          <cell r="D4073">
            <v>28.81</v>
          </cell>
        </row>
        <row r="4074">
          <cell r="A4074" t="str">
            <v>68607/007</v>
          </cell>
          <cell r="B4074" t="str">
            <v>PISO PEDRA ARDOSIA CINZA 30X30X1CM CIM/AREIA/SAIBRO 1:2:2</v>
          </cell>
          <cell r="C4074" t="str">
            <v>M2</v>
          </cell>
          <cell r="D4074">
            <v>35.43</v>
          </cell>
        </row>
        <row r="4075">
          <cell r="A4075" t="str">
            <v>68607/008</v>
          </cell>
          <cell r="B4075" t="str">
            <v>PISO PEDRA ARDOSIA CINZA 40X40X1CM CIM/AREIA/SAIBRO 1:2:2</v>
          </cell>
          <cell r="C4075" t="str">
            <v>M2</v>
          </cell>
          <cell r="D4075">
            <v>35.43</v>
          </cell>
        </row>
        <row r="4076">
          <cell r="A4076" t="str">
            <v>68607/009</v>
          </cell>
          <cell r="B4076" t="str">
            <v>PISO PEDRA ARDOSIA CINZA 40X40X1CM C/CIMENTO COLANTE</v>
          </cell>
          <cell r="C4076" t="str">
            <v>M2</v>
          </cell>
          <cell r="D4076">
            <v>19.93</v>
          </cell>
        </row>
        <row r="4077">
          <cell r="A4077" t="str">
            <v>68607/010</v>
          </cell>
          <cell r="B4077" t="str">
            <v>PISO PEDRA MIRACEMA RUSTICA 10X20CM CIMENTO/AREIA 1:4</v>
          </cell>
          <cell r="C4077" t="str">
            <v>M2</v>
          </cell>
          <cell r="D4077">
            <v>58.64</v>
          </cell>
        </row>
        <row r="4078">
          <cell r="A4078">
            <v>117</v>
          </cell>
          <cell r="B4078" t="str">
            <v>PISO DE ALTA RESISTENCIA</v>
          </cell>
        </row>
        <row r="4079">
          <cell r="A4079">
            <v>24166</v>
          </cell>
          <cell r="B4079" t="str">
            <v>PISO ALTA RESISTENCIA EM MASSA GRANILITICA KORODUR</v>
          </cell>
        </row>
        <row r="4080">
          <cell r="A4080" t="str">
            <v>24166/001</v>
          </cell>
          <cell r="B4080" t="str">
            <v>PISO ALTA RESISTENCIA EM MASSA GRANILIT. - KORODUR (NAO INCLUI LASTRO</v>
          </cell>
          <cell r="C4080" t="str">
            <v>M2</v>
          </cell>
          <cell r="D4080">
            <v>20.63</v>
          </cell>
        </row>
        <row r="4081">
          <cell r="B4081" t="str">
            <v>DE CONCRETO)</v>
          </cell>
        </row>
        <row r="4082">
          <cell r="A4082">
            <v>68567</v>
          </cell>
          <cell r="B4082" t="str">
            <v>PISO DE ALTA RESISTENCIA C/REGULARIZACAO</v>
          </cell>
        </row>
        <row r="4083">
          <cell r="A4083" t="str">
            <v>68567/001</v>
          </cell>
          <cell r="B4083" t="str">
            <v>POLIMENTO PISO ALTA RESISTENCIA</v>
          </cell>
          <cell r="C4083" t="str">
            <v>M2</v>
          </cell>
          <cell r="D4083">
            <v>13.63</v>
          </cell>
        </row>
        <row r="4084">
          <cell r="A4084" t="str">
            <v>68567/002</v>
          </cell>
          <cell r="B4084" t="str">
            <v>PISO INDUSTRIAL ALTA RESISTENCIA CINZA  8MM /JUNTA PLASTICA 4MM</v>
          </cell>
          <cell r="C4084" t="str">
            <v>M2</v>
          </cell>
          <cell r="D4084">
            <v>37.11</v>
          </cell>
        </row>
        <row r="4085">
          <cell r="B4085" t="str">
            <v>C/REGULARIZACAO DE BASE S/POLIMENTO</v>
          </cell>
        </row>
        <row r="4086">
          <cell r="A4086" t="str">
            <v>68567/003</v>
          </cell>
          <cell r="B4086" t="str">
            <v>PISO INDUSTRIAL ALTA RESISTENCIA CINZA 12MM /JUNTA PLASTICA 4MM</v>
          </cell>
          <cell r="C4086" t="str">
            <v>M2</v>
          </cell>
          <cell r="D4086">
            <v>42.53</v>
          </cell>
        </row>
        <row r="4087">
          <cell r="B4087" t="str">
            <v>C/REGULARIZACAO DE BASE S/POLIMENTO</v>
          </cell>
        </row>
        <row r="4088">
          <cell r="A4088">
            <v>118</v>
          </cell>
          <cell r="B4088" t="str">
            <v>PISO GRANILITE/MARMORITE</v>
          </cell>
        </row>
        <row r="4089">
          <cell r="A4089">
            <v>68068</v>
          </cell>
          <cell r="B4089" t="str">
            <v>PISO EM GRANILITE</v>
          </cell>
          <cell r="C4089" t="str">
            <v>M2</v>
          </cell>
          <cell r="D4089">
            <v>25.15</v>
          </cell>
        </row>
        <row r="4090">
          <cell r="A4090">
            <v>71532</v>
          </cell>
          <cell r="B4090" t="str">
            <v>JUNTA PLÁSTICA 25X 4 MM PARA PISOS CONTÍNUOS. FORNECIMENTO E COLOCAÇÃO</v>
          </cell>
          <cell r="C4090" t="str">
            <v>M</v>
          </cell>
          <cell r="D4090">
            <v>3.2</v>
          </cell>
        </row>
        <row r="4091">
          <cell r="B4091" t="str">
            <v>.</v>
          </cell>
        </row>
        <row r="4092">
          <cell r="A4092">
            <v>120</v>
          </cell>
          <cell r="B4092" t="str">
            <v>SOLEIRA CERAMICA</v>
          </cell>
        </row>
        <row r="4093">
          <cell r="A4093" t="str">
            <v>CÓDIGO</v>
          </cell>
          <cell r="B4093" t="str">
            <v>|D E S C R I Ç Ã O                                                   |UN</v>
          </cell>
          <cell r="C4093" t="str">
            <v>IDADE</v>
          </cell>
          <cell r="D4093" t="str">
            <v>|CUSTO TOTAL</v>
          </cell>
        </row>
        <row r="4094">
          <cell r="A4094" t="str">
            <v>ÍNCULO.....:</v>
          </cell>
          <cell r="B4094" t="str">
            <v>NACIONAL CAIXA</v>
          </cell>
        </row>
        <row r="4096">
          <cell r="A4096">
            <v>24137</v>
          </cell>
          <cell r="B4096" t="str">
            <v>SOLEIRA EM CERAMICA EXTRA</v>
          </cell>
        </row>
        <row r="4097">
          <cell r="A4097" t="str">
            <v>24137/001</v>
          </cell>
          <cell r="B4097" t="str">
            <v>SOLEIRA EM CERAMICA EXTRA / 1A.</v>
          </cell>
          <cell r="C4097" t="str">
            <v>M</v>
          </cell>
          <cell r="D4097">
            <v>11.18</v>
          </cell>
        </row>
        <row r="4098">
          <cell r="A4098">
            <v>121</v>
          </cell>
          <cell r="B4098" t="str">
            <v>SOLEIRA DE GRANILITE, MARMORITE E OUTROS</v>
          </cell>
        </row>
        <row r="4099">
          <cell r="A4099">
            <v>24138</v>
          </cell>
          <cell r="B4099" t="str">
            <v>SOLEIRA DE MARMORITE</v>
          </cell>
        </row>
        <row r="4100">
          <cell r="A4100" t="str">
            <v>24138/001</v>
          </cell>
          <cell r="B4100" t="str">
            <v>SOLEIRA DE MARMORITE, L = 0,17 M</v>
          </cell>
          <cell r="C4100" t="str">
            <v>M</v>
          </cell>
          <cell r="D4100">
            <v>28.82</v>
          </cell>
        </row>
        <row r="4101">
          <cell r="A4101">
            <v>24139</v>
          </cell>
          <cell r="B4101" t="str">
            <v>SOLEIRA DE CIMENTO</v>
          </cell>
        </row>
        <row r="4102">
          <cell r="A4102" t="str">
            <v>24139/001</v>
          </cell>
          <cell r="B4102" t="str">
            <v>SOLEIRA DE CIMENTO ALISADO, L=15 CM</v>
          </cell>
          <cell r="C4102" t="str">
            <v>M</v>
          </cell>
          <cell r="D4102">
            <v>1.79</v>
          </cell>
        </row>
        <row r="4103">
          <cell r="A4103">
            <v>24316</v>
          </cell>
          <cell r="B4103" t="str">
            <v>SOLEIRA DE ARDOSIA</v>
          </cell>
        </row>
        <row r="4104">
          <cell r="A4104" t="str">
            <v>24316/001</v>
          </cell>
          <cell r="B4104" t="str">
            <v>SOLEIRA DE ARDOSIA, L = 15 CM</v>
          </cell>
          <cell r="C4104" t="str">
            <v>M</v>
          </cell>
          <cell r="D4104">
            <v>9.15</v>
          </cell>
        </row>
        <row r="4105">
          <cell r="A4105">
            <v>122</v>
          </cell>
          <cell r="B4105" t="str">
            <v>SOLEIRA DE MARMORE/GRANITO</v>
          </cell>
        </row>
        <row r="4106">
          <cell r="A4106">
            <v>68454</v>
          </cell>
          <cell r="B4106" t="str">
            <v>SOLEIRA MARMORE BRANCO</v>
          </cell>
        </row>
        <row r="4107">
          <cell r="A4107" t="str">
            <v>68454/001</v>
          </cell>
          <cell r="B4107" t="str">
            <v>SOLEIRA MARMORE BRANCO NAC L=3CM E=2CM</v>
          </cell>
          <cell r="C4107" t="str">
            <v>M</v>
          </cell>
          <cell r="D4107">
            <v>20.12</v>
          </cell>
        </row>
        <row r="4108">
          <cell r="A4108">
            <v>131</v>
          </cell>
          <cell r="B4108" t="str">
            <v>RODAPE CERAMICO</v>
          </cell>
        </row>
        <row r="4109">
          <cell r="A4109">
            <v>23762</v>
          </cell>
          <cell r="B4109" t="str">
            <v>RODAPE CERAMICA ESMALTADA</v>
          </cell>
        </row>
        <row r="4110">
          <cell r="A4110" t="str">
            <v>23762/001</v>
          </cell>
          <cell r="B4110" t="str">
            <v>RODAPE CERAMICA ESMALTADA H=8CM</v>
          </cell>
          <cell r="C4110" t="str">
            <v>M</v>
          </cell>
          <cell r="D4110">
            <v>5.56</v>
          </cell>
        </row>
        <row r="4111">
          <cell r="A4111" t="str">
            <v>23762/002</v>
          </cell>
          <cell r="B4111" t="str">
            <v>RODAPE EM CERAMICA ESMALTADA - H=8,0CM</v>
          </cell>
          <cell r="C4111" t="str">
            <v>M</v>
          </cell>
          <cell r="D4111">
            <v>5.56</v>
          </cell>
        </row>
        <row r="4112">
          <cell r="A4112">
            <v>164</v>
          </cell>
          <cell r="B4112" t="str">
            <v>RODAPE DE MARMORE,GRANITO,MARMORITE,GRANILITE E OUTROS</v>
          </cell>
        </row>
        <row r="4113">
          <cell r="A4113">
            <v>6123</v>
          </cell>
          <cell r="B4113" t="str">
            <v>RODAPE C/ARGAMASSA 1:0,5:5 CIM/CAL/AREIA - 8CM</v>
          </cell>
          <cell r="C4113" t="str">
            <v>M</v>
          </cell>
          <cell r="D4113">
            <v>5.62</v>
          </cell>
        </row>
        <row r="4114">
          <cell r="A4114">
            <v>40904</v>
          </cell>
          <cell r="B4114" t="str">
            <v>RODAPE EM PEDRA ARDOSIA, H = 8,00 CM</v>
          </cell>
          <cell r="C4114" t="str">
            <v>ML</v>
          </cell>
          <cell r="D4114">
            <v>9.7899999999999991</v>
          </cell>
        </row>
        <row r="4115">
          <cell r="A4115">
            <v>68608</v>
          </cell>
          <cell r="B4115" t="str">
            <v>RODAPE PEDRA</v>
          </cell>
        </row>
        <row r="4116">
          <cell r="A4116" t="str">
            <v>68608/001</v>
          </cell>
          <cell r="B4116" t="str">
            <v>RODAPE PEDRA ARDOSIA CINZA E=1,0CM H=10CM CIMENTO/AREIA 1:4</v>
          </cell>
          <cell r="C4116" t="str">
            <v>M</v>
          </cell>
          <cell r="D4116">
            <v>7.54</v>
          </cell>
        </row>
        <row r="4117">
          <cell r="A4117" t="str">
            <v>68608/002</v>
          </cell>
          <cell r="B4117" t="str">
            <v>RODAPE PEDRA ARDOSIA CINZA POLIDA H=10CM CIMENTO/AREIA/SAIBRO 1:2:2</v>
          </cell>
          <cell r="C4117" t="str">
            <v>M</v>
          </cell>
          <cell r="D4117">
            <v>7.43</v>
          </cell>
        </row>
        <row r="4118">
          <cell r="A4118">
            <v>258</v>
          </cell>
          <cell r="B4118" t="str">
            <v>PISO CONCRETO</v>
          </cell>
        </row>
        <row r="4119">
          <cell r="A4119">
            <v>6048</v>
          </cell>
          <cell r="B4119" t="str">
            <v>PISO CONCRETO MAGRO 1:4:8 E=5,0CM C/REGULARIZACAO CIMENTO/AREIA PENEIR</v>
          </cell>
          <cell r="C4119" t="str">
            <v>M2</v>
          </cell>
          <cell r="D4119">
            <v>21.96</v>
          </cell>
        </row>
        <row r="4120">
          <cell r="B4120" t="str">
            <v>ADA 1:4 E=1,0CM(ASPERO)</v>
          </cell>
        </row>
        <row r="4121">
          <cell r="A4121">
            <v>23744</v>
          </cell>
          <cell r="B4121" t="str">
            <v>CALCADA DE PROTECAO</v>
          </cell>
        </row>
        <row r="4122">
          <cell r="A4122" t="str">
            <v>23744/001</v>
          </cell>
          <cell r="B4122" t="str">
            <v>CALCADA DE PROTECAO EM CONCRETO MAGRO 1:4:8 E=5,0CM, REGULARIZADO C/</v>
          </cell>
          <cell r="C4122" t="str">
            <v>M2</v>
          </cell>
          <cell r="D4122">
            <v>21.96</v>
          </cell>
        </row>
        <row r="4123">
          <cell r="B4123" t="str">
            <v>ARG. CIM/AREIA 1:4 E=1,0CM (ASPERO)</v>
          </cell>
        </row>
        <row r="4124">
          <cell r="A4124" t="str">
            <v>CÓDIGO</v>
          </cell>
          <cell r="B4124" t="str">
            <v>|D E S C R I Ç Ã O                                                   |UN</v>
          </cell>
          <cell r="C4124" t="str">
            <v>IDADE</v>
          </cell>
          <cell r="D4124" t="str">
            <v>|CUSTO TOTAL</v>
          </cell>
        </row>
        <row r="4125">
          <cell r="A4125" t="str">
            <v>ÍNCULO.....:</v>
          </cell>
          <cell r="B4125" t="str">
            <v>NACIONAL CAIXA</v>
          </cell>
        </row>
        <row r="4127">
          <cell r="A4127">
            <v>25241</v>
          </cell>
          <cell r="B4127" t="str">
            <v>PISO C/BLOKRET H=8CM PRE-FABRICADO, INCLUSIVE COLCHAO AREIA H=6,0CM</v>
          </cell>
        </row>
        <row r="4128">
          <cell r="A4128" t="str">
            <v>25241/001</v>
          </cell>
          <cell r="B4128" t="str">
            <v>PISO C/BLOCO SEXT COMUM CONCR (TIPO BLOKRET) E=8,0 X 30 X 30CM INCL.</v>
          </cell>
          <cell r="C4128" t="str">
            <v>M2</v>
          </cell>
          <cell r="D4128">
            <v>28.42</v>
          </cell>
        </row>
        <row r="4129">
          <cell r="B4129" t="str">
            <v>COLCHAO AREIA H=6,0CM</v>
          </cell>
        </row>
        <row r="4130">
          <cell r="A4130">
            <v>68325</v>
          </cell>
          <cell r="B4130" t="str">
            <v>PISO LAMINADO C/CONCR USINADO 20MPA E=7CM</v>
          </cell>
          <cell r="C4130" t="str">
            <v>M2</v>
          </cell>
          <cell r="D4130">
            <v>28.7</v>
          </cell>
        </row>
        <row r="4131">
          <cell r="A4131">
            <v>68333</v>
          </cell>
          <cell r="B4131" t="str">
            <v>CONCRETO DESEMPENADO P/QD.C/LASTRO E=7,0CM-220109</v>
          </cell>
          <cell r="C4131" t="str">
            <v>M2</v>
          </cell>
          <cell r="D4131">
            <v>25.28</v>
          </cell>
        </row>
        <row r="4132">
          <cell r="A4132">
            <v>260</v>
          </cell>
          <cell r="B4132" t="str">
            <v>CARPETE</v>
          </cell>
        </row>
        <row r="4133">
          <cell r="A4133">
            <v>59418</v>
          </cell>
          <cell r="B4133" t="str">
            <v>PISO EM CARPETE</v>
          </cell>
        </row>
        <row r="4134">
          <cell r="A4134" t="str">
            <v>59418/001</v>
          </cell>
          <cell r="B4134" t="str">
            <v>PISO EM CARPETE 3MM COLOCADO</v>
          </cell>
          <cell r="C4134" t="str">
            <v>M2</v>
          </cell>
          <cell r="D4134">
            <v>18.38</v>
          </cell>
        </row>
        <row r="4135">
          <cell r="A4135">
            <v>264</v>
          </cell>
          <cell r="B4135" t="str">
            <v>REGULARIZACAO DE CONTRA-PISOS E OUTRAS SUPERFICIES</v>
          </cell>
        </row>
        <row r="4136">
          <cell r="A4136">
            <v>6051</v>
          </cell>
          <cell r="B4136" t="str">
            <v>REGULARIZACAO BASE(CONTRA-PISO)P/REVESTIMENTO CERAMICO C/ARG CIMENTO/</v>
          </cell>
          <cell r="C4136" t="str">
            <v>M2</v>
          </cell>
          <cell r="D4136">
            <v>10.09</v>
          </cell>
        </row>
        <row r="4137">
          <cell r="B4137" t="str">
            <v>CAL/AREIA MEDIA S/PENEIRAR 1:0,5:5 E=2,5CM PREPARO C/ BETONEIRA</v>
          </cell>
        </row>
        <row r="4138">
          <cell r="A4138">
            <v>24168</v>
          </cell>
          <cell r="B4138" t="str">
            <v>REGULARIZACAO DE BASE C/ARG. 1:3 CIM/AREIA SEM PENEIRAR</v>
          </cell>
        </row>
        <row r="4139">
          <cell r="A4139" t="str">
            <v>24168/001</v>
          </cell>
          <cell r="B4139" t="str">
            <v>REGULARIZ. BASE C/ARG. 1:3 CIM/AREIA SEM PENEIRAR E=3,0CM</v>
          </cell>
          <cell r="C4139" t="str">
            <v>M2</v>
          </cell>
          <cell r="D4139">
            <v>10.79</v>
          </cell>
        </row>
        <row r="4140">
          <cell r="A4140" t="str">
            <v>24168/002</v>
          </cell>
          <cell r="B4140" t="str">
            <v>REGULARIZ. BASE C/ARG. 1:3 CIM/AREIA SEM PENEIRAR E=5,0CM</v>
          </cell>
          <cell r="C4140" t="str">
            <v>M2</v>
          </cell>
          <cell r="D4140">
            <v>16.059999999999999</v>
          </cell>
        </row>
        <row r="4141">
          <cell r="A4141" t="str">
            <v>24168/003</v>
          </cell>
          <cell r="B4141" t="str">
            <v>REGULARIZ. BASE C/ARG. 1:3 CIM/AREIA SEM PENEIRAR E=2,5CM</v>
          </cell>
          <cell r="C4141" t="str">
            <v>M2</v>
          </cell>
          <cell r="D4141">
            <v>9.4700000000000006</v>
          </cell>
        </row>
        <row r="4142">
          <cell r="A4142">
            <v>24211</v>
          </cell>
          <cell r="B4142" t="str">
            <v>REGULARIZACAO COM ARG. CIM/AREIA 1:3, E = 1,5 CM</v>
          </cell>
        </row>
        <row r="4143">
          <cell r="A4143" t="str">
            <v>24211/001</v>
          </cell>
          <cell r="B4143" t="str">
            <v>REGULARIZACAO 1:3 DESEMPENADO, E = 1,5 CM</v>
          </cell>
          <cell r="C4143" t="str">
            <v>M2</v>
          </cell>
          <cell r="D4143">
            <v>7.1</v>
          </cell>
        </row>
        <row r="4144">
          <cell r="A4144">
            <v>68509</v>
          </cell>
          <cell r="B4144" t="str">
            <v>ACABAMENTO DESEMPOLADO DE LAJE DE CONCRETO</v>
          </cell>
        </row>
        <row r="4145">
          <cell r="A4145" t="str">
            <v>68509/001</v>
          </cell>
          <cell r="B4145" t="str">
            <v>ACABAMENTO DESEMPOLADO DE LAJE DE CONCRETO SIMPLES</v>
          </cell>
          <cell r="C4145" t="str">
            <v>M2</v>
          </cell>
          <cell r="D4145">
            <v>5.33</v>
          </cell>
        </row>
        <row r="4146">
          <cell r="A4146">
            <v>68609</v>
          </cell>
          <cell r="B4146" t="str">
            <v>PREPARACAO SUB BASE P/PAVIM EM PEDRA PORTUGUESA</v>
          </cell>
        </row>
        <row r="4147">
          <cell r="A4147" t="str">
            <v>68609/001</v>
          </cell>
          <cell r="B4147" t="str">
            <v>REGULARIZACAO PISO CIMENTO/AREIA 1:3 E=2CM</v>
          </cell>
          <cell r="C4147" t="str">
            <v>M2</v>
          </cell>
          <cell r="D4147">
            <v>7.79</v>
          </cell>
        </row>
        <row r="4148">
          <cell r="A4148" t="str">
            <v>68609/002</v>
          </cell>
          <cell r="B4148" t="str">
            <v>REGULARIZACAO PISO CIMENTO/AREIA 1:3 E=2,5CM</v>
          </cell>
          <cell r="C4148" t="str">
            <v>M2</v>
          </cell>
          <cell r="D4148">
            <v>9.4</v>
          </cell>
        </row>
        <row r="4149">
          <cell r="A4149" t="str">
            <v>68609/003</v>
          </cell>
          <cell r="B4149" t="str">
            <v>REGULARIZACAO PISO CIMENTO/AREIA 1:3 E=3CM</v>
          </cell>
          <cell r="C4149" t="str">
            <v>M2</v>
          </cell>
          <cell r="D4149">
            <v>11.11</v>
          </cell>
        </row>
        <row r="4150">
          <cell r="A4150" t="str">
            <v>68609/004</v>
          </cell>
          <cell r="B4150" t="str">
            <v>REGULARIZACAO PISO CIMENTO/AREIA 1:3 E=3,5CM</v>
          </cell>
          <cell r="C4150" t="str">
            <v>M2</v>
          </cell>
          <cell r="D4150">
            <v>13.06</v>
          </cell>
        </row>
        <row r="4151">
          <cell r="A4151" t="str">
            <v>68609/005</v>
          </cell>
          <cell r="B4151" t="str">
            <v>REGULARIZACAO PISO CIMENTO/AREIA 1:4 E=3CM</v>
          </cell>
          <cell r="C4151" t="str">
            <v>M2</v>
          </cell>
          <cell r="D4151">
            <v>9.91</v>
          </cell>
        </row>
        <row r="4152">
          <cell r="A4152" t="str">
            <v>68609/006</v>
          </cell>
          <cell r="B4152" t="str">
            <v>REGULARIZACAO PISO CIMENTO/AREIA 1:5 E=2CM</v>
          </cell>
          <cell r="C4152" t="str">
            <v>M2</v>
          </cell>
          <cell r="D4152">
            <v>6.43</v>
          </cell>
        </row>
        <row r="4153">
          <cell r="A4153" t="str">
            <v>68609/007</v>
          </cell>
          <cell r="B4153" t="str">
            <v>REGULARIZACAO PISO CIMENTO/AREIA 1:5 E=3CM</v>
          </cell>
          <cell r="C4153" t="str">
            <v>M2</v>
          </cell>
          <cell r="D4153">
            <v>9.07</v>
          </cell>
        </row>
        <row r="4154">
          <cell r="A4154" t="str">
            <v>68609/008</v>
          </cell>
          <cell r="B4154" t="str">
            <v>REGULARIZACAO PISO CIMENTO/AREIA 1:5 E=5CM</v>
          </cell>
          <cell r="C4154" t="str">
            <v>M2</v>
          </cell>
          <cell r="D4154">
            <v>15.5</v>
          </cell>
        </row>
        <row r="4155">
          <cell r="A4155" t="str">
            <v>CÓDIGO</v>
          </cell>
          <cell r="B4155" t="str">
            <v>|D E S C R I Ç Ã O                                                   |UN</v>
          </cell>
          <cell r="C4155" t="str">
            <v>IDADE</v>
          </cell>
          <cell r="D4155" t="str">
            <v>|CUSTO TOTAL</v>
          </cell>
        </row>
        <row r="4156">
          <cell r="A4156" t="str">
            <v>ÍNCULO.....:</v>
          </cell>
          <cell r="B4156" t="str">
            <v>NACIONAL CAIXA</v>
          </cell>
        </row>
        <row r="4158">
          <cell r="A4158" t="str">
            <v>68609/009</v>
          </cell>
          <cell r="B4158" t="str">
            <v>PREPARACAO SUB BASE P/PAVIM EM PEDRA PORTUGUESA</v>
          </cell>
          <cell r="C4158" t="str">
            <v>M2</v>
          </cell>
          <cell r="D4158">
            <v>20.78</v>
          </cell>
        </row>
        <row r="4159">
          <cell r="A4159">
            <v>299</v>
          </cell>
          <cell r="B4159" t="str">
            <v>LASTROS (AREIA, BRITA, CASCALHO ETC)</v>
          </cell>
        </row>
        <row r="4160">
          <cell r="A4160">
            <v>10347</v>
          </cell>
          <cell r="B4160" t="str">
            <v>LASTRO DE PEDRA BRITADA APILOADO</v>
          </cell>
        </row>
        <row r="4161">
          <cell r="A4161" t="str">
            <v>10347/001</v>
          </cell>
          <cell r="B4161" t="str">
            <v>LASTRO DE PEDRA BRITADA GRANITICA 25MM E=3,0CM INCL COMPACTACAO MANUAL</v>
          </cell>
          <cell r="C4161" t="str">
            <v>M2</v>
          </cell>
          <cell r="D4161">
            <v>2.87</v>
          </cell>
        </row>
        <row r="4162">
          <cell r="A4162">
            <v>23719</v>
          </cell>
          <cell r="B4162" t="str">
            <v>LASTRO CONCRETO</v>
          </cell>
        </row>
        <row r="4163">
          <cell r="A4163" t="str">
            <v>23719/001</v>
          </cell>
          <cell r="B4163" t="str">
            <v>LASTRO CONCRETO FCK=10MPA SARRAFEADO</v>
          </cell>
          <cell r="C4163" t="str">
            <v>M3</v>
          </cell>
          <cell r="D4163">
            <v>260.29000000000002</v>
          </cell>
        </row>
        <row r="4164">
          <cell r="A4164" t="str">
            <v>23719/002</v>
          </cell>
          <cell r="B4164" t="str">
            <v>LASTRO CONCR MAGRO 1:4:8 SARRAFEADO (NAO INCL JUNTAS DILATACAO)</v>
          </cell>
          <cell r="C4164" t="str">
            <v>M3</v>
          </cell>
          <cell r="D4164">
            <v>299.33999999999997</v>
          </cell>
        </row>
        <row r="4165">
          <cell r="A4165" t="str">
            <v>23719/003</v>
          </cell>
          <cell r="B4165" t="str">
            <v>LASTRO CONCRETO FCK=15MPA SARRAFEADO</v>
          </cell>
          <cell r="C4165" t="str">
            <v>M3</v>
          </cell>
          <cell r="D4165">
            <v>274.10000000000002</v>
          </cell>
        </row>
        <row r="4166">
          <cell r="A4166">
            <v>23781</v>
          </cell>
          <cell r="B4166" t="str">
            <v>LASTRO DE CONCRETO MAGRO</v>
          </cell>
        </row>
        <row r="4167">
          <cell r="A4167" t="str">
            <v>23781/001</v>
          </cell>
          <cell r="B4167" t="str">
            <v>LASTRO CONCRETO MAGRO 1:4:8 E=8,0CM CONSUMO CIMENTO 210KG/M3</v>
          </cell>
          <cell r="C4167" t="str">
            <v>M2</v>
          </cell>
          <cell r="D4167">
            <v>23.94</v>
          </cell>
        </row>
        <row r="4168">
          <cell r="A4168" t="str">
            <v>23781/002</v>
          </cell>
          <cell r="B4168" t="str">
            <v>LASTRO CONCRETO MAGRO 1:4:8 E=5,0CM CONSUMO CIMENTO 210KG/M3</v>
          </cell>
          <cell r="C4168" t="str">
            <v>M2</v>
          </cell>
          <cell r="D4168">
            <v>16.36</v>
          </cell>
        </row>
        <row r="4169">
          <cell r="A4169" t="str">
            <v>23781/003</v>
          </cell>
          <cell r="B4169" t="str">
            <v>LASTRO CONCRETO MAGRO 1:4:8 E=7,0CM CONSUMO CIMENTO 210KG/M3</v>
          </cell>
          <cell r="C4169" t="str">
            <v>M2</v>
          </cell>
          <cell r="D4169">
            <v>21.95</v>
          </cell>
        </row>
        <row r="4170">
          <cell r="A4170" t="str">
            <v>23781/004</v>
          </cell>
          <cell r="B4170" t="str">
            <v>LASTRO EM CONCRETO MAGRO 1:4:8 E=5,0CM C/210KG CIMENTO/M3 PREPARO C/BE</v>
          </cell>
          <cell r="C4170" t="str">
            <v>M2</v>
          </cell>
          <cell r="D4170">
            <v>16.36</v>
          </cell>
        </row>
        <row r="4171">
          <cell r="B4171" t="str">
            <v>TONEIRA</v>
          </cell>
        </row>
        <row r="4172">
          <cell r="A4172" t="str">
            <v>23781/005</v>
          </cell>
          <cell r="B4172" t="str">
            <v>LASTRO CONCRETO MAGRO 1:4:8 E=8,0CM C/210KG CIMENTO/M3 PREPARO C/BETON</v>
          </cell>
          <cell r="C4172" t="str">
            <v>M2</v>
          </cell>
          <cell r="D4172">
            <v>23.94</v>
          </cell>
        </row>
        <row r="4173">
          <cell r="B4173" t="str">
            <v>EIRA</v>
          </cell>
        </row>
        <row r="4174">
          <cell r="A4174" t="str">
            <v>23781/006</v>
          </cell>
          <cell r="B4174" t="str">
            <v>LASTRO CONCRETO MAGRO 1:4:8 E=10,0CM C/210KG CIMENTO/M3 PREPARO C/BETO</v>
          </cell>
          <cell r="C4174" t="str">
            <v>M2</v>
          </cell>
          <cell r="D4174">
            <v>27.93</v>
          </cell>
        </row>
        <row r="4175">
          <cell r="B4175" t="str">
            <v>NEIRA</v>
          </cell>
        </row>
        <row r="4176">
          <cell r="A4176" t="str">
            <v>23781/007</v>
          </cell>
          <cell r="B4176" t="str">
            <v>LASTRO DE CONCRETO MAGRO COM CONSUMO DE CIMENTO=220KG/M3(PREPARO MECAN</v>
          </cell>
          <cell r="C4176" t="str">
            <v>M3</v>
          </cell>
          <cell r="D4176">
            <v>243.69</v>
          </cell>
        </row>
        <row r="4177">
          <cell r="B4177" t="str">
            <v>ICO)</v>
          </cell>
        </row>
        <row r="4178">
          <cell r="A4178">
            <v>60848</v>
          </cell>
          <cell r="B4178" t="str">
            <v>AQUISICAO DE CASCALHO DE JAZIDA</v>
          </cell>
        </row>
        <row r="4179">
          <cell r="A4179" t="str">
            <v>60848/001</v>
          </cell>
          <cell r="B4179" t="str">
            <v>CASCALHO DE RIO</v>
          </cell>
          <cell r="C4179" t="str">
            <v>M3</v>
          </cell>
          <cell r="D4179">
            <v>14.22</v>
          </cell>
        </row>
        <row r="4180">
          <cell r="A4180">
            <v>68610</v>
          </cell>
          <cell r="B4180" t="str">
            <v>CONTRAPISO E= 3CM ARGAMASSA CIMENTO/AREIA/SAIBRO 1:2:2</v>
          </cell>
        </row>
        <row r="4181">
          <cell r="A4181" t="str">
            <v>68610/001</v>
          </cell>
          <cell r="B4181" t="str">
            <v>CONTRAPISO E= 6CM ARGAMASSA CIMENTO/AREIA 1:5</v>
          </cell>
          <cell r="C4181" t="str">
            <v>M2</v>
          </cell>
          <cell r="D4181">
            <v>18.71</v>
          </cell>
        </row>
        <row r="4182">
          <cell r="A4182" t="str">
            <v>68610/002</v>
          </cell>
          <cell r="B4182" t="str">
            <v>CONTRAPISO E= 3CM ARGAMASSA CIMENTO/AREIA/SAIBRO 1:2:2</v>
          </cell>
          <cell r="C4182" t="str">
            <v>M2</v>
          </cell>
          <cell r="D4182">
            <v>8.83</v>
          </cell>
        </row>
        <row r="4183">
          <cell r="A4183" t="str">
            <v>68610/003</v>
          </cell>
          <cell r="B4183" t="str">
            <v>CONTRAPISO E= 5CM ARGAMASSA CIMENTO/AREIA 1:5</v>
          </cell>
          <cell r="C4183" t="str">
            <v>M2</v>
          </cell>
          <cell r="D4183">
            <v>15.5</v>
          </cell>
        </row>
        <row r="4184">
          <cell r="A4184" t="str">
            <v>68610/004</v>
          </cell>
          <cell r="B4184" t="str">
            <v>CONTRAPISO E= 4CM ARGAMASSA CIMENTO/AREIA 1:3</v>
          </cell>
          <cell r="C4184" t="str">
            <v>M2</v>
          </cell>
          <cell r="D4184">
            <v>15.01</v>
          </cell>
        </row>
        <row r="4185">
          <cell r="A4185" t="str">
            <v>68610/005</v>
          </cell>
          <cell r="B4185" t="str">
            <v>CONTRAPISO E= 6CM ARGAMASSA CIMENTO/AREIA 1:3</v>
          </cell>
          <cell r="C4185" t="str">
            <v>M2</v>
          </cell>
          <cell r="D4185">
            <v>22.81</v>
          </cell>
        </row>
        <row r="4186">
          <cell r="A4186" t="str">
            <v>CÓDIGO</v>
          </cell>
          <cell r="B4186" t="str">
            <v>|D E S C R I Ç Ã O                                                   |UN</v>
          </cell>
          <cell r="C4186" t="str">
            <v>IDADE</v>
          </cell>
          <cell r="D4186" t="str">
            <v>|CUSTO TOTAL</v>
          </cell>
        </row>
        <row r="4187">
          <cell r="A4187" t="str">
            <v>ÍNCULO.....:</v>
          </cell>
          <cell r="B4187" t="str">
            <v>NACIONAL CAIXA</v>
          </cell>
        </row>
        <row r="4189">
          <cell r="A4189" t="str">
            <v>68610/006</v>
          </cell>
          <cell r="B4189" t="str">
            <v>CONTRAPISO E= 7CM ARGAMASSA CIMENTO/AREIA 1:5</v>
          </cell>
          <cell r="C4189" t="str">
            <v>M2</v>
          </cell>
          <cell r="D4189">
            <v>20.78</v>
          </cell>
        </row>
        <row r="4190">
          <cell r="A4190">
            <v>68680</v>
          </cell>
          <cell r="B4190" t="str">
            <v>CONTRAPISO/LASTRO CONCRETO</v>
          </cell>
        </row>
        <row r="4191">
          <cell r="A4191" t="str">
            <v>68680/001</v>
          </cell>
          <cell r="B4191" t="str">
            <v>CONTRAPISO/LASTRO CONCRETO 1:2,5:5 S/BETONEIRA E=7CM</v>
          </cell>
          <cell r="C4191" t="str">
            <v>M2</v>
          </cell>
          <cell r="D4191">
            <v>22.9</v>
          </cell>
        </row>
        <row r="4192">
          <cell r="A4192" t="str">
            <v>68680/002</v>
          </cell>
          <cell r="B4192" t="str">
            <v>CONTRAPISO/LASTRO CONCRETO 1:2,5:5 C/BETONEIRA E=7CM</v>
          </cell>
          <cell r="C4192" t="str">
            <v>M2</v>
          </cell>
          <cell r="D4192">
            <v>22.13</v>
          </cell>
        </row>
        <row r="4193">
          <cell r="A4193" t="str">
            <v>68680/003</v>
          </cell>
          <cell r="B4193" t="str">
            <v>CONTRAPISO/LASTRO CONCRETO 1:3:6 S/BETONEIRA E=5CM</v>
          </cell>
          <cell r="C4193" t="str">
            <v>M2</v>
          </cell>
          <cell r="D4193">
            <v>16.13</v>
          </cell>
        </row>
        <row r="4194">
          <cell r="A4194" t="str">
            <v>68680/004</v>
          </cell>
          <cell r="B4194" t="str">
            <v>CONTRAPISO/LASTRO CONCRETO 1:3:6 C/BETONEIRA E=5CM</v>
          </cell>
          <cell r="C4194" t="str">
            <v>M2</v>
          </cell>
          <cell r="D4194">
            <v>15.59</v>
          </cell>
        </row>
        <row r="4195">
          <cell r="A4195" t="str">
            <v>68680/005</v>
          </cell>
          <cell r="B4195" t="str">
            <v>CONTRAPISO/LASTRO CONCRETO 1:3:6 S/BETONEIRA E=6CM</v>
          </cell>
          <cell r="C4195" t="str">
            <v>M2</v>
          </cell>
          <cell r="D4195">
            <v>19.04</v>
          </cell>
        </row>
        <row r="4196">
          <cell r="A4196" t="str">
            <v>68680/006</v>
          </cell>
          <cell r="B4196" t="str">
            <v>CONTRAPISO/LASTRO CONCRETO 1:3:6 C/BETONEIRA E=6CM</v>
          </cell>
          <cell r="C4196" t="str">
            <v>M2</v>
          </cell>
          <cell r="D4196">
            <v>18.39</v>
          </cell>
        </row>
        <row r="4197">
          <cell r="A4197" t="str">
            <v>68680/007</v>
          </cell>
          <cell r="B4197" t="str">
            <v>CONTRAPISO/LASTRO CONCRETO 1:3:5 S/BETONEIRA E=6CM</v>
          </cell>
          <cell r="C4197" t="str">
            <v>M2</v>
          </cell>
          <cell r="D4197">
            <v>19.36</v>
          </cell>
        </row>
        <row r="4198">
          <cell r="A4198" t="str">
            <v>68680/008</v>
          </cell>
          <cell r="B4198" t="str">
            <v>CONTRAPISO/LASTRO CONCRETO 1:3:5 C/BETONEIRA E=6CM</v>
          </cell>
          <cell r="C4198" t="str">
            <v>M2</v>
          </cell>
          <cell r="D4198">
            <v>18.7</v>
          </cell>
        </row>
        <row r="4199">
          <cell r="A4199" t="str">
            <v>68680/009</v>
          </cell>
          <cell r="B4199" t="str">
            <v>CONTRAPISO/LASTRO CONCRETO 1:3:6 S/BETONEIRA E=7CM</v>
          </cell>
          <cell r="C4199" t="str">
            <v>M2</v>
          </cell>
          <cell r="D4199">
            <v>21.95</v>
          </cell>
        </row>
        <row r="4200">
          <cell r="A4200" t="str">
            <v>68680/010</v>
          </cell>
          <cell r="B4200" t="str">
            <v>CONTRAPISO/LASTRO CONCRETO 1:3:6 C/BETONEIRA E=7CM</v>
          </cell>
          <cell r="C4200" t="str">
            <v>M2</v>
          </cell>
          <cell r="D4200">
            <v>21.18</v>
          </cell>
        </row>
        <row r="4201">
          <cell r="A4201" t="str">
            <v>68680/011</v>
          </cell>
          <cell r="B4201" t="str">
            <v>CONTRAPISO/LASTRO CONCRETO 1:3:6 C/BETONEIRA E=4CM</v>
          </cell>
          <cell r="C4201" t="str">
            <v>M2</v>
          </cell>
          <cell r="D4201">
            <v>13.22</v>
          </cell>
        </row>
        <row r="4202">
          <cell r="A4202" t="str">
            <v>68680/012</v>
          </cell>
          <cell r="B4202" t="str">
            <v>CONTRAPISO/LASTRO CONCRETO 1:3:5 S/BETONEIRA E=5CM</v>
          </cell>
          <cell r="C4202" t="str">
            <v>M2</v>
          </cell>
          <cell r="D4202">
            <v>16.399999999999999</v>
          </cell>
        </row>
        <row r="4203">
          <cell r="A4203" t="str">
            <v>68680/013</v>
          </cell>
          <cell r="B4203" t="str">
            <v>CONTRAPISO/LASTRO CONCRETO 1:3:5 C/BETONEIRA E=5CM</v>
          </cell>
          <cell r="C4203" t="str">
            <v>M2</v>
          </cell>
          <cell r="D4203">
            <v>15.85</v>
          </cell>
        </row>
        <row r="4204">
          <cell r="A4204" t="str">
            <v>68680/014</v>
          </cell>
          <cell r="B4204" t="str">
            <v>CONTRAPISO/LASTRO CONCRETO 1:3:5 S/BETONEIRA E=8CM</v>
          </cell>
          <cell r="C4204" t="str">
            <v>M2</v>
          </cell>
          <cell r="D4204">
            <v>25.28</v>
          </cell>
        </row>
        <row r="4205">
          <cell r="A4205" t="str">
            <v>68680/015</v>
          </cell>
          <cell r="B4205" t="str">
            <v>CONTRAPISO/LASTRO CONCRETO 1:3:5 C/BETONEIRA E=8CM</v>
          </cell>
          <cell r="C4205" t="str">
            <v>M2</v>
          </cell>
          <cell r="D4205">
            <v>24.41</v>
          </cell>
        </row>
        <row r="4206">
          <cell r="A4206" t="str">
            <v>68680/016</v>
          </cell>
          <cell r="B4206" t="str">
            <v>CONTRAPISO/LASTRO CONCRETO 1:4:8 S/BETONEIRA E=8CM</v>
          </cell>
          <cell r="C4206" t="str">
            <v>M2</v>
          </cell>
          <cell r="D4206">
            <v>23.63</v>
          </cell>
        </row>
        <row r="4207">
          <cell r="A4207" t="str">
            <v>68680/017</v>
          </cell>
          <cell r="B4207" t="str">
            <v>CONTRAPISO/LASTRO CONCRETO 1:3:5 S/BETONEIRA E=3CM</v>
          </cell>
          <cell r="C4207" t="str">
            <v>M2</v>
          </cell>
          <cell r="D4207">
            <v>10.47</v>
          </cell>
        </row>
        <row r="4208">
          <cell r="A4208" t="str">
            <v>68680/018</v>
          </cell>
          <cell r="B4208" t="str">
            <v>CONTRAPISO/LASTRO CONCRETO FCK=10,0MPA E=7CM</v>
          </cell>
          <cell r="C4208" t="str">
            <v>M2</v>
          </cell>
          <cell r="D4208">
            <v>22.91</v>
          </cell>
        </row>
        <row r="4209">
          <cell r="A4209" t="str">
            <v>68680/019</v>
          </cell>
          <cell r="B4209" t="str">
            <v>CONTRAPISO/LASTRO CONCRETO FCK=13,5MPA E=7CM</v>
          </cell>
          <cell r="C4209" t="str">
            <v>M2</v>
          </cell>
          <cell r="D4209">
            <v>23.58</v>
          </cell>
        </row>
        <row r="4210">
          <cell r="A4210" t="str">
            <v>68680/020</v>
          </cell>
          <cell r="B4210" t="str">
            <v>CONTRAPISO/LASTRO CONCRETO FCK=15,0MPA E=6CM</v>
          </cell>
          <cell r="C4210" t="str">
            <v>M2</v>
          </cell>
          <cell r="D4210">
            <v>20.69</v>
          </cell>
        </row>
        <row r="4211">
          <cell r="A4211" t="str">
            <v>68680/021</v>
          </cell>
          <cell r="B4211" t="str">
            <v>CONTRAPISO/LASTRO CONCRETO FCK=15,0MPA E=10CM</v>
          </cell>
          <cell r="C4211" t="str">
            <v>M2</v>
          </cell>
          <cell r="D4211">
            <v>33.43</v>
          </cell>
        </row>
        <row r="4212">
          <cell r="A4212" t="str">
            <v>68680/022</v>
          </cell>
          <cell r="B4212" t="str">
            <v>CONTRAPISO/LASTRO CONCRETO 1:3:5 S/BETONEIRA E=10CM</v>
          </cell>
          <cell r="C4212" t="str">
            <v>M2</v>
          </cell>
          <cell r="D4212">
            <v>31.2</v>
          </cell>
        </row>
        <row r="4213">
          <cell r="A4213" t="str">
            <v>68680/023</v>
          </cell>
          <cell r="B4213" t="str">
            <v>CONTRAPISO/LASTRO CONCRETO 1:3:5 C/BETONEIRA E=10CM</v>
          </cell>
          <cell r="C4213" t="str">
            <v>M2</v>
          </cell>
          <cell r="D4213">
            <v>31.71</v>
          </cell>
        </row>
        <row r="4214">
          <cell r="A4214" t="str">
            <v>68680/024</v>
          </cell>
          <cell r="B4214" t="str">
            <v>CONTRAPISO/LASTRO CONCRETO 1:4:8 C/BETONEIRA E=10CM</v>
          </cell>
          <cell r="C4214" t="str">
            <v>M2</v>
          </cell>
          <cell r="D4214">
            <v>28.06</v>
          </cell>
        </row>
        <row r="4215">
          <cell r="A4215" t="str">
            <v>68680/025</v>
          </cell>
          <cell r="B4215" t="str">
            <v>CONTRAPISO/LASTRO CONCRETO 1:4:8 S/BETONEIRA E=10CM</v>
          </cell>
          <cell r="C4215" t="str">
            <v>M2</v>
          </cell>
          <cell r="D4215">
            <v>29.15</v>
          </cell>
        </row>
        <row r="4216">
          <cell r="A4216" t="str">
            <v>68680/026</v>
          </cell>
          <cell r="B4216" t="str">
            <v>CONTRAPISO/LASTRO CONCRETO 1:4:8 S/BETONEIRA E=6CM</v>
          </cell>
          <cell r="C4216" t="str">
            <v>M2</v>
          </cell>
          <cell r="D4216">
            <v>18.12</v>
          </cell>
        </row>
        <row r="4217">
          <cell r="A4217" t="str">
            <v>CÓDIGO</v>
          </cell>
          <cell r="B4217" t="str">
            <v>|D E S C R I Ç Ã O                                                   |UN</v>
          </cell>
          <cell r="C4217" t="str">
            <v>IDADE</v>
          </cell>
          <cell r="D4217" t="str">
            <v>|CUSTO TOTAL</v>
          </cell>
        </row>
        <row r="4218">
          <cell r="A4218" t="str">
            <v>ÍNCULO.....:</v>
          </cell>
          <cell r="B4218" t="str">
            <v>NACIONAL CAIXA</v>
          </cell>
        </row>
        <row r="4220">
          <cell r="A4220" t="str">
            <v>68680/027</v>
          </cell>
          <cell r="B4220" t="str">
            <v>CONTRAPISO/LASTRO CONCRETO 1:2,5:5 S/BETONEIRA E=5CM</v>
          </cell>
          <cell r="C4220" t="str">
            <v>M2</v>
          </cell>
          <cell r="D4220">
            <v>16.809999999999999</v>
          </cell>
        </row>
        <row r="4221">
          <cell r="A4221" t="str">
            <v>68680/028</v>
          </cell>
          <cell r="B4221" t="str">
            <v>CONTRAPISO/LASTRO CONCRETO 1:2,5:5 S/BETONEIRA E=15CM</v>
          </cell>
          <cell r="C4221" t="str">
            <v>M2</v>
          </cell>
          <cell r="D4221">
            <v>47.24</v>
          </cell>
        </row>
        <row r="4222">
          <cell r="A4222" t="str">
            <v>68680/029</v>
          </cell>
          <cell r="B4222" t="str">
            <v>CONTRAPISO/LASTRO CONCRETO 1:2,5:5 C/BETONEIRA E=15CM</v>
          </cell>
          <cell r="C4222" t="str">
            <v>M2</v>
          </cell>
          <cell r="D4222">
            <v>45.61</v>
          </cell>
        </row>
        <row r="4223">
          <cell r="A4223" t="str">
            <v>68680/030</v>
          </cell>
          <cell r="B4223" t="str">
            <v>CONTRAPISO/LASTRO CONCRETO 1:3:6 S/BETONEIRA E=15CM</v>
          </cell>
          <cell r="C4223" t="str">
            <v>M2</v>
          </cell>
          <cell r="D4223">
            <v>43.57</v>
          </cell>
        </row>
        <row r="4224">
          <cell r="A4224" t="str">
            <v>68680/031</v>
          </cell>
          <cell r="B4224" t="str">
            <v>CONTRAPISO/LASTRO CONCRETO 1,3,6 C/BETONEIRA E=15CM</v>
          </cell>
          <cell r="C4224" t="str">
            <v>M2</v>
          </cell>
          <cell r="D4224">
            <v>43.57</v>
          </cell>
        </row>
        <row r="4225">
          <cell r="A4225">
            <v>68681</v>
          </cell>
          <cell r="B4225" t="str">
            <v>CONTRAPISO/LASTRO CONCRETO C/IMPERMEABILIZACAO</v>
          </cell>
        </row>
        <row r="4226">
          <cell r="A4226" t="str">
            <v>68681/001</v>
          </cell>
          <cell r="B4226" t="str">
            <v>CONTRAPISO/LASTRO E=10CM CONCRETO 1:3:5 C/BETONEIRA/VEDACIT</v>
          </cell>
          <cell r="C4226" t="str">
            <v>M2</v>
          </cell>
          <cell r="D4226">
            <v>38.44</v>
          </cell>
        </row>
        <row r="4227">
          <cell r="A4227" t="str">
            <v>68681/002</v>
          </cell>
          <cell r="B4227" t="str">
            <v>CONTRAPISO/LASTRO E= 7CM CONCRETO 1:3:6 C/BETONEIRA/VEDACIT</v>
          </cell>
          <cell r="C4227" t="str">
            <v>M2</v>
          </cell>
          <cell r="D4227">
            <v>25.35</v>
          </cell>
        </row>
        <row r="4228">
          <cell r="A4228" t="str">
            <v>68681/003</v>
          </cell>
          <cell r="B4228" t="str">
            <v>CONTRAPISO/LASTRO E= 6CM CONCRETO 1:3:5 S/BETONEIRA/VEDACIT</v>
          </cell>
          <cell r="C4228" t="str">
            <v>M2</v>
          </cell>
          <cell r="D4228">
            <v>24.36</v>
          </cell>
        </row>
        <row r="4229">
          <cell r="A4229" t="str">
            <v>68681/004</v>
          </cell>
          <cell r="B4229" t="str">
            <v>CONTRAPISO/LASTRO E= 7CM CONCRETO 1:3:6 S/BETONEIRA/VEDACIT</v>
          </cell>
          <cell r="C4229" t="str">
            <v>M2</v>
          </cell>
          <cell r="D4229">
            <v>27.78</v>
          </cell>
        </row>
        <row r="4230">
          <cell r="A4230" t="str">
            <v>68681/005</v>
          </cell>
          <cell r="B4230" t="str">
            <v>CONTRAPISO/LASTRO E=3,5CM CONCRETO 1:4:8 C/BETONEIRA/VEDACIT</v>
          </cell>
          <cell r="C4230" t="str">
            <v>M2</v>
          </cell>
          <cell r="D4230">
            <v>13.95</v>
          </cell>
        </row>
        <row r="4231">
          <cell r="A4231" t="str">
            <v>68681/006</v>
          </cell>
          <cell r="B4231" t="str">
            <v>CONTRAPISO/LASTRO E= 5CM CONCRETO 1:3:5 S/BETONEIRA/SIKA 1</v>
          </cell>
          <cell r="C4231" t="str">
            <v>M2</v>
          </cell>
          <cell r="D4231">
            <v>20.56</v>
          </cell>
        </row>
        <row r="4232">
          <cell r="A4232" t="str">
            <v>68681/007</v>
          </cell>
          <cell r="B4232" t="str">
            <v>CONTRAPISO/LASTRO E= 7CM CONCRETO 1:2,5:5 C/BETONEIRA/VEDACIT</v>
          </cell>
          <cell r="C4232" t="str">
            <v>M2</v>
          </cell>
          <cell r="D4232">
            <v>27.97</v>
          </cell>
        </row>
        <row r="4233">
          <cell r="A4233" t="str">
            <v>68681/008</v>
          </cell>
          <cell r="B4233" t="str">
            <v>CONTRAPISO/LASTRO E= 8CM CONCRETO 1:3:5 S/BETONEIRA/VEDACIT</v>
          </cell>
          <cell r="C4233" t="str">
            <v>M2</v>
          </cell>
          <cell r="D4233">
            <v>31.94</v>
          </cell>
        </row>
        <row r="4234">
          <cell r="A4234" t="str">
            <v>68681/009</v>
          </cell>
          <cell r="B4234" t="str">
            <v>CONTRAPISO/LASTRO E=10CM CONCRETO 1:3:6 S/BETONEIRA/VEDACIT</v>
          </cell>
          <cell r="C4234" t="str">
            <v>M2</v>
          </cell>
          <cell r="D4234">
            <v>39</v>
          </cell>
        </row>
        <row r="4235">
          <cell r="A4235" t="str">
            <v>REVE</v>
          </cell>
          <cell r="B4235" t="str">
            <v>REVESTIMENTO E TRATAMENTO DE SUPERFICIES</v>
          </cell>
        </row>
        <row r="4236">
          <cell r="A4236">
            <v>106</v>
          </cell>
          <cell r="B4236" t="str">
            <v>CHAPISCO</v>
          </cell>
        </row>
        <row r="4237">
          <cell r="A4237">
            <v>5974</v>
          </cell>
          <cell r="B4237" t="str">
            <v>CHAPISCO/PAREDES C/ARGAMASSA CIMENTO/AREIA 1:4 E=0,5CM</v>
          </cell>
          <cell r="C4237" t="str">
            <v>M2</v>
          </cell>
          <cell r="D4237">
            <v>2.25</v>
          </cell>
        </row>
        <row r="4238">
          <cell r="A4238">
            <v>5975</v>
          </cell>
          <cell r="B4238" t="str">
            <v>CHAPISCO/TETOS C/ARGAMASSA CIMENTO/AREIA 1:3 E=0,5CM</v>
          </cell>
          <cell r="C4238" t="str">
            <v>M2</v>
          </cell>
          <cell r="D4238">
            <v>4.0999999999999996</v>
          </cell>
        </row>
        <row r="4239">
          <cell r="A4239">
            <v>23708</v>
          </cell>
          <cell r="B4239" t="str">
            <v>CHAPISCO EM PAREDES ARG CIM/AREIA 1:4 E=0,5CM</v>
          </cell>
        </row>
        <row r="4240">
          <cell r="A4240" t="str">
            <v>23708/001</v>
          </cell>
          <cell r="B4240" t="str">
            <v>CHAPISCO CIM/AREIA 1:4 ESP=0,5CM (EXTERNO)</v>
          </cell>
          <cell r="C4240" t="str">
            <v>M2</v>
          </cell>
          <cell r="D4240">
            <v>2.25</v>
          </cell>
        </row>
        <row r="4241">
          <cell r="A4241" t="str">
            <v>23708/002</v>
          </cell>
          <cell r="B4241" t="str">
            <v>CHAPISCO CIM/AREIA 1:4 ESP=0,5CM (INTERNO)</v>
          </cell>
          <cell r="C4241" t="str">
            <v>M2</v>
          </cell>
          <cell r="D4241">
            <v>2.25</v>
          </cell>
        </row>
        <row r="4242">
          <cell r="A4242">
            <v>23753</v>
          </cell>
          <cell r="B4242" t="str">
            <v>CHAPISCO RUSTICO/PAREDES ARG CIM/AREIA 1:3 E=2,0CM</v>
          </cell>
        </row>
        <row r="4243">
          <cell r="A4243" t="str">
            <v>23753/001</v>
          </cell>
          <cell r="B4243" t="str">
            <v>CHAPISCO RUSTICO BLOCO 2Q E=2CM 1:3 CIMENTO AREIA</v>
          </cell>
          <cell r="C4243" t="str">
            <v>M2</v>
          </cell>
          <cell r="D4243">
            <v>16.59</v>
          </cell>
        </row>
        <row r="4244">
          <cell r="A4244">
            <v>24277</v>
          </cell>
          <cell r="B4244" t="str">
            <v>CHAPISCO EM PAREDES ARG CIM/AREIA 1:3 4=0,5CM</v>
          </cell>
        </row>
        <row r="4245">
          <cell r="A4245" t="str">
            <v>24277/001</v>
          </cell>
          <cell r="B4245" t="str">
            <v>CHAPISCO INT/EXT CIM/AREIA 1:3 PREPARO ARGAM. MECANICO</v>
          </cell>
          <cell r="C4245" t="str">
            <v>M2</v>
          </cell>
          <cell r="D4245">
            <v>2.4700000000000002</v>
          </cell>
        </row>
        <row r="4246">
          <cell r="A4246">
            <v>68597</v>
          </cell>
          <cell r="B4246" t="str">
            <v>CHAPISCA ARGAMASSA CIMENTO/AREIA 1:4 E=0,7CM</v>
          </cell>
        </row>
        <row r="4247">
          <cell r="A4247" t="str">
            <v>68597/001</v>
          </cell>
          <cell r="B4247" t="str">
            <v>CHAPISCO ARGAMASSA CIMENTO/AREIA 1:3 E=1,0CM</v>
          </cell>
          <cell r="C4247" t="str">
            <v>M2</v>
          </cell>
          <cell r="D4247">
            <v>4.47</v>
          </cell>
        </row>
        <row r="4248">
          <cell r="A4248" t="str">
            <v>CÓDIGO</v>
          </cell>
          <cell r="B4248" t="str">
            <v>|D E S C R I Ç Ã O                                                   |UN</v>
          </cell>
          <cell r="C4248" t="str">
            <v>IDADE</v>
          </cell>
          <cell r="D4248" t="str">
            <v>|CUSTO TOTAL</v>
          </cell>
        </row>
        <row r="4249">
          <cell r="A4249" t="str">
            <v>ÍNCULO.....:</v>
          </cell>
          <cell r="B4249" t="str">
            <v>NACIONAL CAIXA</v>
          </cell>
        </row>
        <row r="4251">
          <cell r="A4251" t="str">
            <v>68597/002</v>
          </cell>
          <cell r="B4251" t="str">
            <v>CHAPISCO ARGAMASSA CIMENTO/AREIA 1:4 E=1,0CM</v>
          </cell>
          <cell r="C4251" t="str">
            <v>M2</v>
          </cell>
          <cell r="D4251">
            <v>4.07</v>
          </cell>
        </row>
        <row r="4252">
          <cell r="A4252" t="str">
            <v>68597/003</v>
          </cell>
          <cell r="B4252" t="str">
            <v>CHAPISCO ARGAMASSA CIMENTO/AREIA 1:5 E=0,5CM</v>
          </cell>
          <cell r="C4252" t="str">
            <v>M2</v>
          </cell>
          <cell r="D4252">
            <v>2.1800000000000002</v>
          </cell>
        </row>
        <row r="4253">
          <cell r="A4253" t="str">
            <v>68597/004</v>
          </cell>
          <cell r="B4253" t="str">
            <v>CHAPISCO ARGAMASSA CIMENTO/AREIA 1:4 E=0,5CM</v>
          </cell>
          <cell r="C4253" t="str">
            <v>M2</v>
          </cell>
          <cell r="D4253">
            <v>2.3199999999999998</v>
          </cell>
        </row>
        <row r="4254">
          <cell r="A4254" t="str">
            <v>68597/005</v>
          </cell>
          <cell r="B4254" t="str">
            <v>CHAPISCO ARGAMASSA CIMENTO/AREIA 1:3 E=0,5CM</v>
          </cell>
          <cell r="C4254" t="str">
            <v>M2</v>
          </cell>
          <cell r="D4254">
            <v>2.52</v>
          </cell>
        </row>
        <row r="4255">
          <cell r="A4255" t="str">
            <v>68597/006</v>
          </cell>
          <cell r="B4255" t="str">
            <v>CHAPISCA ARGAMASSA CIMENTO/AREIA 1:4 E=0,7CM</v>
          </cell>
          <cell r="C4255" t="str">
            <v>M2</v>
          </cell>
          <cell r="D4255">
            <v>3.37</v>
          </cell>
        </row>
        <row r="4256">
          <cell r="A4256" t="str">
            <v>68597/007</v>
          </cell>
          <cell r="B4256" t="str">
            <v>CHAPISCO ARGAMASSA CIMENTO/AREIA 1:6 E=0,7CM</v>
          </cell>
          <cell r="C4256" t="str">
            <v>M2</v>
          </cell>
          <cell r="D4256">
            <v>3.04</v>
          </cell>
        </row>
        <row r="4257">
          <cell r="A4257" t="str">
            <v>68597/008</v>
          </cell>
          <cell r="B4257" t="str">
            <v>CHAPISCO ARGAMASSA CIMENTO/AREIA 1:6 E=0,5CM</v>
          </cell>
          <cell r="C4257" t="str">
            <v>M2</v>
          </cell>
          <cell r="D4257">
            <v>2.09</v>
          </cell>
        </row>
        <row r="4258">
          <cell r="A4258" t="str">
            <v>68597/009</v>
          </cell>
          <cell r="B4258" t="str">
            <v>CHAPISCO ARGAMASSA CIMENTO/AREIA 1:6 E=1,0CM</v>
          </cell>
          <cell r="C4258" t="str">
            <v>M2</v>
          </cell>
          <cell r="D4258">
            <v>3.6</v>
          </cell>
        </row>
        <row r="4259">
          <cell r="A4259" t="str">
            <v>68597/010</v>
          </cell>
          <cell r="B4259" t="str">
            <v>CHAPISCO ARGAMASSA CIMENTO/AREIA 1:2 E=1,0CM</v>
          </cell>
          <cell r="C4259" t="str">
            <v>M2</v>
          </cell>
          <cell r="D4259">
            <v>5.09</v>
          </cell>
        </row>
        <row r="4260">
          <cell r="A4260" t="str">
            <v>68597/011</v>
          </cell>
          <cell r="B4260" t="str">
            <v>CHAPISCO ARGAMASSA CIMENTO/AREIA 1:2 E=2,0CM</v>
          </cell>
          <cell r="C4260" t="str">
            <v>M2</v>
          </cell>
          <cell r="D4260">
            <v>9.0299999999999994</v>
          </cell>
        </row>
        <row r="4261">
          <cell r="A4261" t="str">
            <v>68597/012</v>
          </cell>
          <cell r="B4261" t="str">
            <v>CHAPISCO ARGAMASSA CIMENTO/AREIA 1:3 E=3,0CM</v>
          </cell>
          <cell r="C4261" t="str">
            <v>M2</v>
          </cell>
          <cell r="D4261">
            <v>10.54</v>
          </cell>
        </row>
        <row r="4262">
          <cell r="A4262" t="str">
            <v>68597/013</v>
          </cell>
          <cell r="B4262" t="str">
            <v>CHAPISCO ARGAMASSA CIMENTO/CAL/AREIA 1:2:8 E=0,5CM</v>
          </cell>
          <cell r="C4262" t="str">
            <v>M2</v>
          </cell>
          <cell r="D4262">
            <v>2.7</v>
          </cell>
        </row>
        <row r="4263">
          <cell r="A4263" t="str">
            <v>68597/014</v>
          </cell>
          <cell r="B4263" t="str">
            <v>CHAPISCO ARGAMASSA CIMENTO/AREIA 1:2/VEDACIT E=0,5CM</v>
          </cell>
          <cell r="C4263" t="str">
            <v>M2</v>
          </cell>
          <cell r="D4263">
            <v>3.25</v>
          </cell>
        </row>
        <row r="4264">
          <cell r="A4264" t="str">
            <v>68597/015</v>
          </cell>
          <cell r="B4264" t="str">
            <v>CHAPISCO ARGAMASSA CIMENTO/AREIA 1:3/SIKA 1 E=0,5CM</v>
          </cell>
          <cell r="C4264" t="str">
            <v>M2</v>
          </cell>
          <cell r="D4264">
            <v>2.8</v>
          </cell>
        </row>
        <row r="4265">
          <cell r="A4265" t="str">
            <v>68597/016</v>
          </cell>
          <cell r="B4265" t="str">
            <v>CHAPISCO ARGAMASSA CIMENTO/AREIA 1:5/VEDACIT E=0,5CM</v>
          </cell>
          <cell r="C4265" t="str">
            <v>M2</v>
          </cell>
          <cell r="D4265">
            <v>2.6</v>
          </cell>
        </row>
        <row r="4266">
          <cell r="A4266" t="str">
            <v>68597/017</v>
          </cell>
          <cell r="B4266" t="str">
            <v>CHAPISCO ARGAMASSA CIMENTO/AREIA 1:3/VEDACIT E=1,0CM</v>
          </cell>
          <cell r="C4266" t="str">
            <v>M2</v>
          </cell>
          <cell r="D4266">
            <v>5.3</v>
          </cell>
        </row>
        <row r="4267">
          <cell r="A4267" t="str">
            <v>68597/018</v>
          </cell>
          <cell r="B4267" t="str">
            <v>CHAPISCO ARGAMASSA CIMENTO/AREIA 1:4/VEDACIT E=0,5CM</v>
          </cell>
          <cell r="C4267" t="str">
            <v>M2</v>
          </cell>
          <cell r="D4267">
            <v>2.74</v>
          </cell>
        </row>
        <row r="4268">
          <cell r="A4268" t="str">
            <v>68597/019</v>
          </cell>
          <cell r="B4268" t="str">
            <v>CHAPISCO ARGAMASSA CIMENTO/AREIA 1:3/VEDACIT E=1,5CM</v>
          </cell>
          <cell r="C4268" t="str">
            <v>M2</v>
          </cell>
          <cell r="D4268">
            <v>7.67</v>
          </cell>
        </row>
        <row r="4269">
          <cell r="A4269" t="str">
            <v>68597/020</v>
          </cell>
          <cell r="B4269" t="str">
            <v>CHAPISCO ARGAMASSA CIMENTO/AREIA 1:2/SIKA 1 E=0,5CM</v>
          </cell>
          <cell r="C4269" t="str">
            <v>M2</v>
          </cell>
          <cell r="D4269">
            <v>3.11</v>
          </cell>
        </row>
        <row r="4270">
          <cell r="A4270" t="str">
            <v>68597/021</v>
          </cell>
          <cell r="B4270" t="str">
            <v>CHAPISCO ARGAMASSA CIMENTO/AREIA GROSSA 1:3 E=1,0CM</v>
          </cell>
          <cell r="C4270" t="str">
            <v>M2</v>
          </cell>
          <cell r="D4270">
            <v>4.82</v>
          </cell>
        </row>
        <row r="4271">
          <cell r="A4271" t="str">
            <v>68597/022</v>
          </cell>
          <cell r="B4271" t="str">
            <v>CHAPISCO ARGAMASSA CIMENTO/PEDRISCO 1:4 E=0,5CM</v>
          </cell>
          <cell r="C4271" t="str">
            <v>M2</v>
          </cell>
          <cell r="D4271">
            <v>3.51</v>
          </cell>
        </row>
        <row r="4272">
          <cell r="A4272" t="str">
            <v>68597/023</v>
          </cell>
          <cell r="B4272" t="str">
            <v>CHAPISCO ARGAMASSA CIMENTO/AREIA 1:5 E=0,7CM</v>
          </cell>
          <cell r="C4272" t="str">
            <v>M2</v>
          </cell>
          <cell r="D4272">
            <v>6.06</v>
          </cell>
        </row>
        <row r="4273">
          <cell r="A4273" t="str">
            <v>68597/024</v>
          </cell>
          <cell r="B4273" t="str">
            <v>CHAPISCO A PENEIRA CIMENTO/AREIA 1:4 E=0,7CM</v>
          </cell>
          <cell r="C4273" t="str">
            <v>M2</v>
          </cell>
          <cell r="D4273">
            <v>3.95</v>
          </cell>
        </row>
        <row r="4274">
          <cell r="A4274">
            <v>107</v>
          </cell>
          <cell r="B4274" t="str">
            <v>EMBOCO</v>
          </cell>
        </row>
        <row r="4275">
          <cell r="A4275">
            <v>5976</v>
          </cell>
          <cell r="B4275" t="str">
            <v>EMBOCO CAL/AREIA MEDIA 1:4 E=1,5CM (TETOS)</v>
          </cell>
          <cell r="C4275" t="str">
            <v>M2</v>
          </cell>
          <cell r="D4275">
            <v>11.23</v>
          </cell>
        </row>
        <row r="4276">
          <cell r="A4276">
            <v>5977</v>
          </cell>
          <cell r="B4276" t="str">
            <v>EMBOCO ASPERO C/ARGAMASSA 1:2:11 CIMENTO/CAL HIDRATADA/AREIA MEDIA S/P</v>
          </cell>
          <cell r="C4276" t="str">
            <v>M2</v>
          </cell>
          <cell r="D4276">
            <v>11.59</v>
          </cell>
        </row>
        <row r="4277">
          <cell r="B4277" t="str">
            <v>ENEIRAR, PREPARO C/BETONEIRA E=1,5CM (P/TETOS)</v>
          </cell>
        </row>
        <row r="4278">
          <cell r="A4278">
            <v>5978</v>
          </cell>
          <cell r="B4278" t="str">
            <v>EMBOCO ASPERO CAL/AREIA MEDIA 1:5 E=2,0CM (PAREDE INTERNA)</v>
          </cell>
          <cell r="C4278" t="str">
            <v>M2</v>
          </cell>
          <cell r="D4278">
            <v>10.68</v>
          </cell>
        </row>
        <row r="4279">
          <cell r="A4279" t="str">
            <v>CÓDIGO</v>
          </cell>
          <cell r="B4279" t="str">
            <v>|D E S C R I Ç Ã O                                                   |UN</v>
          </cell>
          <cell r="C4279" t="str">
            <v>IDADE</v>
          </cell>
          <cell r="D4279" t="str">
            <v>|CUSTO TOTAL</v>
          </cell>
        </row>
        <row r="4280">
          <cell r="A4280" t="str">
            <v>ÍNCULO.....:</v>
          </cell>
          <cell r="B4280" t="str">
            <v>NACIONAL CAIXA</v>
          </cell>
        </row>
        <row r="4282">
          <cell r="A4282">
            <v>5979</v>
          </cell>
          <cell r="B4282" t="str">
            <v>EMBOCO DESEMPENADO (MASSA UNICA), C/ARGAMASSA CIMENTO/CAL HIDRATADA/AR</v>
          </cell>
          <cell r="C4282" t="str">
            <v>M2</v>
          </cell>
          <cell r="D4282">
            <v>15.05</v>
          </cell>
        </row>
        <row r="4283">
          <cell r="B4283" t="str">
            <v>EIA MEDIA PENEIRADA 1:2:9 E=2,0CM (PREPARO ARGAMASSA MANUAL)</v>
          </cell>
        </row>
        <row r="4284">
          <cell r="A4284">
            <v>5980</v>
          </cell>
          <cell r="B4284" t="str">
            <v>EMBOCO DESEMPENADO C/ARGAM CAL/AREIA PENEIRADA 1:4 C/130KG DE CIMENTO</v>
          </cell>
          <cell r="C4284" t="str">
            <v>M2</v>
          </cell>
          <cell r="D4284">
            <v>14.78</v>
          </cell>
        </row>
        <row r="4285">
          <cell r="B4285" t="str">
            <v>E=2,0CM</v>
          </cell>
        </row>
        <row r="4286">
          <cell r="A4286">
            <v>5981</v>
          </cell>
          <cell r="B4286" t="str">
            <v>EMBOCO DESEMPENADO C/ARG CIMENTO/AREIA MEDIA S/PENEIRAR 1:4 E=2,0CM</v>
          </cell>
          <cell r="C4286" t="str">
            <v>M2</v>
          </cell>
          <cell r="D4286">
            <v>12.55</v>
          </cell>
        </row>
        <row r="4287">
          <cell r="A4287">
            <v>5982</v>
          </cell>
          <cell r="B4287" t="str">
            <v>EMBOCO DESEMPENADO (MASSA UNICA) 1:2:11 CIMENTO/CAL HIDRATADA/AREIA</v>
          </cell>
          <cell r="C4287" t="str">
            <v>M2</v>
          </cell>
          <cell r="D4287">
            <v>13.01</v>
          </cell>
        </row>
        <row r="4288">
          <cell r="B4288" t="str">
            <v>MEDIA PENEIRADA PREPARO C/BETONEIRA E=1,5CM (P/TETOS)</v>
          </cell>
        </row>
        <row r="4289">
          <cell r="A4289">
            <v>5983</v>
          </cell>
          <cell r="B4289" t="str">
            <v>EMBOCO DESEMPENADO (MASSA UNICA) C/ARG 1:1:4 CIMENTO/CAL/AREIA MEDIA S</v>
          </cell>
          <cell r="C4289" t="str">
            <v>M2</v>
          </cell>
          <cell r="D4289">
            <v>15.6</v>
          </cell>
        </row>
        <row r="4290">
          <cell r="B4290" t="str">
            <v>/PENEIRAR E=2,0CM (EM PAREDES)</v>
          </cell>
        </row>
        <row r="4291">
          <cell r="A4291">
            <v>5984</v>
          </cell>
          <cell r="B4291" t="str">
            <v>EMBOCO EXTERNO (ASPERO) C/ARG CIMENTO/AREIA 1:4 E=2,0CM C/IMPERMEABILI</v>
          </cell>
          <cell r="C4291" t="str">
            <v>M2</v>
          </cell>
          <cell r="D4291">
            <v>16.79</v>
          </cell>
        </row>
        <row r="4292">
          <cell r="B4292" t="str">
            <v>ZANTE (P/PAREDES EXTERNAS)</v>
          </cell>
        </row>
        <row r="4293">
          <cell r="A4293">
            <v>5989</v>
          </cell>
          <cell r="B4293" t="str">
            <v>EMBOCO ASPERO CAL/AREIA MEDIA S/PENEIRAR 1:4 C/130KG DE CIMENTO E=2,0C</v>
          </cell>
          <cell r="C4293" t="str">
            <v>M2</v>
          </cell>
          <cell r="D4293">
            <v>12.36</v>
          </cell>
        </row>
        <row r="4294">
          <cell r="B4294" t="str">
            <v>M (PREPARO C/BETONEIRA)</v>
          </cell>
        </row>
        <row r="4295">
          <cell r="A4295">
            <v>5990</v>
          </cell>
          <cell r="B4295" t="str">
            <v>EMBOCO ASPERO C/ARG 1:2:11 CIMENTO/CAL HIDRATADA/AREIA MEDIA S/PENEIRA</v>
          </cell>
          <cell r="C4295" t="str">
            <v>M2</v>
          </cell>
          <cell r="D4295">
            <v>11.6</v>
          </cell>
        </row>
        <row r="4296">
          <cell r="B4296" t="str">
            <v>R E=2,0CM (P/PAREDES) - PREPARO C/BETONEIRA</v>
          </cell>
        </row>
        <row r="4297">
          <cell r="A4297">
            <v>5991</v>
          </cell>
          <cell r="B4297" t="str">
            <v>BARRA LISA C/ARGAMASSA CIMENTO/AREIA 1:4 C/IMPERMEABILIZANTE E=2CM</v>
          </cell>
          <cell r="C4297" t="str">
            <v>M2</v>
          </cell>
          <cell r="D4297">
            <v>17.010000000000002</v>
          </cell>
        </row>
        <row r="4298">
          <cell r="B4298" t="str">
            <v>(PREPARO ARG.C/BETONEIRA)</v>
          </cell>
        </row>
        <row r="4299">
          <cell r="A4299">
            <v>5992</v>
          </cell>
          <cell r="B4299" t="str">
            <v>EMBOCO DESEMPENADO (MASSA UNICA) C/ARG CIMENTO/CAL/AREIA MEDIA</v>
          </cell>
          <cell r="C4299" t="str">
            <v>M2</v>
          </cell>
          <cell r="D4299">
            <v>14.02</v>
          </cell>
        </row>
        <row r="4300">
          <cell r="B4300" t="str">
            <v>PENEIRADA 1:2:11 E=2,0CM PREPARO C/BETONEIRA (P/PAREDES)</v>
          </cell>
        </row>
        <row r="4301">
          <cell r="A4301">
            <v>5993</v>
          </cell>
          <cell r="B4301" t="str">
            <v>EMBOCO ASPERO C/ARG 1:2:8 CIMENTO/CAL/AREIA MEDIA S/PENEIRAR E=2,0CM P</v>
          </cell>
          <cell r="C4301" t="str">
            <v>M2</v>
          </cell>
          <cell r="D4301">
            <v>13.92</v>
          </cell>
        </row>
        <row r="4302">
          <cell r="B4302" t="str">
            <v>/ASSENTAMENTO PASTILHA</v>
          </cell>
        </row>
        <row r="4303">
          <cell r="A4303">
            <v>5997</v>
          </cell>
          <cell r="B4303" t="str">
            <v>BARRA LISA C/ARG CIMENTO/AREIA 1:4 E=2,0CM PREPARO C/BETONEIRA</v>
          </cell>
          <cell r="C4303" t="str">
            <v>M2</v>
          </cell>
          <cell r="D4303">
            <v>15.34</v>
          </cell>
        </row>
        <row r="4304">
          <cell r="A4304">
            <v>24226</v>
          </cell>
          <cell r="B4304" t="str">
            <v>EMBOCO COM IMPERMEABILIZANRE</v>
          </cell>
        </row>
        <row r="4305">
          <cell r="A4305" t="str">
            <v>24226/001</v>
          </cell>
          <cell r="B4305" t="str">
            <v>EMBOCO 1:3 C/ IMPERMEABILIZANTE E = 1,5 CM VERTICAL</v>
          </cell>
          <cell r="C4305" t="str">
            <v>M2</v>
          </cell>
          <cell r="D4305">
            <v>12.63</v>
          </cell>
        </row>
        <row r="4306">
          <cell r="A4306">
            <v>24227</v>
          </cell>
          <cell r="B4306" t="str">
            <v>EMBOCO ASPERO COM ARGAMASSA</v>
          </cell>
        </row>
        <row r="4307">
          <cell r="A4307" t="str">
            <v>24227/001</v>
          </cell>
          <cell r="B4307" t="str">
            <v>EMBOCO ASPERO C/ARGAMASSA 1:2:8 CIMENTO/CAL/AREIA MEDIA</v>
          </cell>
          <cell r="C4307" t="str">
            <v>M2</v>
          </cell>
          <cell r="D4307">
            <v>13.92</v>
          </cell>
        </row>
        <row r="4308">
          <cell r="A4308" t="str">
            <v>24227/002</v>
          </cell>
          <cell r="B4308" t="str">
            <v>EMBOCO ASPERO CAL/AREIA MEDIA S/PENEIRAR 1:4 + 130KG DE CIMENTO E=2CM</v>
          </cell>
          <cell r="C4308" t="str">
            <v>M2</v>
          </cell>
          <cell r="D4308">
            <v>12.36</v>
          </cell>
        </row>
        <row r="4309">
          <cell r="B4309" t="str">
            <v>(PREPARO DA ARGAMASSA C/BETONEIRA)</v>
          </cell>
        </row>
        <row r="4310">
          <cell r="A4310" t="str">
            <v>CÓDIGO</v>
          </cell>
          <cell r="B4310" t="str">
            <v>|D E S C R I Ç Ã O                                                   |UN</v>
          </cell>
          <cell r="C4310" t="str">
            <v>IDADE</v>
          </cell>
          <cell r="D4310" t="str">
            <v>|CUSTO TOTAL</v>
          </cell>
        </row>
        <row r="4311">
          <cell r="A4311" t="str">
            <v>ÍNCULO.....:</v>
          </cell>
          <cell r="B4311" t="str">
            <v>NACIONAL CAIXA</v>
          </cell>
        </row>
        <row r="4313">
          <cell r="A4313">
            <v>68055</v>
          </cell>
          <cell r="B4313" t="str">
            <v>EMBOCO ASPERO CAL/AREIA MEDIA SEM PENEIRAR 1:4+130KG CIMENTO E=2,0CM</v>
          </cell>
          <cell r="C4313" t="str">
            <v>M2</v>
          </cell>
          <cell r="D4313">
            <v>12.36</v>
          </cell>
        </row>
        <row r="4314">
          <cell r="B4314" t="str">
            <v>PREPARO ARG. C/BETONEIRA</v>
          </cell>
        </row>
        <row r="4315">
          <cell r="A4315">
            <v>68598</v>
          </cell>
          <cell r="B4315" t="str">
            <v>EMBOCO</v>
          </cell>
        </row>
        <row r="4316">
          <cell r="A4316" t="str">
            <v>68598/001</v>
          </cell>
          <cell r="B4316" t="str">
            <v>EMBOCO INT/EXT CIMENTO/AREIA 1:7 E=1,5CM</v>
          </cell>
          <cell r="C4316" t="str">
            <v>M2</v>
          </cell>
          <cell r="D4316">
            <v>8.3699999999999992</v>
          </cell>
        </row>
        <row r="4317">
          <cell r="A4317" t="str">
            <v>68598/002</v>
          </cell>
          <cell r="B4317" t="str">
            <v>EMBOCO INT/EXT CIMENTO/AREIA 1:6 E=2,5CM</v>
          </cell>
          <cell r="C4317" t="str">
            <v>M2</v>
          </cell>
          <cell r="D4317">
            <v>12.76</v>
          </cell>
        </row>
        <row r="4318">
          <cell r="A4318" t="str">
            <v>68598/003</v>
          </cell>
          <cell r="B4318" t="str">
            <v>EMBOCO INT/EXT CIMENTO/AREIA 1:5 E=1,8CM</v>
          </cell>
          <cell r="C4318" t="str">
            <v>M2</v>
          </cell>
          <cell r="D4318">
            <v>10.63</v>
          </cell>
        </row>
        <row r="4319">
          <cell r="A4319" t="str">
            <v>68598/004</v>
          </cell>
          <cell r="B4319" t="str">
            <v>EMBOCO INT/EXT CIMENTO/AREIA 1:4 E=2,0CM</v>
          </cell>
          <cell r="C4319" t="str">
            <v>M2</v>
          </cell>
          <cell r="D4319">
            <v>11.61</v>
          </cell>
        </row>
        <row r="4320">
          <cell r="A4320" t="str">
            <v>68598/005</v>
          </cell>
          <cell r="B4320" t="str">
            <v>EMBOCO INT/EXT CIMENTO/CAL/AREIA 1:4:10 E=2,0CM</v>
          </cell>
          <cell r="C4320" t="str">
            <v>M2</v>
          </cell>
          <cell r="D4320">
            <v>12.44</v>
          </cell>
        </row>
        <row r="4321">
          <cell r="A4321" t="str">
            <v>68598/006</v>
          </cell>
          <cell r="B4321" t="str">
            <v>EMBOCO INT/EXT CIMENTO/CAL/AREIA 1:4:10 E=1,5CM</v>
          </cell>
          <cell r="C4321" t="str">
            <v>M2</v>
          </cell>
          <cell r="D4321">
            <v>9.91</v>
          </cell>
        </row>
        <row r="4322">
          <cell r="A4322" t="str">
            <v>68598/007</v>
          </cell>
          <cell r="B4322" t="str">
            <v>EMBOCO INT/EXT CIMENTO/CAL/AREIA 1:2:8 E=1,5CM</v>
          </cell>
          <cell r="C4322" t="str">
            <v>M2</v>
          </cell>
          <cell r="D4322">
            <v>10.41</v>
          </cell>
        </row>
        <row r="4323">
          <cell r="A4323" t="str">
            <v>68598/008</v>
          </cell>
          <cell r="B4323" t="str">
            <v>EMBOCO INT/EXT CIMENTO/CAL/AREIA 1:2:6 E=2,0CM</v>
          </cell>
          <cell r="C4323" t="str">
            <v>M2</v>
          </cell>
          <cell r="D4323">
            <v>14.55</v>
          </cell>
        </row>
        <row r="4324">
          <cell r="A4324" t="str">
            <v>68598/009</v>
          </cell>
          <cell r="B4324" t="str">
            <v>EMBOCO INT/EXT CIMENTO/AREIA/SAIBRO 1:2:3 E=1,5CM</v>
          </cell>
          <cell r="C4324" t="str">
            <v>M2</v>
          </cell>
          <cell r="D4324">
            <v>8.6300000000000008</v>
          </cell>
        </row>
        <row r="4325">
          <cell r="A4325" t="str">
            <v>68598/010</v>
          </cell>
          <cell r="B4325" t="str">
            <v>EMBOCO INT/EXT CIMENTO/SAIBRO 1:4 E=2,0CM</v>
          </cell>
          <cell r="C4325" t="str">
            <v>M2</v>
          </cell>
          <cell r="D4325">
            <v>11.45</v>
          </cell>
        </row>
        <row r="4326">
          <cell r="A4326" t="str">
            <v>68598/011</v>
          </cell>
          <cell r="B4326" t="str">
            <v>EMBOCO PAULISTA CIMENTO/SAIBRO 1:6 E=2,0CM</v>
          </cell>
          <cell r="C4326" t="str">
            <v>M2</v>
          </cell>
          <cell r="D4326">
            <v>10.5</v>
          </cell>
        </row>
        <row r="4327">
          <cell r="A4327" t="str">
            <v>68598/012</v>
          </cell>
          <cell r="B4327" t="str">
            <v>EMBOCO PAULISTA CIMENTO/AREIA 1:6 E=2,5CM</v>
          </cell>
          <cell r="C4327" t="str">
            <v>M2</v>
          </cell>
          <cell r="D4327">
            <v>12.76</v>
          </cell>
        </row>
        <row r="4328">
          <cell r="A4328" t="str">
            <v>68598/013</v>
          </cell>
          <cell r="B4328" t="str">
            <v>EMBOCO PAULISTA CIMENTO/SAIBRO 1:8 E=2,0CM</v>
          </cell>
          <cell r="C4328" t="str">
            <v>M2</v>
          </cell>
          <cell r="D4328">
            <v>10.44</v>
          </cell>
        </row>
        <row r="4329">
          <cell r="A4329" t="str">
            <v>68598/014</v>
          </cell>
          <cell r="B4329" t="str">
            <v>EMBOCO PAULISTA CIMENTO/SAIBRO 1:3 E=2,0CM</v>
          </cell>
          <cell r="C4329" t="str">
            <v>M2</v>
          </cell>
          <cell r="D4329">
            <v>11.95</v>
          </cell>
        </row>
        <row r="4330">
          <cell r="A4330" t="str">
            <v>68598/015</v>
          </cell>
          <cell r="B4330" t="str">
            <v>EMBOCO PAULISTA CIMENTO/AREIA/SAIBRO 1:2:3 E=2,0CM</v>
          </cell>
          <cell r="C4330" t="str">
            <v>M2</v>
          </cell>
          <cell r="D4330">
            <v>10.74</v>
          </cell>
        </row>
        <row r="4331">
          <cell r="A4331" t="str">
            <v>68598/016</v>
          </cell>
          <cell r="B4331" t="str">
            <v>EMBOCO PAULISTA CIMENTO/AREIA/SAIBRO 1:3:3 E=2,0CM</v>
          </cell>
          <cell r="C4331" t="str">
            <v>M2</v>
          </cell>
          <cell r="D4331">
            <v>10.199999999999999</v>
          </cell>
        </row>
        <row r="4332">
          <cell r="A4332" t="str">
            <v>68598/017</v>
          </cell>
          <cell r="B4332" t="str">
            <v>EMBOCO PAULISTA CIMENTO/AREIA/SAIBRO 1:3:5 E=2,0CM</v>
          </cell>
          <cell r="C4332" t="str">
            <v>M2</v>
          </cell>
          <cell r="D4332">
            <v>10.82</v>
          </cell>
        </row>
        <row r="4333">
          <cell r="A4333" t="str">
            <v>68598/018</v>
          </cell>
          <cell r="B4333" t="str">
            <v>EMBOCO PAULISTA CIMENTO/AREIA/SAIBRO 1:2:6 E=2,0CM</v>
          </cell>
          <cell r="C4333" t="str">
            <v>M2</v>
          </cell>
          <cell r="D4333">
            <v>10.82</v>
          </cell>
        </row>
        <row r="4334">
          <cell r="A4334" t="str">
            <v>68598/019</v>
          </cell>
          <cell r="B4334" t="str">
            <v>EMBOCO PAULISTA CIMENTO/AREIA/SAIBRO 1:6:2 E=0,5CM</v>
          </cell>
          <cell r="C4334" t="str">
            <v>M2</v>
          </cell>
          <cell r="D4334">
            <v>3.86</v>
          </cell>
        </row>
        <row r="4335">
          <cell r="A4335" t="str">
            <v>68598/020</v>
          </cell>
          <cell r="B4335" t="str">
            <v>EMBOCO PAULISTA CIMENTO/AREIA/SAIBRO 1:6:2 E=2,0CM</v>
          </cell>
          <cell r="C4335" t="str">
            <v>M2</v>
          </cell>
          <cell r="D4335">
            <v>10.82</v>
          </cell>
        </row>
        <row r="4336">
          <cell r="A4336" t="str">
            <v>68598/021</v>
          </cell>
          <cell r="B4336" t="str">
            <v>EMBOCO PAULISTA CIMENTO/AREIA/SAIBRO 1:3:5 E=2,5CM</v>
          </cell>
          <cell r="C4336" t="str">
            <v>M2</v>
          </cell>
          <cell r="D4336">
            <v>12.95</v>
          </cell>
        </row>
        <row r="4337">
          <cell r="A4337" t="str">
            <v>68598/022</v>
          </cell>
          <cell r="B4337" t="str">
            <v>EMBOCO PAULISTA CIMENTO/AREIA/SAIBRO 1:4:4 E=1,5CM</v>
          </cell>
          <cell r="C4337" t="str">
            <v>M2</v>
          </cell>
          <cell r="D4337">
            <v>8.69</v>
          </cell>
        </row>
        <row r="4338">
          <cell r="A4338" t="str">
            <v>68598/023</v>
          </cell>
          <cell r="B4338" t="str">
            <v>EMBOCO PAULISTA CIMENTO/AREIA/SAIBRO 1:3:3 E=1,5CM</v>
          </cell>
          <cell r="C4338" t="str">
            <v>M2</v>
          </cell>
          <cell r="D4338">
            <v>8.2200000000000006</v>
          </cell>
        </row>
        <row r="4339">
          <cell r="A4339" t="str">
            <v>68598/024</v>
          </cell>
          <cell r="B4339" t="str">
            <v>EMBOCO PAULISTA CIMENTO/CAL/AREIA 1:1:6 E=2,0CM</v>
          </cell>
          <cell r="C4339" t="str">
            <v>M2</v>
          </cell>
          <cell r="D4339">
            <v>12.62</v>
          </cell>
        </row>
        <row r="4340">
          <cell r="A4340" t="str">
            <v>68598/026</v>
          </cell>
          <cell r="B4340" t="str">
            <v>EMBOCO PAULISTA CIMENTO/CAL/AREIA 1:3:10 E=2,5CM</v>
          </cell>
          <cell r="C4340" t="str">
            <v>M2</v>
          </cell>
          <cell r="D4340">
            <v>19.8</v>
          </cell>
        </row>
        <row r="4341">
          <cell r="A4341" t="str">
            <v>CÓDIGO</v>
          </cell>
          <cell r="B4341" t="str">
            <v>|D E S C R I Ç Ã O                                                   |UN</v>
          </cell>
          <cell r="C4341" t="str">
            <v>IDADE</v>
          </cell>
          <cell r="D4341" t="str">
            <v>|CUSTO TOTAL</v>
          </cell>
        </row>
        <row r="4342">
          <cell r="A4342" t="str">
            <v>ÍNCULO.....:</v>
          </cell>
          <cell r="B4342" t="str">
            <v>NACIONAL CAIXA</v>
          </cell>
        </row>
        <row r="4344">
          <cell r="A4344" t="str">
            <v>68598/027</v>
          </cell>
          <cell r="B4344" t="str">
            <v>EMBOCO PAULISTA CIMENTO/CAL/AREIA 1:2:9 E=2,0CM</v>
          </cell>
          <cell r="C4344" t="str">
            <v>M2</v>
          </cell>
          <cell r="D4344">
            <v>12.63</v>
          </cell>
        </row>
        <row r="4345">
          <cell r="A4345" t="str">
            <v>68598/028</v>
          </cell>
          <cell r="B4345" t="str">
            <v>EMBOCO PAULISTA CIMENTO/CAL/AREIA 1:3:10 E=1,5CM</v>
          </cell>
          <cell r="C4345" t="str">
            <v>M2</v>
          </cell>
          <cell r="D4345">
            <v>12.8</v>
          </cell>
        </row>
        <row r="4346">
          <cell r="A4346" t="str">
            <v>68598/029</v>
          </cell>
          <cell r="B4346" t="str">
            <v>EMBOCO PAULISTA CIMENTO/CAL/AREIA 1:2:8 E=1,5CM</v>
          </cell>
          <cell r="C4346" t="str">
            <v>M2</v>
          </cell>
          <cell r="D4346">
            <v>10.41</v>
          </cell>
        </row>
        <row r="4347">
          <cell r="A4347" t="str">
            <v>68598/030</v>
          </cell>
          <cell r="B4347" t="str">
            <v>EMBOCO PAULISTA CIMENTO 50KG/CAL/AREIA 1:3 E=2,0CM</v>
          </cell>
          <cell r="C4347" t="str">
            <v>M2</v>
          </cell>
          <cell r="D4347">
            <v>13.06</v>
          </cell>
        </row>
        <row r="4348">
          <cell r="A4348" t="str">
            <v>68598/031</v>
          </cell>
          <cell r="B4348" t="str">
            <v>EMBOCO PAULISTA CIMENTO/CAL/AREIA 1:2:8 E=1,8CM</v>
          </cell>
          <cell r="C4348" t="str">
            <v>M2</v>
          </cell>
          <cell r="D4348">
            <v>11.91</v>
          </cell>
        </row>
        <row r="4349">
          <cell r="A4349" t="str">
            <v>68598/032</v>
          </cell>
          <cell r="B4349" t="str">
            <v>EMBOCO PAULISTA CIMENTO/CAL/AREIA 1:2:8 E=2,0CM</v>
          </cell>
          <cell r="C4349" t="str">
            <v>M2</v>
          </cell>
          <cell r="D4349">
            <v>13.11</v>
          </cell>
        </row>
        <row r="4350">
          <cell r="A4350" t="str">
            <v>68598/033</v>
          </cell>
          <cell r="B4350" t="str">
            <v>EMBOCO PAULISTA CIMENTO/CAL/AREIA 1:4:10 E=1,0CM</v>
          </cell>
          <cell r="C4350" t="str">
            <v>M2</v>
          </cell>
          <cell r="D4350">
            <v>7.37</v>
          </cell>
        </row>
        <row r="4351">
          <cell r="A4351" t="str">
            <v>68598/034</v>
          </cell>
          <cell r="B4351" t="str">
            <v>EMBOCO PAULISTA CIMENTO/CAL/AREIA 1:3:10 E=3,0CM</v>
          </cell>
          <cell r="C4351" t="str">
            <v>M2</v>
          </cell>
          <cell r="D4351">
            <v>23.3</v>
          </cell>
        </row>
        <row r="4352">
          <cell r="A4352" t="str">
            <v>68598/035</v>
          </cell>
          <cell r="B4352" t="str">
            <v>EMBOCO PAULISTA CIMENTO/AREIA 1:3 E=2,0CM</v>
          </cell>
          <cell r="C4352" t="str">
            <v>M2</v>
          </cell>
          <cell r="D4352">
            <v>12.41</v>
          </cell>
        </row>
        <row r="4353">
          <cell r="A4353">
            <v>108</v>
          </cell>
          <cell r="B4353" t="str">
            <v>REBOCO</v>
          </cell>
        </row>
        <row r="4354">
          <cell r="A4354">
            <v>5988</v>
          </cell>
          <cell r="B4354" t="str">
            <v>REBOCO PAULISTA (MASSA UNICA),ARG CIMENTO/CAL/AREIA 1:2:9 C/IMPERMEABI</v>
          </cell>
          <cell r="C4354" t="str">
            <v>M2</v>
          </cell>
          <cell r="D4354">
            <v>17.66</v>
          </cell>
        </row>
        <row r="4355">
          <cell r="B4355" t="str">
            <v>LIZANTE E=2,0CM (PREPARO MANUAL)</v>
          </cell>
        </row>
        <row r="4356">
          <cell r="A4356">
            <v>5994</v>
          </cell>
          <cell r="B4356" t="str">
            <v>REBOCO (TETOS) C/ARG 1:2 CAL/AREIA FINA PENEIRADA E=0,5CM -PREP.MANUAL</v>
          </cell>
          <cell r="C4356" t="str">
            <v>M2</v>
          </cell>
          <cell r="D4356">
            <v>8.77</v>
          </cell>
        </row>
        <row r="4357">
          <cell r="A4357">
            <v>5995</v>
          </cell>
          <cell r="B4357" t="str">
            <v>REBOCO DESEMPENADO E=0,5CM C/ARG 1:4,5 CAL HIDRATADA/AREIA FINA</v>
          </cell>
          <cell r="C4357" t="str">
            <v>M2</v>
          </cell>
          <cell r="D4357">
            <v>7.05</v>
          </cell>
        </row>
        <row r="4358">
          <cell r="B4358" t="str">
            <v>PENEIRADA, PREPARO C/BETONEIRA (P/PAREDES EXTERNA/INTERNA)</v>
          </cell>
        </row>
        <row r="4359">
          <cell r="A4359">
            <v>5996</v>
          </cell>
          <cell r="B4359" t="str">
            <v>REBOCO DESEMPENADO E=0,5CM C/ARG 1:4,5 CAL HIDRATADA/AREIA FINA PENEIR</v>
          </cell>
          <cell r="C4359" t="str">
            <v>M2</v>
          </cell>
          <cell r="D4359">
            <v>8.1999999999999993</v>
          </cell>
        </row>
        <row r="4360">
          <cell r="B4360" t="str">
            <v>ADA, PREPARO C/BETONEIRA (P/TETOS)</v>
          </cell>
        </row>
        <row r="4361">
          <cell r="A4361">
            <v>5998</v>
          </cell>
          <cell r="B4361" t="str">
            <v>PASTA CIMENTO PORTLAND COMUM E=1MM</v>
          </cell>
          <cell r="C4361" t="str">
            <v>M2</v>
          </cell>
          <cell r="D4361">
            <v>0.54</v>
          </cell>
        </row>
        <row r="4362">
          <cell r="A4362">
            <v>23710</v>
          </cell>
          <cell r="B4362" t="str">
            <v>REVESTIMENTO DE PAREDES</v>
          </cell>
        </row>
        <row r="4363">
          <cell r="A4363" t="str">
            <v>23710/001</v>
          </cell>
          <cell r="B4363" t="str">
            <v>REBOCO PAULISTA C/ARG CIM/CAL/AREIA 1:2:11 PREP MEC E=2CM</v>
          </cell>
          <cell r="C4363" t="str">
            <v>M2</v>
          </cell>
          <cell r="D4363">
            <v>11.6</v>
          </cell>
        </row>
        <row r="4364">
          <cell r="B4364" t="str">
            <v>(MASSA UNICA)</v>
          </cell>
        </row>
        <row r="4365">
          <cell r="A4365" t="str">
            <v>23710/002</v>
          </cell>
          <cell r="B4365" t="str">
            <v>REVESTIMENTO EM GESSO SOBRE ALVENARIA DE BLOCO DE CONCRETO</v>
          </cell>
          <cell r="C4365" t="str">
            <v>M2</v>
          </cell>
          <cell r="D4365">
            <v>6.31</v>
          </cell>
        </row>
        <row r="4366">
          <cell r="A4366" t="str">
            <v>23710/003</v>
          </cell>
          <cell r="B4366" t="str">
            <v>REBOCO C/ARG. PRE-FABRICADA E=0,5CM</v>
          </cell>
          <cell r="C4366" t="str">
            <v>M2</v>
          </cell>
          <cell r="D4366">
            <v>8.4600000000000009</v>
          </cell>
        </row>
        <row r="4367">
          <cell r="A4367" t="str">
            <v>23710/004</v>
          </cell>
          <cell r="B4367" t="str">
            <v>REBOCO PAULISTA C/ARG CIM/CAL/AREIA 1:2:11 PREP MEC E=1,0CM</v>
          </cell>
          <cell r="C4367" t="str">
            <v>M2</v>
          </cell>
          <cell r="D4367">
            <v>9.26</v>
          </cell>
        </row>
        <row r="4368">
          <cell r="B4368" t="str">
            <v>(MASSA UNICA)</v>
          </cell>
        </row>
        <row r="4369">
          <cell r="A4369" t="str">
            <v>23710/005</v>
          </cell>
          <cell r="B4369" t="str">
            <v>REBOCO PAULISTA C/ARG CIM/CAL/AREIA 1:2:8 PREP MECANICO E=2CM</v>
          </cell>
          <cell r="C4369" t="str">
            <v>M2</v>
          </cell>
          <cell r="D4369">
            <v>12.76</v>
          </cell>
        </row>
        <row r="4370">
          <cell r="A4370" t="str">
            <v>23710/006</v>
          </cell>
          <cell r="B4370" t="str">
            <v>REVESTIMENTO C/GESSO EM PAREDES INTERNAS DE BLOCOS CONCRETO</v>
          </cell>
          <cell r="C4370" t="str">
            <v>M2</v>
          </cell>
          <cell r="D4370">
            <v>6.65</v>
          </cell>
        </row>
        <row r="4371">
          <cell r="A4371">
            <v>23712</v>
          </cell>
          <cell r="B4371" t="str">
            <v>REBOCO EXTERNO</v>
          </cell>
        </row>
        <row r="4372">
          <cell r="A4372" t="str">
            <v>CÓDIGO</v>
          </cell>
          <cell r="B4372" t="str">
            <v>|D E S C R I Ç Ã O                                                   |UN</v>
          </cell>
          <cell r="C4372" t="str">
            <v>IDADE</v>
          </cell>
          <cell r="D4372" t="str">
            <v>|CUSTO TOTAL</v>
          </cell>
        </row>
        <row r="4373">
          <cell r="A4373" t="str">
            <v>ÍNCULO.....:</v>
          </cell>
          <cell r="B4373" t="str">
            <v>NACIONAL CAIXA</v>
          </cell>
        </row>
        <row r="4375">
          <cell r="A4375" t="str">
            <v>23712/001</v>
          </cell>
          <cell r="B4375" t="str">
            <v>REBOCO PAULISTA C/ARG CIM/CAL/AREIA 1:2:8 PREP MECANICO E=2CM</v>
          </cell>
          <cell r="C4375" t="str">
            <v>M2</v>
          </cell>
          <cell r="D4375">
            <v>12.76</v>
          </cell>
        </row>
        <row r="4376">
          <cell r="A4376">
            <v>23767</v>
          </cell>
          <cell r="B4376" t="str">
            <v>BARRA LISA</v>
          </cell>
        </row>
        <row r="4377">
          <cell r="A4377" t="str">
            <v>23767/001</v>
          </cell>
          <cell r="B4377" t="str">
            <v>BARRA LISA UTILIZANDO ARGAMASSA CIM/AREIA 1:4 E=2,0CM (PREPARO DA</v>
          </cell>
          <cell r="C4377" t="str">
            <v>M2</v>
          </cell>
          <cell r="D4377">
            <v>15.34</v>
          </cell>
        </row>
        <row r="4378">
          <cell r="B4378" t="str">
            <v>ARGAMASSA COM BETONEIRA)</v>
          </cell>
        </row>
        <row r="4379">
          <cell r="A4379">
            <v>40721</v>
          </cell>
          <cell r="B4379" t="str">
            <v>REVESTIMENTO C/GESSO EM PASTA SOBRE BLOCO CONCRETO</v>
          </cell>
          <cell r="C4379" t="str">
            <v>M2</v>
          </cell>
          <cell r="D4379">
            <v>6.65</v>
          </cell>
        </row>
        <row r="4380">
          <cell r="A4380">
            <v>68469</v>
          </cell>
          <cell r="B4380" t="str">
            <v>REVESTIMENTO DE TETOS C/GESSO CORRIDO</v>
          </cell>
        </row>
        <row r="4381">
          <cell r="A4381" t="str">
            <v>68469/001</v>
          </cell>
          <cell r="B4381" t="str">
            <v>REVESTIMENTO DE TETOS C/GESSO CORRIDO  (DISTORCIDO)</v>
          </cell>
          <cell r="C4381" t="str">
            <v>M2</v>
          </cell>
          <cell r="D4381">
            <v>6.12</v>
          </cell>
        </row>
        <row r="4382">
          <cell r="A4382">
            <v>68599</v>
          </cell>
          <cell r="B4382" t="str">
            <v>BARRA LISA</v>
          </cell>
        </row>
        <row r="4383">
          <cell r="A4383" t="str">
            <v>68599/001</v>
          </cell>
          <cell r="B4383" t="str">
            <v>BARRA LISA CIMENTO/AREIA 1:2 E=0,5CM</v>
          </cell>
          <cell r="C4383" t="str">
            <v>M2</v>
          </cell>
          <cell r="D4383">
            <v>11.3</v>
          </cell>
        </row>
        <row r="4384">
          <cell r="A4384" t="str">
            <v>68599/002</v>
          </cell>
          <cell r="B4384" t="str">
            <v>BARRA LISA CIMENTO/AREIA 1:3 E=1,5CM</v>
          </cell>
          <cell r="C4384" t="str">
            <v>M2</v>
          </cell>
          <cell r="D4384">
            <v>14.89</v>
          </cell>
        </row>
        <row r="4385">
          <cell r="A4385" t="str">
            <v>68599/003</v>
          </cell>
          <cell r="B4385" t="str">
            <v>BARRA LISA CIMENTO/AREIA 1:3 E=1,0CM</v>
          </cell>
          <cell r="C4385" t="str">
            <v>M2</v>
          </cell>
          <cell r="D4385">
            <v>13.52</v>
          </cell>
        </row>
        <row r="4386">
          <cell r="A4386" t="str">
            <v>68599/004</v>
          </cell>
          <cell r="B4386" t="str">
            <v>BARRA LISA CIMENTO/AREIA 1:4 E=2,0CM</v>
          </cell>
          <cell r="C4386" t="str">
            <v>M2</v>
          </cell>
          <cell r="D4386">
            <v>16.62</v>
          </cell>
        </row>
        <row r="4387">
          <cell r="A4387" t="str">
            <v>68599/005</v>
          </cell>
          <cell r="B4387" t="str">
            <v>BARRA LISA CIMENTO/AREIA 1:5 E=1,5CM</v>
          </cell>
          <cell r="C4387" t="str">
            <v>M2</v>
          </cell>
          <cell r="D4387">
            <v>13.87</v>
          </cell>
        </row>
        <row r="4388">
          <cell r="A4388" t="str">
            <v>68599/006</v>
          </cell>
          <cell r="B4388" t="str">
            <v>BARRA LISA CIMENTO/AREIA 1:5 E=1,0CM</v>
          </cell>
          <cell r="C4388" t="str">
            <v>M2</v>
          </cell>
          <cell r="D4388">
            <v>12.84</v>
          </cell>
        </row>
        <row r="4389">
          <cell r="A4389" t="str">
            <v>68599/007</v>
          </cell>
          <cell r="B4389" t="str">
            <v>BARRA LISA CIMENTO/AREIA 1:3 E=0,5CM</v>
          </cell>
          <cell r="C4389" t="str">
            <v>M2</v>
          </cell>
          <cell r="D4389">
            <v>10.99</v>
          </cell>
        </row>
        <row r="4390">
          <cell r="A4390" t="str">
            <v>68599/008</v>
          </cell>
          <cell r="B4390" t="str">
            <v>BARRA LISA CAL/AREIA 1:3 CIMENTO 50KG/CORANTE AMAREL E=2,5CM</v>
          </cell>
          <cell r="C4390" t="str">
            <v>M2</v>
          </cell>
          <cell r="D4390">
            <v>24.45</v>
          </cell>
        </row>
        <row r="4391">
          <cell r="A4391" t="str">
            <v>68599/009</v>
          </cell>
          <cell r="B4391" t="str">
            <v>BARRA LISA CIMENTO/AREIA 1:4 CORANTE AMARELO E=2,0CM</v>
          </cell>
          <cell r="C4391" t="str">
            <v>M2</v>
          </cell>
          <cell r="D4391">
            <v>21.47</v>
          </cell>
        </row>
        <row r="4392">
          <cell r="A4392">
            <v>109</v>
          </cell>
          <cell r="B4392" t="str">
            <v>AZULEJO</v>
          </cell>
        </row>
        <row r="4393">
          <cell r="A4393">
            <v>5999</v>
          </cell>
          <cell r="B4393" t="str">
            <v>AZULEJO BRANCO 1A 15X15CM C/ARG COLANTE JUNTAS A PRUMO INCLUSIVE</v>
          </cell>
          <cell r="C4393" t="str">
            <v>M2</v>
          </cell>
          <cell r="D4393">
            <v>20.440000000000001</v>
          </cell>
        </row>
        <row r="4394">
          <cell r="B4394" t="str">
            <v>REJUNTAMENTO</v>
          </cell>
        </row>
        <row r="4395">
          <cell r="A4395">
            <v>6000</v>
          </cell>
          <cell r="B4395" t="str">
            <v>AZULEJO BRANCO 15X15CM C/ARG COLANTE JUNTAS EM AMARRACAO INCLUSIVE</v>
          </cell>
          <cell r="C4395" t="str">
            <v>M2</v>
          </cell>
          <cell r="D4395">
            <v>19.8</v>
          </cell>
        </row>
        <row r="4396">
          <cell r="B4396" t="str">
            <v>REJUNTAMENTO</v>
          </cell>
        </row>
        <row r="4397">
          <cell r="A4397">
            <v>23713</v>
          </cell>
          <cell r="B4397" t="str">
            <v>ASSENTAMENTO AZULEJO BRANCO INCL EMBOCO</v>
          </cell>
        </row>
        <row r="4398">
          <cell r="A4398" t="str">
            <v>23713/001</v>
          </cell>
          <cell r="B4398" t="str">
            <v>ASSENT AZULEJO BRANCO 15X15CM C/ARG COLANTE INCLUI EMBOCO C/ ARG CAL/A</v>
          </cell>
          <cell r="C4398" t="str">
            <v>M2</v>
          </cell>
          <cell r="D4398">
            <v>32.799999999999997</v>
          </cell>
        </row>
        <row r="4399">
          <cell r="B4399" t="str">
            <v>REIA 1:4+130KG CIM E=2CM (JUNTA A PRUMO)</v>
          </cell>
        </row>
        <row r="4400">
          <cell r="A4400" t="str">
            <v>23713/002</v>
          </cell>
          <cell r="B4400" t="str">
            <v>ASSENT AZULEJO BRANCO 15X15CM C/ARG COLANTE (NAO INCLUI EMBOCO)</v>
          </cell>
          <cell r="C4400" t="str">
            <v>M2</v>
          </cell>
          <cell r="D4400">
            <v>20.440000000000001</v>
          </cell>
        </row>
        <row r="4401">
          <cell r="A4401">
            <v>23779</v>
          </cell>
          <cell r="B4401" t="str">
            <v>ASSENTAMENTO AZULEJO BRANCO/COR (NAO INCLUI EMB)</v>
          </cell>
        </row>
        <row r="4402">
          <cell r="A4402" t="str">
            <v>23779/001</v>
          </cell>
          <cell r="B4402" t="str">
            <v>AZULEJO BRANCO 15X15CM C/ARG. COLANTE (FORNEC/ASSENTAMENTO)</v>
          </cell>
          <cell r="C4402" t="str">
            <v>M2</v>
          </cell>
          <cell r="D4402">
            <v>20.440000000000001</v>
          </cell>
        </row>
        <row r="4403">
          <cell r="A4403" t="str">
            <v>CÓDIGO</v>
          </cell>
          <cell r="B4403" t="str">
            <v>|D E S C R I Ç Ã O                                                   |UN</v>
          </cell>
          <cell r="C4403" t="str">
            <v>IDADE</v>
          </cell>
          <cell r="D4403" t="str">
            <v>|CUSTO TOTAL</v>
          </cell>
        </row>
        <row r="4404">
          <cell r="A4404" t="str">
            <v>ÍNCULO.....:</v>
          </cell>
          <cell r="B4404" t="str">
            <v>NACIONAL CAIXA</v>
          </cell>
        </row>
        <row r="4406">
          <cell r="A4406" t="str">
            <v>23779/002</v>
          </cell>
          <cell r="B4406" t="str">
            <v>AZULEJO COR EXTRA 15X15CM C/ARG.COLANTE (FORNEC/ASSENTAMENTO)</v>
          </cell>
          <cell r="C4406" t="str">
            <v>M2</v>
          </cell>
          <cell r="D4406">
            <v>23.33</v>
          </cell>
        </row>
        <row r="4407">
          <cell r="A4407">
            <v>68600</v>
          </cell>
          <cell r="B4407" t="str">
            <v>AZULEJO BRANCO</v>
          </cell>
        </row>
        <row r="4408">
          <cell r="A4408" t="str">
            <v>68600/001</v>
          </cell>
          <cell r="B4408" t="str">
            <v>AZULEJO BRANCO 15X15CM C/NATA DE CIMENTO</v>
          </cell>
          <cell r="C4408" t="str">
            <v>M2</v>
          </cell>
          <cell r="D4408">
            <v>20.89</v>
          </cell>
        </row>
        <row r="4409">
          <cell r="A4409" t="str">
            <v>68600/002</v>
          </cell>
          <cell r="B4409" t="str">
            <v>AZULEJO BRANCO 15X15CM C/CIMENTO COLANTE</v>
          </cell>
          <cell r="C4409" t="str">
            <v>M2</v>
          </cell>
          <cell r="D4409">
            <v>21.32</v>
          </cell>
        </row>
        <row r="4410">
          <cell r="A4410" t="str">
            <v>68600/003</v>
          </cell>
          <cell r="B4410" t="str">
            <v>AZULEJO BRANCO 15X15CM C/EMBOCO CIMENTO/AREIA/SAIBRO 1:2:3</v>
          </cell>
          <cell r="C4410" t="str">
            <v>M2</v>
          </cell>
          <cell r="D4410">
            <v>36.76</v>
          </cell>
        </row>
        <row r="4411">
          <cell r="A4411" t="str">
            <v>68600/004</v>
          </cell>
          <cell r="B4411" t="str">
            <v>AZULEJO BRANCO 15X15CM C/EMBOCO CIMENTO/CAL/AREIA 1:2:9</v>
          </cell>
          <cell r="C4411" t="str">
            <v>M2</v>
          </cell>
          <cell r="D4411">
            <v>38.65</v>
          </cell>
        </row>
        <row r="4412">
          <cell r="A4412" t="str">
            <v>68600/005</v>
          </cell>
          <cell r="B4412" t="str">
            <v>AZULEJO BRANCO 15X15CM C/EMBOCO CIMENTO/AREIA/SAIBRO 1:3:3</v>
          </cell>
          <cell r="C4412" t="str">
            <v>M2</v>
          </cell>
          <cell r="D4412">
            <v>36.22</v>
          </cell>
        </row>
        <row r="4413">
          <cell r="A4413" t="str">
            <v>68600/006</v>
          </cell>
          <cell r="B4413" t="str">
            <v>AZULEJO BRANCO 15X15CM C/EMBOCO CIMENTO/SAIBRO 1:8</v>
          </cell>
          <cell r="C4413" t="str">
            <v>M2</v>
          </cell>
          <cell r="D4413">
            <v>68.08</v>
          </cell>
        </row>
        <row r="4414">
          <cell r="A4414">
            <v>110</v>
          </cell>
          <cell r="B4414" t="str">
            <v>PASTILHAS,CERAMICAS, PLACAS PRE-MOLDADAS E OUTROS</v>
          </cell>
        </row>
        <row r="4415">
          <cell r="A4415">
            <v>26291</v>
          </cell>
          <cell r="B4415" t="str">
            <v>REVESTIMENTOS CERAMICOS</v>
          </cell>
        </row>
        <row r="4416">
          <cell r="A4416" t="str">
            <v>26291/001</v>
          </cell>
          <cell r="B4416" t="str">
            <v>REVESTIMENTO PASTILHA CERAMICA FOSCA 2X2CM CINZA INCL CHAPISCO CIMENTO</v>
          </cell>
          <cell r="C4416" t="str">
            <v>M2</v>
          </cell>
          <cell r="D4416">
            <v>83.43</v>
          </cell>
        </row>
        <row r="4417">
          <cell r="B4417" t="str">
            <v>E AREIA 1:3 E EMBOCO CIMENTO SAIBRO E AREIA 1:3:3 ASSENTES E REJUNTADA</v>
          </cell>
        </row>
        <row r="4418">
          <cell r="B4418" t="str">
            <v>C/PASTA DE CIMENTO BRANCO.</v>
          </cell>
        </row>
        <row r="4419">
          <cell r="A4419" t="str">
            <v>26291/002</v>
          </cell>
          <cell r="B4419" t="str">
            <v>REVESTIMENTO PASTILHA CERAMICA FOSCA 2X2CM  BEGE INCL CHAPISCO CIMENTO</v>
          </cell>
          <cell r="C4419" t="str">
            <v>M2</v>
          </cell>
          <cell r="D4419">
            <v>83.43</v>
          </cell>
        </row>
        <row r="4420">
          <cell r="B4420" t="str">
            <v>E AREIA 1:3 E EMBOCO CIMENTO SAIBRO E AREIA 1:3:3 ASSENTES E REJUNTADA</v>
          </cell>
        </row>
        <row r="4421">
          <cell r="B4421" t="str">
            <v>C/PASTA DE CIMENTO BRANCO.</v>
          </cell>
        </row>
        <row r="4422">
          <cell r="A4422" t="str">
            <v>26291/003</v>
          </cell>
          <cell r="B4422" t="str">
            <v>REVESTIMENTO PASTILHA CERAMICA FOSCA 2,5X2,5CM BEGE INCL CHAPISCO CI-</v>
          </cell>
          <cell r="C4422" t="str">
            <v>M2</v>
          </cell>
          <cell r="D4422">
            <v>82.03</v>
          </cell>
        </row>
        <row r="4423">
          <cell r="B4423" t="str">
            <v>MENTO E AREIA 1:3 E EMBOCO CIMENTO SAIBRO E AREIA 1:3:3 ASSENTES E RE-</v>
          </cell>
        </row>
        <row r="4424">
          <cell r="B4424" t="str">
            <v>JUNTADAS C/PASTA DE CIMENTO BRANCO.</v>
          </cell>
        </row>
        <row r="4425">
          <cell r="A4425" t="str">
            <v>26291/004</v>
          </cell>
          <cell r="B4425" t="str">
            <v>REVESTIMENTO PASTILHA CERAMICA ESMALTADA 2,5X2,5CM INCL CHAPISCO CIMEN</v>
          </cell>
          <cell r="C4425" t="str">
            <v>M2</v>
          </cell>
          <cell r="D4425">
            <v>82.45</v>
          </cell>
        </row>
        <row r="4426">
          <cell r="B4426" t="str">
            <v>TO E AREIA 1:3 E EMBOCO CIMENTO SAIBRO E AREIA 1:3:3 ASSENTES E REJUN-</v>
          </cell>
        </row>
        <row r="4427">
          <cell r="B4427" t="str">
            <v>TADAS C/PASTA DE CIMENTO BRANCO.</v>
          </cell>
        </row>
        <row r="4428">
          <cell r="A4428" t="str">
            <v>26291/010</v>
          </cell>
          <cell r="B4428" t="str">
            <v>REVESTIMENTO TIJOLO CERAMICO "BOCA DE SAPO" 20X9CM C/JUNTA REENTRANTE</v>
          </cell>
          <cell r="C4428" t="str">
            <v>M2</v>
          </cell>
          <cell r="D4428">
            <v>61.81</v>
          </cell>
        </row>
        <row r="4429">
          <cell r="B4429" t="str">
            <v>1X1CM CIMENTO COMUM OU BRANCO INCL CHAPISCO 1:3 CIMENTO E AREIA E EM-</v>
          </cell>
        </row>
        <row r="4430">
          <cell r="B4430" t="str">
            <v>BOCO 1:3:3 CIMENTO SAIBRO E AREIA ESPESSURA 2,5CM.</v>
          </cell>
        </row>
        <row r="4431">
          <cell r="A4431" t="str">
            <v>26291/011</v>
          </cell>
          <cell r="B4431" t="str">
            <v>REVESTIMENTO TIJOLO CERAMICO TIPO 4 FACES 20X6CM C/JUNTAS REENTRANTES</v>
          </cell>
          <cell r="C4431" t="str">
            <v>M2</v>
          </cell>
          <cell r="D4431">
            <v>65.510000000000005</v>
          </cell>
        </row>
        <row r="4432">
          <cell r="B4432" t="str">
            <v>1X1CM CIMENTO COMUM OU BRANCO INCL CHAPISCO 1:3 CIMENTO E AREIA E EM-</v>
          </cell>
        </row>
        <row r="4433">
          <cell r="B4433" t="str">
            <v>BOCO 1:3:3 CIMENTO SAIBRO E AREIA ESPESSURA 2,5CM.</v>
          </cell>
        </row>
        <row r="4434">
          <cell r="A4434" t="str">
            <v>CÓDIGO</v>
          </cell>
          <cell r="B4434" t="str">
            <v>|D E S C R I Ç Ã O                                                   |UN</v>
          </cell>
          <cell r="C4434" t="str">
            <v>IDADE</v>
          </cell>
          <cell r="D4434" t="str">
            <v>|CUSTO TOTAL</v>
          </cell>
        </row>
        <row r="4435">
          <cell r="A4435" t="str">
            <v>ÍNCULO.....:</v>
          </cell>
          <cell r="B4435" t="str">
            <v>NACIONAL CAIXA</v>
          </cell>
        </row>
        <row r="4437">
          <cell r="A4437" t="str">
            <v>26291/012</v>
          </cell>
          <cell r="B4437" t="str">
            <v>ASSENTAMENTO E REJUNTAMENTO DE PASTILHAS EXCL ESTAS INCL CHAPISCO</v>
          </cell>
          <cell r="C4437" t="str">
            <v>M2</v>
          </cell>
          <cell r="D4437">
            <v>29.5</v>
          </cell>
        </row>
        <row r="4438">
          <cell r="B4438" t="str">
            <v>CIMENTO E AREIA 1:3 E EMBOCO CIMENTO SAIBRO E AREIA 1:3:3 ASSENTES E</v>
          </cell>
        </row>
        <row r="4439">
          <cell r="B4439" t="str">
            <v>REJUNTADAS C/PASTA DE CIMENTO BRANCO.</v>
          </cell>
        </row>
        <row r="4440">
          <cell r="A4440" t="str">
            <v>26291/013</v>
          </cell>
          <cell r="B4440" t="str">
            <v>RECOMPOSICAO DE PAREDE EM PASTILHAS EXCL ESTAS INCL CHAPISCO CIMENTO E</v>
          </cell>
          <cell r="C4440" t="str">
            <v>M2</v>
          </cell>
          <cell r="D4440">
            <v>33.619999999999997</v>
          </cell>
        </row>
        <row r="4441">
          <cell r="B4441" t="str">
            <v>AREIA 1:3 E EMBOCO CIMENTO SAIBRO E AREIA 1:3:3 ASSENTES E REJUNTADAS</v>
          </cell>
        </row>
        <row r="4442">
          <cell r="B4442" t="str">
            <v>C/PASTA DE CIMENTO BRANCO.</v>
          </cell>
        </row>
        <row r="4443">
          <cell r="A4443" t="str">
            <v>26291/014</v>
          </cell>
          <cell r="B4443" t="str">
            <v>ASSENTAMENTO DE LADRILHOS EXCL ESTES C/PASTA CIMENTO P/REJUNTE INCLU-</v>
          </cell>
          <cell r="C4443" t="str">
            <v>M2</v>
          </cell>
          <cell r="D4443">
            <v>34.549999999999997</v>
          </cell>
        </row>
        <row r="4444">
          <cell r="B4444" t="str">
            <v>SIVE CHAPISCO CIMENTO E AREIA 1:3 E EMBOCO 1:3:3 CIMENTO SAIBRO E ARE-</v>
          </cell>
        </row>
        <row r="4445">
          <cell r="B4445" t="str">
            <v>IA.</v>
          </cell>
        </row>
        <row r="4446">
          <cell r="A4446" t="str">
            <v>26291/015</v>
          </cell>
          <cell r="B4446" t="str">
            <v>ASSENTAMENTO DE LADRILHOS EXCL ESTES C/PASTA CIMENTO BRANCO E CORANTE</v>
          </cell>
          <cell r="C4446" t="str">
            <v>M2</v>
          </cell>
          <cell r="D4446">
            <v>35.020000000000003</v>
          </cell>
        </row>
        <row r="4447">
          <cell r="B4447" t="str">
            <v>P/REJUNTE INCL CHAPISCO CIMENTO E AREIA 1:3 E EMBOCO CIMENTO SAIBRO E</v>
          </cell>
        </row>
        <row r="4448">
          <cell r="B4448" t="str">
            <v>AREIA 1:3:3.</v>
          </cell>
        </row>
        <row r="4449">
          <cell r="A4449">
            <v>68644</v>
          </cell>
          <cell r="B4449" t="str">
            <v>CERAMICA ESMALTADA P/PAREDE</v>
          </cell>
        </row>
        <row r="4450">
          <cell r="A4450" t="str">
            <v>68644/001</v>
          </cell>
          <cell r="B4450" t="str">
            <v>CERAMICA ESMALTADA P/PAREDE 20X20CM PADRAO MEDIO PEI-4 C/CIMENTO/AREIA</v>
          </cell>
          <cell r="C4450" t="str">
            <v>M2</v>
          </cell>
          <cell r="D4450">
            <v>35.24</v>
          </cell>
        </row>
        <row r="4451">
          <cell r="B4451" t="str">
            <v>SAIBRO 1:2:3 COM REJUNTAMENTO CIMENTO BRANCO</v>
          </cell>
        </row>
        <row r="4452">
          <cell r="A4452" t="str">
            <v>68644/002</v>
          </cell>
          <cell r="B4452" t="str">
            <v>CERAMICA ESMALTADA P/PAREDE 20X20CM PADRAO ALTO PEI-4 CIMENTO / AREIA/</v>
          </cell>
          <cell r="C4452" t="str">
            <v>M2</v>
          </cell>
          <cell r="D4452">
            <v>35.619999999999997</v>
          </cell>
        </row>
        <row r="4453">
          <cell r="B4453" t="str">
            <v>SAIBRO 1:2:3 COM REJUNTAMENTO DE CIMENTO BRANCO</v>
          </cell>
        </row>
        <row r="4454">
          <cell r="A4454" t="str">
            <v>68644/003</v>
          </cell>
          <cell r="B4454" t="str">
            <v>CERAMICA ESMALTADA P/PAREDE 20X20CM PADRAO MEDIO PEI-4 C/ARG COLANTE</v>
          </cell>
          <cell r="C4454" t="str">
            <v>M2</v>
          </cell>
          <cell r="D4454">
            <v>19.760000000000002</v>
          </cell>
        </row>
        <row r="4455">
          <cell r="B4455" t="str">
            <v>E REJUNTAMENTO COM CIMENTO BRANCO</v>
          </cell>
        </row>
        <row r="4456">
          <cell r="A4456" t="str">
            <v>68644/004</v>
          </cell>
          <cell r="B4456" t="str">
            <v>CERAMICA ESMALTADA P/PAREDE 20X20CM PADRAO ALTO PEI-4 C/ARG CIMENTO CO</v>
          </cell>
          <cell r="C4456" t="str">
            <v>M2</v>
          </cell>
          <cell r="D4456">
            <v>20.13</v>
          </cell>
        </row>
        <row r="4457">
          <cell r="B4457" t="str">
            <v>LANTE E REJUNTAMENTO COM CIMENTO BRANCO</v>
          </cell>
        </row>
        <row r="4458">
          <cell r="A4458">
            <v>123</v>
          </cell>
          <cell r="B4458" t="str">
            <v>PEITORIL CERAMICO</v>
          </cell>
        </row>
        <row r="4459">
          <cell r="A4459">
            <v>68533</v>
          </cell>
          <cell r="B4459" t="str">
            <v>PEITORIL EM ARDOSIA</v>
          </cell>
        </row>
        <row r="4460">
          <cell r="A4460" t="str">
            <v>68533/001</v>
          </cell>
          <cell r="B4460" t="str">
            <v>PEITORIL EM ARDOSIA, L = 15 CM</v>
          </cell>
          <cell r="C4460" t="str">
            <v>M</v>
          </cell>
          <cell r="D4460">
            <v>6.85</v>
          </cell>
        </row>
        <row r="4461">
          <cell r="A4461">
            <v>125</v>
          </cell>
          <cell r="B4461" t="str">
            <v>PEITORIL DE MARMORE/GRANITO</v>
          </cell>
        </row>
        <row r="4462">
          <cell r="A4462">
            <v>23755</v>
          </cell>
          <cell r="B4462" t="str">
            <v>PEITORIL MARMORE</v>
          </cell>
        </row>
        <row r="4463">
          <cell r="A4463" t="str">
            <v>23755/001</v>
          </cell>
          <cell r="B4463" t="str">
            <v>PEITORIL MARMORE BRANCO NACIONAL 2X15CM</v>
          </cell>
          <cell r="C4463" t="str">
            <v>M</v>
          </cell>
          <cell r="D4463">
            <v>33.54</v>
          </cell>
        </row>
        <row r="4464">
          <cell r="A4464" t="str">
            <v>23755/002</v>
          </cell>
          <cell r="B4464" t="str">
            <v>PEITORIL MARMORE BRANCO NACIONAL 2X7CM</v>
          </cell>
          <cell r="C4464" t="str">
            <v>M</v>
          </cell>
          <cell r="D4464">
            <v>19.43</v>
          </cell>
        </row>
        <row r="4465">
          <cell r="A4465" t="str">
            <v>CÓDIGO</v>
          </cell>
          <cell r="B4465" t="str">
            <v>|D E S C R I Ç Ã O                                                   |UN</v>
          </cell>
          <cell r="C4465" t="str">
            <v>IDADE</v>
          </cell>
          <cell r="D4465" t="str">
            <v>|CUSTO TOTAL</v>
          </cell>
        </row>
        <row r="4466">
          <cell r="A4466" t="str">
            <v>ÍNCULO.....:</v>
          </cell>
          <cell r="B4466" t="str">
            <v>NACIONAL CAIXA</v>
          </cell>
        </row>
        <row r="4468">
          <cell r="A4468">
            <v>129</v>
          </cell>
          <cell r="B4468" t="str">
            <v>PEITORIL DE CONCRETO</v>
          </cell>
        </row>
        <row r="4469">
          <cell r="A4469">
            <v>40675</v>
          </cell>
          <cell r="B4469" t="str">
            <v>PEITORIL DE CIMENTO</v>
          </cell>
          <cell r="C4469" t="str">
            <v>M</v>
          </cell>
          <cell r="D4469">
            <v>1.86</v>
          </cell>
        </row>
        <row r="4470">
          <cell r="A4470">
            <v>68511</v>
          </cell>
          <cell r="B4470" t="str">
            <v>PEITORIL DE CONCRETO</v>
          </cell>
        </row>
        <row r="4471">
          <cell r="A4471" t="str">
            <v>68511/001</v>
          </cell>
          <cell r="B4471" t="str">
            <v>PEITORIL PREMOLDADO EM CONCRETO LARG. 10 CM</v>
          </cell>
          <cell r="C4471" t="str">
            <v>M</v>
          </cell>
          <cell r="D4471">
            <v>5.4</v>
          </cell>
        </row>
        <row r="4472">
          <cell r="A4472" t="str">
            <v>68511/002</v>
          </cell>
          <cell r="B4472" t="str">
            <v>PEITORIL DE CONCRETO ARMADO SEÇÃO EM "T", DE 70 X 20X 12, CONCRETO DE</v>
          </cell>
          <cell r="C4472" t="str">
            <v>M</v>
          </cell>
          <cell r="D4472">
            <v>161.30000000000001</v>
          </cell>
        </row>
        <row r="4473">
          <cell r="B4473" t="str">
            <v>15 MPA, FORMA EM CHAPA COMPENSADA, CONF. PROJ 6061 SERQ/EMOP. - FORNEC</v>
          </cell>
        </row>
        <row r="4474">
          <cell r="B4474" t="str">
            <v>IMENTO E COLOCAÇÃO.</v>
          </cell>
        </row>
        <row r="4475">
          <cell r="A4475">
            <v>133</v>
          </cell>
          <cell r="B4475" t="str">
            <v>FORRO DE MADEIRA</v>
          </cell>
        </row>
        <row r="4476">
          <cell r="A4476">
            <v>9536</v>
          </cell>
          <cell r="B4476" t="str">
            <v>FORRO NO BEIRAL EM MADEIRA</v>
          </cell>
          <cell r="C4476" t="str">
            <v>M2</v>
          </cell>
          <cell r="D4476">
            <v>52.1</v>
          </cell>
        </row>
        <row r="4477">
          <cell r="A4477">
            <v>10304</v>
          </cell>
          <cell r="B4477" t="str">
            <v>FORRO DE TABUA DE PINHO</v>
          </cell>
        </row>
        <row r="4478">
          <cell r="A4478" t="str">
            <v>10304/001</v>
          </cell>
          <cell r="B4478" t="str">
            <v>FORRO DE TABUA DE PINHO, TIPO PAULISTA</v>
          </cell>
          <cell r="C4478" t="str">
            <v>M2</v>
          </cell>
          <cell r="D4478">
            <v>23.27</v>
          </cell>
        </row>
        <row r="4479">
          <cell r="A4479" t="str">
            <v>10304/002</v>
          </cell>
          <cell r="B4479" t="str">
            <v>FORRO DE MADEIRA PINUS PECAS 10X1CM FIXADO EM CAIBROS 5X5CM INCL MEIA-</v>
          </cell>
          <cell r="C4479" t="str">
            <v>M2</v>
          </cell>
          <cell r="D4479">
            <v>23.4</v>
          </cell>
        </row>
        <row r="4480">
          <cell r="B4480" t="str">
            <v>CANA</v>
          </cell>
        </row>
        <row r="4481">
          <cell r="A4481">
            <v>134</v>
          </cell>
          <cell r="B4481" t="str">
            <v>FORRO DE GESSO</v>
          </cell>
        </row>
        <row r="4482">
          <cell r="A4482">
            <v>23754</v>
          </cell>
          <cell r="B4482" t="str">
            <v>FORRO DE GESSO</v>
          </cell>
        </row>
        <row r="4483">
          <cell r="A4483" t="str">
            <v>23754/001</v>
          </cell>
          <cell r="B4483" t="str">
            <v>FORRO DE GESSO EM PLACAS PRE-MOLDADAS MACHO/FEMEA, BISOTADO, FIXADO C/</v>
          </cell>
          <cell r="C4483" t="str">
            <v>M2</v>
          </cell>
          <cell r="D4483">
            <v>13</v>
          </cell>
        </row>
        <row r="4484">
          <cell r="B4484" t="str">
            <v>ARAME GALVANIZADO</v>
          </cell>
        </row>
        <row r="4485">
          <cell r="A4485" t="str">
            <v>23754/002</v>
          </cell>
          <cell r="B4485" t="str">
            <v>FORRO DE GESSO EM PLACAS PRE-MOLDADAS MACHO/FEMEA, BISOTADAS, FIXADO</v>
          </cell>
          <cell r="C4485" t="str">
            <v>M2</v>
          </cell>
          <cell r="D4485">
            <v>13</v>
          </cell>
        </row>
        <row r="4486">
          <cell r="B4486" t="str">
            <v>C/ARAME GALVANIZADO</v>
          </cell>
        </row>
        <row r="4487">
          <cell r="A4487">
            <v>68453</v>
          </cell>
          <cell r="B4487" t="str">
            <v>REVESTIMENTO DE TETOS COM GESSO</v>
          </cell>
        </row>
        <row r="4488">
          <cell r="A4488" t="str">
            <v>68453/001</v>
          </cell>
          <cell r="B4488" t="str">
            <v>REVESTIMENTO DE TETOS COM GESSO CORRIDO (DISTORCIDO)</v>
          </cell>
          <cell r="C4488" t="str">
            <v>M2</v>
          </cell>
          <cell r="D4488">
            <v>6.12</v>
          </cell>
        </row>
        <row r="4489">
          <cell r="A4489">
            <v>311</v>
          </cell>
          <cell r="B4489" t="str">
            <v>FORRO METALICO/PVC</v>
          </cell>
        </row>
        <row r="4490">
          <cell r="A4490">
            <v>41602</v>
          </cell>
          <cell r="B4490" t="str">
            <v>FORRO DE PVC</v>
          </cell>
          <cell r="C4490" t="str">
            <v>M2</v>
          </cell>
          <cell r="D4490">
            <v>15.6</v>
          </cell>
        </row>
        <row r="4491">
          <cell r="A4491" t="str">
            <v>SEDI</v>
          </cell>
          <cell r="B4491" t="str">
            <v>SERVICOS DIVERSOS</v>
          </cell>
        </row>
        <row r="4492">
          <cell r="A4492">
            <v>210</v>
          </cell>
          <cell r="B4492" t="str">
            <v>ARGAMASSAS</v>
          </cell>
        </row>
        <row r="4493">
          <cell r="A4493">
            <v>5617</v>
          </cell>
          <cell r="B4493" t="str">
            <v>ARGAMASSA CIMENTO E AREIA SEM PENEIRAR 1:4 PREPARO MANUAL</v>
          </cell>
          <cell r="C4493" t="str">
            <v>M3</v>
          </cell>
          <cell r="D4493">
            <v>219.96</v>
          </cell>
        </row>
        <row r="4494">
          <cell r="A4494">
            <v>6011</v>
          </cell>
          <cell r="B4494" t="str">
            <v>ARGAMASSA CIMENTO/AREIA MEDIA PENEIRADA 1:3 PREPARO MECANICO</v>
          </cell>
          <cell r="C4494" t="str">
            <v>M3</v>
          </cell>
          <cell r="D4494">
            <v>315.58</v>
          </cell>
        </row>
        <row r="4495">
          <cell r="A4495">
            <v>6013</v>
          </cell>
          <cell r="B4495" t="str">
            <v>ARGAMASSA CIMENTO/AREIA GROSSA 1:3 S/PENEIRAR PREP. MECANICO</v>
          </cell>
          <cell r="C4495" t="str">
            <v>M3</v>
          </cell>
          <cell r="D4495">
            <v>263.64999999999998</v>
          </cell>
        </row>
        <row r="4496">
          <cell r="A4496" t="str">
            <v>CÓDIGO</v>
          </cell>
          <cell r="B4496" t="str">
            <v>|D E S C R I Ç Ã O                                                   |UN</v>
          </cell>
          <cell r="C4496" t="str">
            <v>IDADE</v>
          </cell>
          <cell r="D4496" t="str">
            <v>|CUSTO TOTAL</v>
          </cell>
        </row>
        <row r="4497">
          <cell r="A4497" t="str">
            <v>ÍNCULO.....:</v>
          </cell>
          <cell r="B4497" t="str">
            <v>NACIONAL CAIXA</v>
          </cell>
        </row>
        <row r="4499">
          <cell r="A4499">
            <v>6014</v>
          </cell>
          <cell r="B4499" t="str">
            <v>ARGAMASSA CIMENTO/AREIA MEDIA PENEIRADA 1:4 PREPARO C/BETONEIRA</v>
          </cell>
          <cell r="C4499" t="str">
            <v>M3</v>
          </cell>
          <cell r="D4499">
            <v>271.39</v>
          </cell>
        </row>
        <row r="4500">
          <cell r="A4500">
            <v>6015</v>
          </cell>
          <cell r="B4500" t="str">
            <v>ARGAMASSA CIMENTO/AREIA GROSSA SEM PENEIRAR 1:4 PREPARO C/BETONEIRA</v>
          </cell>
          <cell r="C4500" t="str">
            <v>M3</v>
          </cell>
          <cell r="D4500">
            <v>219.11</v>
          </cell>
        </row>
        <row r="4501">
          <cell r="A4501">
            <v>6016</v>
          </cell>
          <cell r="B4501" t="str">
            <v>ARGAMASSA CIMENTO/AREIA MEDIA SEM PENEIRAR 1:5 PREPARO C/BETONEIRA</v>
          </cell>
          <cell r="C4501" t="str">
            <v>M3</v>
          </cell>
          <cell r="D4501">
            <v>192.55</v>
          </cell>
        </row>
        <row r="4502">
          <cell r="A4502">
            <v>6018</v>
          </cell>
          <cell r="B4502" t="str">
            <v>ARGAMASSA CIMENTO/AREIA MEDIA SEM PENEIRAR 1:5 PREPARO C/BETONEIRA</v>
          </cell>
          <cell r="C4502" t="str">
            <v>M3</v>
          </cell>
          <cell r="D4502">
            <v>190.39</v>
          </cell>
        </row>
        <row r="4503">
          <cell r="A4503">
            <v>6019</v>
          </cell>
          <cell r="B4503" t="str">
            <v>ARGAMASSA CIMENTO/AREIA MEDIA SEM PENEIRAR 1:6 PREPARO C/BETONEIRA</v>
          </cell>
          <cell r="C4503" t="str">
            <v>M3</v>
          </cell>
          <cell r="D4503">
            <v>171.81</v>
          </cell>
        </row>
        <row r="4504">
          <cell r="A4504">
            <v>6020</v>
          </cell>
          <cell r="B4504" t="str">
            <v>ARGAMASSA CIMENTO/AREIA GROSSA SEM PENEIRAR 1:8 PREPARO MANUAL</v>
          </cell>
          <cell r="C4504" t="str">
            <v>M3</v>
          </cell>
          <cell r="D4504">
            <v>166.85</v>
          </cell>
        </row>
        <row r="4505">
          <cell r="A4505">
            <v>6022</v>
          </cell>
          <cell r="B4505" t="str">
            <v>ARGAMASSA CAL/AREIA FINA PENEIRADA 1:2 PREPARO MANUAL</v>
          </cell>
          <cell r="C4505" t="str">
            <v>M3</v>
          </cell>
          <cell r="D4505">
            <v>369.04</v>
          </cell>
        </row>
        <row r="4506">
          <cell r="A4506">
            <v>6023</v>
          </cell>
          <cell r="B4506" t="str">
            <v>ARGAMASSA CAL/AREIA MEDIA S/PENEIRAR 1:4 PREPARO C/BETONEIRA</v>
          </cell>
          <cell r="C4506" t="str">
            <v>M3</v>
          </cell>
          <cell r="D4506">
            <v>196.69</v>
          </cell>
        </row>
        <row r="4507">
          <cell r="A4507">
            <v>6025</v>
          </cell>
          <cell r="B4507" t="str">
            <v>ARGAMASSA CAL/AREIA MEDIA S/PENEIRAR 1:4 PREPARO MANUAL</v>
          </cell>
          <cell r="C4507" t="str">
            <v>M3</v>
          </cell>
          <cell r="D4507">
            <v>210.19</v>
          </cell>
        </row>
        <row r="4508">
          <cell r="A4508">
            <v>6026</v>
          </cell>
          <cell r="B4508" t="str">
            <v>ARGAMASSA CAL/AREIA MEDIA S/PENEIRAR 1:5 PREPARO MANUAL</v>
          </cell>
          <cell r="C4508" t="str">
            <v>M3</v>
          </cell>
          <cell r="D4508">
            <v>187.99</v>
          </cell>
        </row>
        <row r="4509">
          <cell r="A4509">
            <v>6028</v>
          </cell>
          <cell r="B4509" t="str">
            <v>ARGAMASSA CIMENTO/CAL/AREIA MEDIA SEM PENEIRAR 1:2:8 PREPARO MECANICO</v>
          </cell>
          <cell r="C4509" t="str">
            <v>M3</v>
          </cell>
          <cell r="D4509">
            <v>292.12</v>
          </cell>
        </row>
        <row r="4510">
          <cell r="A4510">
            <v>6030</v>
          </cell>
          <cell r="B4510" t="str">
            <v>ARGAMASSA CIMENTO/CAL/AREIA MEDIA PENEIRADA 1:2:9 PREPARO MANUAL</v>
          </cell>
          <cell r="C4510" t="str">
            <v>M3</v>
          </cell>
          <cell r="D4510">
            <v>335.25</v>
          </cell>
        </row>
        <row r="4511">
          <cell r="A4511">
            <v>6032</v>
          </cell>
          <cell r="B4511" t="str">
            <v>ARGAMASSA CIM/CAL/AREIA MEDIA SEM PENEIRAR 1:0,5:8 PREPARO MECANICO</v>
          </cell>
          <cell r="C4511" t="str">
            <v>M3</v>
          </cell>
          <cell r="D4511">
            <v>183.32</v>
          </cell>
        </row>
        <row r="4512">
          <cell r="A4512">
            <v>6033</v>
          </cell>
          <cell r="B4512" t="str">
            <v>ARGAMASSA CIM/CAL/AREIA MEDIA SEM PENEIRAR 1:2:11 PREPARO C/BETONEIRA</v>
          </cell>
          <cell r="C4512" t="str">
            <v>M3</v>
          </cell>
          <cell r="D4512">
            <v>233.95</v>
          </cell>
        </row>
        <row r="4513">
          <cell r="A4513">
            <v>6034</v>
          </cell>
          <cell r="B4513" t="str">
            <v>ARGAMASSA CIMENTO/CAL/AREIA MEDIA PENEIRADA 1:2:11 PREPARO C/BETONEIRA</v>
          </cell>
          <cell r="C4513" t="str">
            <v>M3</v>
          </cell>
          <cell r="D4513">
            <v>283.77</v>
          </cell>
        </row>
        <row r="4514">
          <cell r="A4514">
            <v>6035</v>
          </cell>
          <cell r="B4514" t="str">
            <v>ARGAMASSA CIMENTO/CAL/AREIA FINA PENEIRADA 1:3:9 PREPARO C/BETONEIRA</v>
          </cell>
          <cell r="C4514" t="str">
            <v>M3</v>
          </cell>
          <cell r="D4514">
            <v>383</v>
          </cell>
        </row>
        <row r="4515">
          <cell r="A4515">
            <v>6036</v>
          </cell>
          <cell r="B4515" t="str">
            <v>ARGAMASSA CAL/AREIA FINDA PENEIRADA 1:4,5 PREPARO C/BETONEIRA</v>
          </cell>
          <cell r="C4515" t="str">
            <v>M3</v>
          </cell>
          <cell r="D4515">
            <v>255.48</v>
          </cell>
        </row>
        <row r="4516">
          <cell r="A4516">
            <v>6037</v>
          </cell>
          <cell r="B4516" t="str">
            <v>ARGAMASSA CAL/AREIA MEDIA S/PENEIRAR 1:4 C/130KG CIMENTO PREP.MECANICO</v>
          </cell>
          <cell r="C4516" t="str">
            <v>M3</v>
          </cell>
          <cell r="D4516">
            <v>271.99</v>
          </cell>
        </row>
        <row r="4517">
          <cell r="A4517">
            <v>6038</v>
          </cell>
          <cell r="B4517" t="str">
            <v>ARGAMASSA CAL/AREIA MEDIA PENEIRADA 1:4 C/130KG CIMENTO PREP MECANICO</v>
          </cell>
          <cell r="C4517" t="str">
            <v>M3</v>
          </cell>
          <cell r="D4517">
            <v>321.81</v>
          </cell>
        </row>
        <row r="4518">
          <cell r="A4518">
            <v>6039</v>
          </cell>
          <cell r="B4518" t="str">
            <v>ARGAMASSA CIM/CAL/AREIA MEDIA SEM PENEIRAR 1:1:4 PREPARO C/BETONEIRA</v>
          </cell>
          <cell r="C4518" t="str">
            <v>M3</v>
          </cell>
          <cell r="D4518">
            <v>362.97</v>
          </cell>
        </row>
        <row r="4519">
          <cell r="A4519">
            <v>6040</v>
          </cell>
          <cell r="B4519" t="str">
            <v>ARGAMASSA CIM/CAL/AREIA MEDIA SEM PENEIRAR 1:0,5:5 PREPARO C/BETONEIRA</v>
          </cell>
          <cell r="C4519" t="str">
            <v>M3</v>
          </cell>
          <cell r="D4519">
            <v>247.51</v>
          </cell>
        </row>
        <row r="4520">
          <cell r="A4520">
            <v>211</v>
          </cell>
          <cell r="B4520" t="str">
            <v>CARGA, DESCARGA E TRANSPORTE DE MATERIAIS</v>
          </cell>
        </row>
        <row r="4521">
          <cell r="A4521">
            <v>25092</v>
          </cell>
          <cell r="B4521" t="str">
            <v>CARGA MECANIZADA E TRANSPORTE DE ENTULHOS</v>
          </cell>
        </row>
        <row r="4522">
          <cell r="A4522" t="str">
            <v>25092/001</v>
          </cell>
          <cell r="B4522" t="str">
            <v>CARGA MECANIZADA (PA-CARREGADEIRA) E TRANSPORTE DE ENTULHOS</v>
          </cell>
          <cell r="C4522" t="str">
            <v>M3/KM</v>
          </cell>
          <cell r="D4522">
            <v>2.5299999999999998</v>
          </cell>
        </row>
        <row r="4523">
          <cell r="A4523">
            <v>26297</v>
          </cell>
          <cell r="B4523" t="str">
            <v>CARGA MANUAL / DESCARGA MECANICA  MAT A GRANEL</v>
          </cell>
        </row>
        <row r="4524">
          <cell r="A4524" t="str">
            <v>26297/001</v>
          </cell>
          <cell r="B4524" t="str">
            <v>CARGA MAN(C/4 SERVENTES)/DESC MEC MAT A GRANEL:CAM BASC 8T A</v>
          </cell>
          <cell r="C4524" t="str">
            <v>T</v>
          </cell>
          <cell r="D4524">
            <v>8.31</v>
          </cell>
        </row>
        <row r="4525">
          <cell r="B4525" t="str">
            <v>DIESEL INCL TEMPO P/CARGA/DESCARGA/MANOBRA (AGREGADOS/PEDRA</v>
          </cell>
        </row>
        <row r="4526">
          <cell r="B4526" t="str">
            <v>DE MAO/PARALELOS/TERRA/ESCOMBROS)</v>
          </cell>
        </row>
        <row r="4527">
          <cell r="A4527" t="str">
            <v>CÓDIGO</v>
          </cell>
          <cell r="B4527" t="str">
            <v>|D E S C R I Ç Ã O                                                   |UN</v>
          </cell>
          <cell r="C4527" t="str">
            <v>IDADE</v>
          </cell>
          <cell r="D4527" t="str">
            <v>|CUSTO TOTAL</v>
          </cell>
        </row>
        <row r="4528">
          <cell r="A4528" t="str">
            <v>ÍNCULO.....:</v>
          </cell>
          <cell r="B4528" t="str">
            <v>NACIONAL CAIXA</v>
          </cell>
        </row>
        <row r="4530">
          <cell r="A4530" t="str">
            <v>26297/002</v>
          </cell>
          <cell r="B4530" t="str">
            <v>CARGA MAN(C/4 SERVENTES)/DESC MEC MAT A GRANEL:CAM BASC 12T</v>
          </cell>
          <cell r="C4530" t="str">
            <v>T</v>
          </cell>
          <cell r="D4530">
            <v>8.16</v>
          </cell>
        </row>
        <row r="4531">
          <cell r="B4531" t="str">
            <v>A DIESEL INCL TEMPO P/CARGA/DESCARGA/MANOBRA (AGREGADOS/PEDRA</v>
          </cell>
        </row>
        <row r="4532">
          <cell r="B4532" t="str">
            <v>DE MAO/PARALELOS/TERRA/ESCOMBROS)</v>
          </cell>
        </row>
        <row r="4533">
          <cell r="A4533" t="str">
            <v>26297/003</v>
          </cell>
          <cell r="B4533" t="str">
            <v>CARGA MAN(C/2 SERVENTES)/DESC MEC MAT A GRANEL:CAM BASC 8T A</v>
          </cell>
          <cell r="C4533" t="str">
            <v>T</v>
          </cell>
          <cell r="D4533">
            <v>12.91</v>
          </cell>
        </row>
        <row r="4534">
          <cell r="B4534" t="str">
            <v>DIESEL INCL TEMPO P/CARGA/DESCARGA/MANOBRAS (AGREGADOS/PEDRA</v>
          </cell>
        </row>
        <row r="4535">
          <cell r="B4535" t="str">
            <v>DE MAO/PARALELOS/TERRA/ESCOMBROS)</v>
          </cell>
        </row>
        <row r="4536">
          <cell r="A4536">
            <v>212</v>
          </cell>
          <cell r="B4536" t="str">
            <v>LIMPEZA E ARREMATES FINAIS</v>
          </cell>
        </row>
        <row r="4537">
          <cell r="A4537">
            <v>9537</v>
          </cell>
          <cell r="B4537" t="str">
            <v>LIMPEZA FINAL DA OBRA</v>
          </cell>
          <cell r="C4537" t="str">
            <v>M2</v>
          </cell>
          <cell r="D4537">
            <v>0.72</v>
          </cell>
        </row>
        <row r="4538">
          <cell r="A4538">
            <v>10410</v>
          </cell>
          <cell r="B4538" t="str">
            <v>LIMPEZA GERAL DE QUADRA POLIESPORTIVA</v>
          </cell>
        </row>
        <row r="4539">
          <cell r="A4539" t="str">
            <v>10410/001</v>
          </cell>
          <cell r="B4539" t="str">
            <v>LIMPEZA GERAL DE QUADRA POLIESPORTIVA (QUADRA DESC DO MET)</v>
          </cell>
          <cell r="C4539" t="str">
            <v>M2</v>
          </cell>
          <cell r="D4539">
            <v>0.62</v>
          </cell>
        </row>
        <row r="4540">
          <cell r="A4540">
            <v>23774</v>
          </cell>
          <cell r="B4540" t="str">
            <v>SERVICOS DIVERSOS</v>
          </cell>
        </row>
        <row r="4541">
          <cell r="A4541" t="str">
            <v>23774/001</v>
          </cell>
          <cell r="B4541" t="str">
            <v>ESCANINHOS CORRESPONDENCIA PR5-2Q-T INCL VERNIZ</v>
          </cell>
          <cell r="C4541" t="str">
            <v>UN</v>
          </cell>
          <cell r="D4541">
            <v>328.89</v>
          </cell>
        </row>
        <row r="4542">
          <cell r="A4542" t="str">
            <v>23774/002</v>
          </cell>
          <cell r="B4542" t="str">
            <v>VEDACAO POCO INSTALACOES PR5-2Q-T</v>
          </cell>
          <cell r="C4542" t="str">
            <v>UN</v>
          </cell>
          <cell r="D4542">
            <v>111.26</v>
          </cell>
        </row>
        <row r="4543">
          <cell r="A4543" t="str">
            <v>23774/003</v>
          </cell>
          <cell r="B4543" t="str">
            <v>CAIXA PROTECAO HIDROMETRO PR5-2Q-T</v>
          </cell>
          <cell r="C4543" t="str">
            <v>UN</v>
          </cell>
          <cell r="D4543">
            <v>211</v>
          </cell>
        </row>
        <row r="4544">
          <cell r="A4544" t="str">
            <v>23774/004</v>
          </cell>
          <cell r="B4544" t="str">
            <v>PLACA FERRO ESMALTADO PR5-2Q-T 12X18CM</v>
          </cell>
          <cell r="C4544" t="str">
            <v>UN</v>
          </cell>
          <cell r="D4544">
            <v>4.46</v>
          </cell>
        </row>
        <row r="4545">
          <cell r="A4545" t="str">
            <v>23774/005</v>
          </cell>
          <cell r="B4545" t="str">
            <v>PLAQUETA FERRO ESMALTADO ELIPTICA PR5-2Q-T</v>
          </cell>
          <cell r="C4545" t="str">
            <v>UN</v>
          </cell>
          <cell r="D4545">
            <v>2.27</v>
          </cell>
        </row>
        <row r="4546">
          <cell r="A4546" t="str">
            <v>23774/006</v>
          </cell>
          <cell r="B4546" t="str">
            <v>LIMPEZA GERAL OBRA PR5-2Q-T</v>
          </cell>
          <cell r="C4546" t="str">
            <v>UN</v>
          </cell>
          <cell r="D4546">
            <v>3799.04</v>
          </cell>
        </row>
        <row r="4547">
          <cell r="A4547">
            <v>26580</v>
          </cell>
          <cell r="B4547" t="str">
            <v>LIMPEZA DIVERSAS DA OBRA</v>
          </cell>
        </row>
        <row r="4548">
          <cell r="A4548" t="str">
            <v>26580/001</v>
          </cell>
          <cell r="B4548" t="str">
            <v>LIMPEZA REVESTIMENTO PLASTICO EM PAREDE</v>
          </cell>
          <cell r="C4548" t="str">
            <v>M2</v>
          </cell>
          <cell r="D4548">
            <v>5.67</v>
          </cell>
        </row>
        <row r="4549">
          <cell r="A4549" t="str">
            <v>26580/002</v>
          </cell>
          <cell r="B4549" t="str">
            <v>LIMPEZA/PREPARO SUPERFICIE CONCRETO P/PINTURA</v>
          </cell>
          <cell r="C4549" t="str">
            <v>M2</v>
          </cell>
          <cell r="D4549">
            <v>2.41</v>
          </cell>
        </row>
        <row r="4550">
          <cell r="A4550" t="str">
            <v>26580/003</v>
          </cell>
          <cell r="B4550" t="str">
            <v>LIMPEZA AZULEJO</v>
          </cell>
          <cell r="C4550" t="str">
            <v>M2</v>
          </cell>
          <cell r="D4550">
            <v>1.73</v>
          </cell>
        </row>
        <row r="4551">
          <cell r="A4551" t="str">
            <v>26580/004</v>
          </cell>
          <cell r="B4551" t="str">
            <v>LIMPEZA E LAVAGEM DE PASTILHAS</v>
          </cell>
          <cell r="C4551" t="str">
            <v>M2</v>
          </cell>
          <cell r="D4551">
            <v>2.41</v>
          </cell>
        </row>
        <row r="4552">
          <cell r="A4552" t="str">
            <v>26580/005</v>
          </cell>
          <cell r="B4552" t="str">
            <v>LIMPEZA CHAPA MELAMINICA EM PAREDE</v>
          </cell>
          <cell r="C4552" t="str">
            <v>M2</v>
          </cell>
          <cell r="D4552">
            <v>1.88</v>
          </cell>
        </row>
        <row r="4553">
          <cell r="A4553" t="str">
            <v>26580/006</v>
          </cell>
          <cell r="B4553" t="str">
            <v>LIMPEZA LAMBRI ALUMINIO</v>
          </cell>
          <cell r="C4553" t="str">
            <v>M2</v>
          </cell>
          <cell r="D4553">
            <v>4.1500000000000004</v>
          </cell>
        </row>
        <row r="4554">
          <cell r="A4554" t="str">
            <v>26580/007</v>
          </cell>
          <cell r="B4554" t="str">
            <v>LIMPEZA ESQUADRIA FERRO C/SOLVENTE</v>
          </cell>
          <cell r="C4554" t="str">
            <v>M2</v>
          </cell>
          <cell r="D4554">
            <v>7.43</v>
          </cell>
        </row>
        <row r="4555">
          <cell r="A4555" t="str">
            <v>26580/008</v>
          </cell>
          <cell r="B4555" t="str">
            <v>LIMPEZA VIDRO COMUM</v>
          </cell>
          <cell r="C4555" t="str">
            <v>M2</v>
          </cell>
          <cell r="D4555">
            <v>3.49</v>
          </cell>
        </row>
        <row r="4556">
          <cell r="A4556" t="str">
            <v>26580/009</v>
          </cell>
          <cell r="B4556" t="str">
            <v>LIMPEZA FORRO</v>
          </cell>
          <cell r="C4556" t="str">
            <v>M2</v>
          </cell>
          <cell r="D4556">
            <v>6.85</v>
          </cell>
        </row>
        <row r="4557">
          <cell r="A4557" t="str">
            <v>26580/010</v>
          </cell>
          <cell r="B4557" t="str">
            <v>LIMPEZA LOUCAS E METAIS</v>
          </cell>
          <cell r="C4557" t="str">
            <v>M2</v>
          </cell>
          <cell r="D4557">
            <v>7.92</v>
          </cell>
        </row>
        <row r="4558">
          <cell r="A4558" t="str">
            <v>CÓDIGO</v>
          </cell>
          <cell r="B4558" t="str">
            <v>|D E S C R I Ç Ã O                                                   |UN</v>
          </cell>
          <cell r="C4558" t="str">
            <v>IDADE</v>
          </cell>
          <cell r="D4558" t="str">
            <v>|CUSTO TOTAL</v>
          </cell>
        </row>
        <row r="4559">
          <cell r="A4559" t="str">
            <v>ÍNCULO.....:</v>
          </cell>
          <cell r="B4559" t="str">
            <v>NACIONAL CAIXA</v>
          </cell>
        </row>
        <row r="4561">
          <cell r="A4561" t="str">
            <v>26580/011</v>
          </cell>
          <cell r="B4561" t="str">
            <v>LIMPEZA PISO MARMORE/GRANITO</v>
          </cell>
          <cell r="C4561" t="str">
            <v>M2</v>
          </cell>
          <cell r="D4561">
            <v>7</v>
          </cell>
        </row>
        <row r="4562">
          <cell r="A4562" t="str">
            <v>26580/012</v>
          </cell>
          <cell r="B4562" t="str">
            <v>LIMPEZA PISO CERAMICO</v>
          </cell>
          <cell r="C4562" t="str">
            <v>M2</v>
          </cell>
          <cell r="D4562">
            <v>5.86</v>
          </cell>
        </row>
        <row r="4563">
          <cell r="A4563" t="str">
            <v>26580/013</v>
          </cell>
          <cell r="B4563" t="str">
            <v>LIMPEZA PISO PLACA BORRACHA C/ENCERAMENTO</v>
          </cell>
          <cell r="C4563" t="str">
            <v>M2</v>
          </cell>
          <cell r="D4563">
            <v>7.86</v>
          </cell>
        </row>
        <row r="4564">
          <cell r="A4564" t="str">
            <v>26580/014</v>
          </cell>
          <cell r="B4564" t="str">
            <v>LIMPEZA PISO PLACA BORRACHA</v>
          </cell>
          <cell r="C4564" t="str">
            <v>M2</v>
          </cell>
          <cell r="D4564">
            <v>2.83</v>
          </cell>
        </row>
        <row r="4565">
          <cell r="A4565" t="str">
            <v>26580/015</v>
          </cell>
          <cell r="B4565" t="str">
            <v>LIMPEZA GERAL DA OBRA</v>
          </cell>
          <cell r="C4565" t="str">
            <v>M2</v>
          </cell>
          <cell r="D4565">
            <v>3.44</v>
          </cell>
        </row>
        <row r="4566">
          <cell r="A4566" t="str">
            <v>26580/016</v>
          </cell>
          <cell r="B4566" t="str">
            <v>LIMPEZA PISO CIMENTADO</v>
          </cell>
          <cell r="C4566" t="str">
            <v>M2</v>
          </cell>
          <cell r="D4566">
            <v>11.47</v>
          </cell>
        </row>
        <row r="4567">
          <cell r="A4567" t="str">
            <v>26580/017</v>
          </cell>
          <cell r="B4567" t="str">
            <v>LIMPEZA PISO MARMORITE/GRANILITE</v>
          </cell>
          <cell r="C4567" t="str">
            <v>M2</v>
          </cell>
          <cell r="D4567">
            <v>6.64</v>
          </cell>
        </row>
        <row r="4568">
          <cell r="A4568" t="str">
            <v>26580/018</v>
          </cell>
          <cell r="B4568" t="str">
            <v>LIMPEZA MANUAL DO TERRENO (C/ RASPAGEM SUPERFICIAL)</v>
          </cell>
          <cell r="C4568" t="str">
            <v>M2</v>
          </cell>
          <cell r="D4568">
            <v>1.1000000000000001</v>
          </cell>
        </row>
        <row r="4569">
          <cell r="A4569">
            <v>68541</v>
          </cell>
          <cell r="B4569" t="str">
            <v>LIMPEZA DIVERSAS DA OBRA</v>
          </cell>
        </row>
        <row r="4570">
          <cell r="A4570" t="str">
            <v>68541/001</v>
          </cell>
          <cell r="B4570" t="str">
            <v>LIMPEZA LOUCAS E METAIS</v>
          </cell>
          <cell r="C4570" t="str">
            <v>UN</v>
          </cell>
          <cell r="D4570">
            <v>7.92</v>
          </cell>
        </row>
        <row r="4571">
          <cell r="A4571">
            <v>215</v>
          </cell>
          <cell r="B4571" t="str">
            <v>ABERTURA DE POCO | CISTERNA OU CACIMBA |</v>
          </cell>
        </row>
        <row r="4572">
          <cell r="A4572">
            <v>24266</v>
          </cell>
          <cell r="B4572" t="str">
            <v>PERFURACAO DE POCO</v>
          </cell>
        </row>
        <row r="4573">
          <cell r="A4573" t="str">
            <v>24266/001</v>
          </cell>
          <cell r="B4573" t="str">
            <v>PERFURACAO DE POCO COM PERFURATRIZ PNEUMATICA</v>
          </cell>
          <cell r="C4573" t="str">
            <v>M</v>
          </cell>
          <cell r="D4573">
            <v>21.39</v>
          </cell>
        </row>
        <row r="4574">
          <cell r="A4574" t="str">
            <v>24266/002</v>
          </cell>
          <cell r="B4574" t="str">
            <v>PERFURACAO DE POCO COM PERFURATRIZ A PERCUSSAO</v>
          </cell>
          <cell r="C4574" t="str">
            <v>M</v>
          </cell>
          <cell r="D4574">
            <v>41.5</v>
          </cell>
        </row>
        <row r="4575">
          <cell r="A4575">
            <v>216</v>
          </cell>
          <cell r="B4575" t="str">
            <v>POCO TUBULAR PROFUNDO</v>
          </cell>
        </row>
        <row r="4576">
          <cell r="A4576">
            <v>24267</v>
          </cell>
          <cell r="B4576" t="str">
            <v>INSTALACAO HIDRAULICA DE POCO PROFUNDO</v>
          </cell>
        </row>
        <row r="4577">
          <cell r="A4577" t="str">
            <v>24267/001</v>
          </cell>
          <cell r="B4577" t="str">
            <v>INSTALACAO HIDRAULICA DE POCO PROFUNDO D=75MM</v>
          </cell>
          <cell r="C4577" t="str">
            <v>UN</v>
          </cell>
          <cell r="D4577">
            <v>2267.5700000000002</v>
          </cell>
        </row>
        <row r="4578">
          <cell r="A4578" t="str">
            <v>24267/002</v>
          </cell>
          <cell r="B4578" t="str">
            <v>INSTALACAO HIDRAULICA DE POCO PROFUNDO D=150MM</v>
          </cell>
          <cell r="C4578" t="str">
            <v>UN</v>
          </cell>
          <cell r="D4578">
            <v>20651.89</v>
          </cell>
        </row>
        <row r="4579">
          <cell r="A4579">
            <v>24269</v>
          </cell>
          <cell r="B4579" t="str">
            <v>INSTALACAO ELETRICA P/POCO PROFUNDO</v>
          </cell>
        </row>
        <row r="4580">
          <cell r="A4580" t="str">
            <v>24269/001</v>
          </cell>
          <cell r="B4580" t="str">
            <v>INSTALACAO ELETRICA DE POCO PROFUNDO D=75MM</v>
          </cell>
          <cell r="C4580" t="str">
            <v>UN</v>
          </cell>
          <cell r="D4580">
            <v>562.28</v>
          </cell>
        </row>
        <row r="4581">
          <cell r="A4581" t="str">
            <v>24269/002</v>
          </cell>
          <cell r="B4581" t="str">
            <v>INSTALACAO ELETRICA DE POCO PROFUNDO D=150MM</v>
          </cell>
          <cell r="C4581" t="str">
            <v>UN</v>
          </cell>
          <cell r="D4581">
            <v>790.28</v>
          </cell>
        </row>
        <row r="4582">
          <cell r="A4582">
            <v>40841</v>
          </cell>
          <cell r="B4582" t="str">
            <v>ABRACADEIRA P/POCOS PROFUNDOS</v>
          </cell>
          <cell r="C4582" t="str">
            <v>UN</v>
          </cell>
          <cell r="D4582">
            <v>48.48</v>
          </cell>
        </row>
        <row r="4583">
          <cell r="A4583">
            <v>318</v>
          </cell>
          <cell r="B4583" t="str">
            <v>OUTROS</v>
          </cell>
        </row>
        <row r="4584">
          <cell r="A4584">
            <v>5962</v>
          </cell>
          <cell r="B4584" t="str">
            <v>TANQUE FIXO CILIND HORIZ ISOLADO FERLEX 10.000L P/ASFALTO</v>
          </cell>
          <cell r="C4584" t="str">
            <v>UN</v>
          </cell>
          <cell r="D4584">
            <v>5.76</v>
          </cell>
        </row>
        <row r="4585">
          <cell r="B4585" t="str">
            <v>DEPRECIACAO E JUROS</v>
          </cell>
        </row>
        <row r="4586">
          <cell r="A4586">
            <v>6391</v>
          </cell>
          <cell r="B4586" t="str">
            <v>SOLDA TOPO DESCENDENTE CHANFRADA ESPESSURA=1/4" CHAPA/PERFIL/TUBO ACO</v>
          </cell>
          <cell r="C4586" t="str">
            <v>M</v>
          </cell>
          <cell r="D4586">
            <v>58.52</v>
          </cell>
        </row>
        <row r="4587">
          <cell r="B4587" t="str">
            <v>COM CONVERSOR DIESEL.</v>
          </cell>
        </row>
        <row r="4588">
          <cell r="A4588">
            <v>71402</v>
          </cell>
          <cell r="B4588" t="str">
            <v>SOQUETE COMPACTADOR</v>
          </cell>
        </row>
        <row r="4589">
          <cell r="A4589" t="str">
            <v>CÓDIGO</v>
          </cell>
          <cell r="B4589" t="str">
            <v>|D E S C R I Ç Ã O                                                   |UN</v>
          </cell>
          <cell r="C4589" t="str">
            <v>IDADE</v>
          </cell>
          <cell r="D4589" t="str">
            <v>|CUSTO TOTAL</v>
          </cell>
        </row>
        <row r="4590">
          <cell r="A4590" t="str">
            <v>ÍNCULO.....:</v>
          </cell>
          <cell r="B4590" t="str">
            <v>NACIONAL CAIXA</v>
          </cell>
        </row>
        <row r="4592">
          <cell r="A4592" t="str">
            <v>71402/001</v>
          </cell>
          <cell r="B4592" t="str">
            <v>SOQUETE COMPACTADOR 72KG GASOLINA, 3HP (CHP) EXCLUSIVE OPERADOR.</v>
          </cell>
          <cell r="C4592" t="str">
            <v>H</v>
          </cell>
          <cell r="D4592">
            <v>7.2</v>
          </cell>
        </row>
        <row r="4593">
          <cell r="A4593" t="str">
            <v>71402/002</v>
          </cell>
          <cell r="B4593" t="str">
            <v>SOQUETE COMPACTADOR 72KG, GASOLINA, 3HP, (CHI), EXCLUSIVE OPERADOR.</v>
          </cell>
          <cell r="C4593" t="str">
            <v>H</v>
          </cell>
          <cell r="D4593">
            <v>2.69</v>
          </cell>
        </row>
        <row r="4594">
          <cell r="A4594">
            <v>71407</v>
          </cell>
          <cell r="B4594" t="str">
            <v>CAMINHÃO</v>
          </cell>
        </row>
        <row r="4595">
          <cell r="A4595" t="str">
            <v>71407/001</v>
          </cell>
          <cell r="B4595" t="str">
            <v>CAMINHÃO BASCULANTE TOCO 5M3, INCLUSIVE CAÇAMBA, MOTOR DIESEL 160CV CO</v>
          </cell>
          <cell r="C4595" t="str">
            <v>H</v>
          </cell>
          <cell r="D4595">
            <v>71.150000000000006</v>
          </cell>
        </row>
        <row r="4596">
          <cell r="B4596" t="str">
            <v>M MOTORISTA - CHP</v>
          </cell>
        </row>
        <row r="4597">
          <cell r="A4597" t="str">
            <v>71407/002</v>
          </cell>
          <cell r="B4597" t="str">
            <v>CAMINHÃO TOCO, CARROCERIA FIXA ABERTA MADEIRA, MOTOR DIESEL - CHI - CO</v>
          </cell>
          <cell r="C4597" t="str">
            <v>CHI</v>
          </cell>
          <cell r="D4597">
            <v>27.23</v>
          </cell>
        </row>
        <row r="4598">
          <cell r="B4598" t="str">
            <v>M MOTORISTA</v>
          </cell>
        </row>
        <row r="4599">
          <cell r="A4599" t="str">
            <v>71407/003</v>
          </cell>
          <cell r="B4599" t="str">
            <v>CAMINHÃO TOCO, CARROCERIA FIXA ABERTA DE MADEIRA, MOTOR A DIESEL - CHP</v>
          </cell>
          <cell r="C4599" t="str">
            <v>CHP</v>
          </cell>
          <cell r="D4599">
            <v>73.05</v>
          </cell>
        </row>
        <row r="4600">
          <cell r="B4600" t="e">
            <v>#NAME?</v>
          </cell>
        </row>
        <row r="4601">
          <cell r="A4601">
            <v>71408</v>
          </cell>
          <cell r="B4601" t="str">
            <v>TRATOR</v>
          </cell>
        </row>
        <row r="4602">
          <cell r="A4602" t="str">
            <v>71408/001</v>
          </cell>
          <cell r="B4602" t="str">
            <v>TRATOR DE ESTEIRAS, 153HP - CHI - INCLUSIVE OPERADOR</v>
          </cell>
          <cell r="C4602" t="str">
            <v>H</v>
          </cell>
          <cell r="D4602">
            <v>103.85</v>
          </cell>
        </row>
        <row r="4603">
          <cell r="A4603" t="str">
            <v>71408/002</v>
          </cell>
          <cell r="B4603" t="str">
            <v>TRATOR ESTEIRAS DIESEL 140CV - CHP - INCLUSIVE OPERADOR</v>
          </cell>
          <cell r="C4603" t="str">
            <v>H</v>
          </cell>
          <cell r="D4603">
            <v>230.74</v>
          </cell>
        </row>
        <row r="4604">
          <cell r="A4604">
            <v>71409</v>
          </cell>
          <cell r="B4604" t="str">
            <v>CARREGADOR FRONTAL / PÁ CARREGADEIRA</v>
          </cell>
        </row>
        <row r="4605">
          <cell r="A4605" t="str">
            <v>71409/001</v>
          </cell>
          <cell r="B4605" t="str">
            <v>CARREGADOR FRONTAL (PA CARREGADEIRA) SOBRE RODAS 105HP CAPACIDADE DA C</v>
          </cell>
          <cell r="C4605" t="str">
            <v>H</v>
          </cell>
          <cell r="D4605">
            <v>115.58</v>
          </cell>
        </row>
        <row r="4606">
          <cell r="B4606" t="str">
            <v>AÇAMBA 1,4 A 1,7M3 - CHP - INCLUSIVE OPERADOR</v>
          </cell>
        </row>
        <row r="4607">
          <cell r="A4607">
            <v>71417</v>
          </cell>
          <cell r="B4607" t="str">
            <v>ESCAVADEIRA</v>
          </cell>
        </row>
        <row r="4608">
          <cell r="A4608" t="str">
            <v>71417/001</v>
          </cell>
          <cell r="B4608" t="str">
            <v>ESCAVADEIRA HIDRAULICA SOBRE ESTEIRAS 110HP A DIESEL - CHP - INCLUSIVE</v>
          </cell>
          <cell r="C4608" t="str">
            <v>CHP</v>
          </cell>
          <cell r="D4608">
            <v>144.80000000000001</v>
          </cell>
        </row>
        <row r="4609">
          <cell r="B4609" t="str">
            <v>OPERADOR</v>
          </cell>
        </row>
        <row r="4610">
          <cell r="A4610" t="str">
            <v>71417/002</v>
          </cell>
          <cell r="B4610" t="str">
            <v>ESCAVADEIRA HIDRAULICA SOBRE ESTEIRAS 110HP A DIESEL - CHI - INCLUISVE</v>
          </cell>
          <cell r="C4610" t="str">
            <v>CHI</v>
          </cell>
          <cell r="D4610">
            <v>62.7</v>
          </cell>
        </row>
        <row r="4611">
          <cell r="B4611" t="str">
            <v>OPERADOR</v>
          </cell>
        </row>
        <row r="4612">
          <cell r="A4612">
            <v>71516</v>
          </cell>
          <cell r="B4612" t="str">
            <v>MANGUEIRA DE FIBRA DE POLIESTER PURA, COM 1.1/2", REVESTIDA INTERNAMEN</v>
          </cell>
          <cell r="C4612" t="str">
            <v>UN</v>
          </cell>
          <cell r="D4612">
            <v>320</v>
          </cell>
        </row>
        <row r="4613">
          <cell r="B4613" t="str">
            <v>TE. ESTA COMPOSIÇÃO COMPREENDE DOIS (2) LANCES COM 15M.</v>
          </cell>
        </row>
        <row r="4614">
          <cell r="A4614">
            <v>71566</v>
          </cell>
          <cell r="B4614" t="str">
            <v>GUINDASTES E/OU BRAÇO MECÂNICO</v>
          </cell>
        </row>
        <row r="4615">
          <cell r="A4615" t="str">
            <v>71566/001</v>
          </cell>
          <cell r="B4615" t="str">
            <v>GUINDAUTO (CI) CAP.3,5 TON., MONTADO SOBRE CAMINHÃO TOCO (EXCL. O CAMI</v>
          </cell>
          <cell r="C4615" t="str">
            <v>H</v>
          </cell>
          <cell r="D4615">
            <v>12.05</v>
          </cell>
        </row>
        <row r="4616">
          <cell r="B4616" t="str">
            <v>NHÃO) APROX.2,0M DE ALCANCE HORIZONTAL, 7,0 NA VERTICAL.  EXCL. OPERAD</v>
          </cell>
        </row>
        <row r="4617">
          <cell r="B4617" t="str">
            <v>OR.</v>
          </cell>
        </row>
        <row r="4618">
          <cell r="A4618" t="str">
            <v>71566/002</v>
          </cell>
          <cell r="B4618" t="str">
            <v>GUINDAUTO (CP) CAP.3,5 TON., MONTADO SOBRE CAMINHÃO TOCO (EXCL. O CAMI</v>
          </cell>
          <cell r="C4618" t="str">
            <v>H</v>
          </cell>
          <cell r="D4618">
            <v>14.06</v>
          </cell>
        </row>
        <row r="4619">
          <cell r="B4619" t="str">
            <v>NHÃO) APROX.2,0M DE ALCANCE HORIZONTAL, VERTICAL 7,0M.  EXCLUSIVE OPER</v>
          </cell>
        </row>
        <row r="4620">
          <cell r="A4620" t="str">
            <v>CÓDIGO</v>
          </cell>
          <cell r="B4620" t="str">
            <v>|D E S C R I Ç Ã O                                                   |UN</v>
          </cell>
          <cell r="C4620" t="str">
            <v>IDADE</v>
          </cell>
          <cell r="D4620" t="str">
            <v>|CUSTO TOTAL</v>
          </cell>
        </row>
        <row r="4621">
          <cell r="A4621" t="str">
            <v>ÍNCULO.....:</v>
          </cell>
          <cell r="B4621" t="str">
            <v>NACIONAL CAIXA</v>
          </cell>
        </row>
        <row r="4623">
          <cell r="B4623" t="str">
            <v>ADOR.</v>
          </cell>
        </row>
        <row r="4624">
          <cell r="A4624">
            <v>71572</v>
          </cell>
          <cell r="B4624" t="str">
            <v>BETONEIRAS</v>
          </cell>
        </row>
        <row r="4625">
          <cell r="A4625" t="str">
            <v>71572/001</v>
          </cell>
          <cell r="B4625" t="str">
            <v>BETONEIRA DIESEL 580L (CP) MISTURA SECA, CARREGAMENTO MECANICO E TAMBO</v>
          </cell>
          <cell r="C4625" t="str">
            <v>H</v>
          </cell>
          <cell r="D4625">
            <v>11.65</v>
          </cell>
        </row>
        <row r="4626">
          <cell r="B4626" t="str">
            <v>R REVERSÍVEL. - EXCLUSIVE OPERADOR</v>
          </cell>
        </row>
        <row r="4627">
          <cell r="A4627" t="str">
            <v>71572/002</v>
          </cell>
          <cell r="B4627" t="str">
            <v>BETONEIRA DIESEL, 580L (CI) MISTURA SECA, CARREGADOR MECANICO E TAMBOR</v>
          </cell>
          <cell r="C4627" t="str">
            <v>H</v>
          </cell>
          <cell r="D4627">
            <v>4.0999999999999996</v>
          </cell>
        </row>
        <row r="4628">
          <cell r="B4628" t="str">
            <v>REVERSÍVEL.- EXCLUSIVE OPERADOR</v>
          </cell>
        </row>
        <row r="4629">
          <cell r="A4629">
            <v>321</v>
          </cell>
          <cell r="B4629" t="str">
            <v>COMPOSICAO SERVICO MIGRACAO</v>
          </cell>
        </row>
        <row r="4630">
          <cell r="A4630">
            <v>5623</v>
          </cell>
          <cell r="B4630" t="str">
            <v>JUROS - CAMINHAO BASCULANTE FORD F 12000 12T 142HP (VU=5ANOS)</v>
          </cell>
          <cell r="C4630" t="str">
            <v>H</v>
          </cell>
          <cell r="D4630">
            <v>4.42</v>
          </cell>
        </row>
        <row r="4631">
          <cell r="A4631">
            <v>5624</v>
          </cell>
          <cell r="B4631" t="str">
            <v>MATERIAIS NA OPERACAO -CAMINHAO BASCULANTE FORD F-12000 12T 142HP</v>
          </cell>
          <cell r="C4631" t="str">
            <v>H</v>
          </cell>
          <cell r="D4631">
            <v>53.67</v>
          </cell>
        </row>
        <row r="4632">
          <cell r="A4632">
            <v>5627</v>
          </cell>
          <cell r="B4632" t="str">
            <v>ESCAVADEIRA KOMATSU PC 150 SE 103 HP - DEPRECIACAO</v>
          </cell>
          <cell r="C4632" t="str">
            <v>H</v>
          </cell>
          <cell r="D4632">
            <v>42.21</v>
          </cell>
        </row>
        <row r="4633">
          <cell r="A4633">
            <v>5628</v>
          </cell>
          <cell r="B4633" t="str">
            <v>ESCAVADEIRA KOMATSU PC 150 SE 103 HP - JUROS</v>
          </cell>
          <cell r="C4633" t="str">
            <v>H</v>
          </cell>
          <cell r="D4633">
            <v>15.96</v>
          </cell>
        </row>
        <row r="4634">
          <cell r="A4634">
            <v>5629</v>
          </cell>
          <cell r="B4634" t="str">
            <v>ESCAVADEIRA KOMATSU PC 150 SE 103 HP - MANUTENCAO</v>
          </cell>
          <cell r="C4634" t="str">
            <v>H</v>
          </cell>
          <cell r="D4634">
            <v>33.79</v>
          </cell>
        </row>
        <row r="4635">
          <cell r="A4635">
            <v>5630</v>
          </cell>
          <cell r="B4635" t="str">
            <v>ESCAVADEIRA KOMATSU PC 150 SE 103 HP - MATERIAIS NA OPERACAO</v>
          </cell>
          <cell r="C4635" t="str">
            <v>H</v>
          </cell>
          <cell r="D4635">
            <v>52.92</v>
          </cell>
        </row>
        <row r="4636">
          <cell r="A4636">
            <v>5631</v>
          </cell>
          <cell r="B4636" t="str">
            <v>ESCAVADEIRA KOMATSU PC 150 SE 103 HP - CHP DIURNO</v>
          </cell>
          <cell r="C4636" t="str">
            <v>CHP</v>
          </cell>
          <cell r="D4636">
            <v>152.74</v>
          </cell>
        </row>
        <row r="4637">
          <cell r="A4637">
            <v>5632</v>
          </cell>
          <cell r="B4637" t="str">
            <v>ESCAVADEIRA KOMATSU PC 150 SE 103 HP - CHI DIURNO</v>
          </cell>
          <cell r="C4637" t="str">
            <v>CHI</v>
          </cell>
          <cell r="D4637">
            <v>66.02</v>
          </cell>
        </row>
        <row r="4638">
          <cell r="A4638">
            <v>5653</v>
          </cell>
          <cell r="B4638" t="str">
            <v>CARREGADEIRA SOBRE PNEUS CASE W20 144HP (VU=5A) - DEPRECIACAO E JUROS</v>
          </cell>
          <cell r="C4638" t="str">
            <v>H</v>
          </cell>
          <cell r="D4638">
            <v>50.61</v>
          </cell>
        </row>
        <row r="4639">
          <cell r="A4639">
            <v>5654</v>
          </cell>
          <cell r="B4639" t="str">
            <v>CARREGADEIRA SOBRE PNEUS CASE W20 144HP 1,53/1,91M3 (VU=5A)-MANUTENCAO</v>
          </cell>
          <cell r="C4639" t="str">
            <v>H</v>
          </cell>
          <cell r="D4639">
            <v>38.369999999999997</v>
          </cell>
        </row>
        <row r="4640">
          <cell r="A4640">
            <v>5655</v>
          </cell>
          <cell r="B4640" t="str">
            <v>CARREGADEIRA SOBRE PNEUS CASE W20 144HP 1,53/1,91M3 -MATERIAL/OPERACAO</v>
          </cell>
          <cell r="C4640" t="str">
            <v>H</v>
          </cell>
          <cell r="D4640">
            <v>43.09</v>
          </cell>
        </row>
        <row r="4641">
          <cell r="A4641">
            <v>5656</v>
          </cell>
          <cell r="B4641" t="str">
            <v>CARREGADEIRA SOBRE PNEUS CASE W20 144HP 1,53/1,91M3</v>
          </cell>
          <cell r="C4641" t="str">
            <v>H</v>
          </cell>
          <cell r="D4641">
            <v>8.44</v>
          </cell>
        </row>
        <row r="4642">
          <cell r="B4642" t="str">
            <v>CUSTOS C/MAO-DE-OBRA NA OPERACAO DIURNA</v>
          </cell>
        </row>
        <row r="4643">
          <cell r="A4643">
            <v>5657</v>
          </cell>
          <cell r="B4643" t="str">
            <v>GRADE DE DISCO COM 24 DISCOS - DEPRECIACAO/JUROS</v>
          </cell>
          <cell r="C4643" t="str">
            <v>H</v>
          </cell>
          <cell r="D4643">
            <v>3.31</v>
          </cell>
        </row>
        <row r="4644">
          <cell r="A4644">
            <v>5658</v>
          </cell>
          <cell r="B4644" t="str">
            <v>GRADE DE DISCO COM 24 DISCOS - MANUTENCAO</v>
          </cell>
          <cell r="C4644" t="str">
            <v>H</v>
          </cell>
          <cell r="D4644">
            <v>1.1000000000000001</v>
          </cell>
        </row>
        <row r="4645">
          <cell r="A4645">
            <v>5663</v>
          </cell>
          <cell r="B4645" t="str">
            <v>RETRO-ESCAVADEIRA C/CARREGADEIRA SOBRE PNEUS MAXION 750-4WD</v>
          </cell>
          <cell r="C4645" t="str">
            <v>H</v>
          </cell>
          <cell r="D4645">
            <v>24.61</v>
          </cell>
        </row>
        <row r="4646">
          <cell r="B4646" t="str">
            <v>0,12/0,79M3 86CV (VU=5ANOS) - DEPRECIACAO E JUROS</v>
          </cell>
        </row>
        <row r="4647">
          <cell r="A4647">
            <v>5664</v>
          </cell>
          <cell r="B4647" t="str">
            <v>RETRO-ESCAVADEIRA C/CARREGADEIRA SOBRE PNEUS MAXION 750-4WD</v>
          </cell>
          <cell r="C4647" t="str">
            <v>H</v>
          </cell>
          <cell r="D4647">
            <v>18.66</v>
          </cell>
        </row>
        <row r="4648">
          <cell r="B4648" t="str">
            <v>0,12/0,79M3 86CV (VU=5ANOS) - MANUTENCAO</v>
          </cell>
        </row>
        <row r="4649">
          <cell r="A4649">
            <v>5665</v>
          </cell>
          <cell r="B4649" t="str">
            <v>RETRO-ESCAVADEIRA C/CARREGADEIRA SOBRE PNEUS MAXION 750-4WD</v>
          </cell>
          <cell r="C4649" t="str">
            <v>H</v>
          </cell>
          <cell r="D4649">
            <v>7.84</v>
          </cell>
        </row>
        <row r="4650">
          <cell r="B4650" t="str">
            <v>0,12/0,79M3 86CV - CUSTOS C/ MAO-DE-OBRA NA OPERACAO DIURNA</v>
          </cell>
        </row>
        <row r="4651">
          <cell r="A4651" t="str">
            <v>CÓDIGO</v>
          </cell>
          <cell r="B4651" t="str">
            <v>|D E S C R I Ç Ã O                                                   |UN</v>
          </cell>
          <cell r="C4651" t="str">
            <v>IDADE</v>
          </cell>
          <cell r="D4651" t="str">
            <v>|CUSTO TOTAL</v>
          </cell>
        </row>
        <row r="4652">
          <cell r="A4652" t="str">
            <v>ÍNCULO.....:</v>
          </cell>
          <cell r="B4652" t="str">
            <v>NACIONAL CAIXA</v>
          </cell>
        </row>
        <row r="4654">
          <cell r="A4654">
            <v>5666</v>
          </cell>
          <cell r="B4654" t="str">
            <v>RETROESCAVADEIRA MASSEY-FERGUSON SOBRE PNEUS C/TRANSMISSAO MECANICA</v>
          </cell>
          <cell r="C4654" t="str">
            <v>H</v>
          </cell>
          <cell r="D4654">
            <v>22.2</v>
          </cell>
        </row>
        <row r="4655">
          <cell r="B4655" t="str">
            <v>MF-86 65HP (VU=5ANOS) - DEPRECIACAO E JUROS</v>
          </cell>
        </row>
        <row r="4656">
          <cell r="A4656">
            <v>5667</v>
          </cell>
          <cell r="B4656" t="str">
            <v>RETROESCAVADEIRA MASSEY-FERGUSON SOBRE PNEUS C/TRANSMISSAO MECANICA</v>
          </cell>
          <cell r="C4656" t="str">
            <v>H</v>
          </cell>
          <cell r="D4656">
            <v>16.82</v>
          </cell>
        </row>
        <row r="4657">
          <cell r="B4657" t="str">
            <v>MF-86 65HP (VU=5ANOS) - MANUTENCAO</v>
          </cell>
        </row>
        <row r="4658">
          <cell r="A4658">
            <v>5668</v>
          </cell>
          <cell r="B4658" t="str">
            <v>RETROESCAVADEIRA MASSEY-FERGUSON SOBRE PNEUS C/TRANSMISSAO MECANICA</v>
          </cell>
          <cell r="C4658" t="str">
            <v>H</v>
          </cell>
          <cell r="D4658">
            <v>24.57</v>
          </cell>
        </row>
        <row r="4659">
          <cell r="B4659" t="str">
            <v>MF-86 65HP (VU=5ANOS) - MATERIAIS / OPERACAO</v>
          </cell>
        </row>
        <row r="4660">
          <cell r="A4660">
            <v>5669</v>
          </cell>
          <cell r="B4660" t="str">
            <v>RETROESCAVADEIRA MASSEY-FERGUSON SOBRE PNEUS C/TRANSMISSAO MECANICA</v>
          </cell>
          <cell r="C4660" t="str">
            <v>H</v>
          </cell>
          <cell r="D4660">
            <v>7.84</v>
          </cell>
        </row>
        <row r="4661">
          <cell r="B4661" t="str">
            <v>MF-86 65HP (VU=5ANOS) - MAO-DE-OBRA / OPERACAO</v>
          </cell>
        </row>
        <row r="4662">
          <cell r="A4662">
            <v>5670</v>
          </cell>
          <cell r="B4662" t="str">
            <v>ROLO COMPACTADOR VIBRATORIO LISO AUTO-PROP. DYNAPAC CA-15 6,6T / 79HP</v>
          </cell>
          <cell r="C4662" t="str">
            <v>H</v>
          </cell>
          <cell r="D4662">
            <v>26.1</v>
          </cell>
        </row>
        <row r="4663">
          <cell r="B4663" t="str">
            <v>IMPACTO DINAMICO 18,45T (VU=5ANOS) - DEPRECIACAO E JUROS</v>
          </cell>
        </row>
        <row r="4664">
          <cell r="A4664">
            <v>5671</v>
          </cell>
          <cell r="B4664" t="str">
            <v>ROLO COMPACTADOR VIBRATORIO LISO AUTO-PROP. DYNAPAC CA-15 6,6T / 79HP</v>
          </cell>
          <cell r="C4664" t="str">
            <v>H</v>
          </cell>
          <cell r="D4664">
            <v>15.72</v>
          </cell>
        </row>
        <row r="4665">
          <cell r="B4665" t="str">
            <v>IMPACTO DINAMICO 18,45T (VU = 5ANOS) - MANUTENCAO</v>
          </cell>
        </row>
        <row r="4666">
          <cell r="A4666">
            <v>5672</v>
          </cell>
          <cell r="B4666" t="str">
            <v>ROLO COMPACTADOR VIBRATORIO LISO AUTO-PROP. DYNAPAC CA-15 6,6T / 79HP</v>
          </cell>
          <cell r="C4666" t="str">
            <v>H</v>
          </cell>
          <cell r="D4666">
            <v>7.84</v>
          </cell>
        </row>
        <row r="4667">
          <cell r="B4667" t="str">
            <v>IMPACTO DINAMICO 18,45T (VU=5ANOS) - MAO-DE-OBRA / OPERACAO</v>
          </cell>
        </row>
        <row r="4668">
          <cell r="A4668">
            <v>5673</v>
          </cell>
          <cell r="B4668" t="str">
            <v>ROLO COMPACTADOR VIBRATORIO LISO AUTO-PROP. MULLER VAP-55L 76HP</v>
          </cell>
          <cell r="C4668" t="str">
            <v>H</v>
          </cell>
          <cell r="D4668">
            <v>9.11</v>
          </cell>
        </row>
        <row r="4669">
          <cell r="B4669" t="str">
            <v>IMPACTO DINAMICO 13/19T (VU=5ANOS) - DEPRECIACAO E JUROS</v>
          </cell>
        </row>
        <row r="4670">
          <cell r="A4670">
            <v>5674</v>
          </cell>
          <cell r="B4670" t="str">
            <v>ROLO COMPACTADOR VIBRATORIO LISO AUTO-PROP. MULLER VAP-55L 76HP</v>
          </cell>
          <cell r="C4670" t="str">
            <v>H</v>
          </cell>
          <cell r="D4670">
            <v>13.71</v>
          </cell>
        </row>
        <row r="4671">
          <cell r="B4671" t="str">
            <v>IMPACTO DINAMICO 13/19T (VU=5ANOS) - MANUTENCAO</v>
          </cell>
        </row>
        <row r="4672">
          <cell r="A4672">
            <v>5675</v>
          </cell>
          <cell r="B4672" t="str">
            <v>ROLO COMPACTADOR VIBRATORIO LISO TANDEM DYNAPAC CC 142/40HP (VU=5ANOS)</v>
          </cell>
          <cell r="C4672" t="str">
            <v>H</v>
          </cell>
          <cell r="D4672">
            <v>8.51</v>
          </cell>
        </row>
        <row r="4673">
          <cell r="B4673" t="str">
            <v>DEPRECIACAO E JUROS</v>
          </cell>
        </row>
        <row r="4674">
          <cell r="A4674">
            <v>5676</v>
          </cell>
          <cell r="B4674" t="str">
            <v>ROLO COMPACTADOR VIBRATORIO LISO TANDEM DYNAPAC CC 142/40HP (VU=5ANOS)</v>
          </cell>
          <cell r="C4674" t="str">
            <v>H</v>
          </cell>
          <cell r="D4674">
            <v>5.1100000000000003</v>
          </cell>
        </row>
        <row r="4675">
          <cell r="B4675" t="str">
            <v>MANUTENCAO</v>
          </cell>
        </row>
        <row r="4676">
          <cell r="A4676">
            <v>5677</v>
          </cell>
          <cell r="B4676" t="str">
            <v>ROLO COMPACTADOR VIBRATORIO LISO TANDEM DYNAPAC CC 142/40HP (VU=5ANOS)</v>
          </cell>
          <cell r="C4676" t="str">
            <v>H</v>
          </cell>
          <cell r="D4676">
            <v>15.87</v>
          </cell>
        </row>
        <row r="4677">
          <cell r="B4677" t="str">
            <v>MATERIAIS / OPERACAO</v>
          </cell>
        </row>
        <row r="4678">
          <cell r="A4678">
            <v>5678</v>
          </cell>
          <cell r="B4678" t="str">
            <v>RETRO-ESCAVADEIRA C/CARREGADEIRA SOBRE PNEUS MAXION 750-4WD</v>
          </cell>
          <cell r="C4678" t="str">
            <v>CHP</v>
          </cell>
          <cell r="D4678">
            <v>79.849999999999994</v>
          </cell>
        </row>
        <row r="4679">
          <cell r="B4679" t="str">
            <v>0,12/0,79M3 86CV (VU=5ANOS) - CHP DIURNO</v>
          </cell>
        </row>
        <row r="4680">
          <cell r="A4680">
            <v>5679</v>
          </cell>
          <cell r="B4680" t="str">
            <v>RETRO-ESCAVADEIRA C/CARREGADEIRA SOBRE PNEUS MAXION 750-4WD</v>
          </cell>
          <cell r="C4680" t="str">
            <v>CHI</v>
          </cell>
          <cell r="D4680">
            <v>32.46</v>
          </cell>
        </row>
        <row r="4681">
          <cell r="B4681" t="str">
            <v>0,12/0,79M3 86CV (VU=5ANOS) - CHI DIURNO</v>
          </cell>
        </row>
        <row r="4682">
          <cell r="A4682" t="str">
            <v>CÓDIGO</v>
          </cell>
          <cell r="B4682" t="str">
            <v>|D E S C R I Ç Ã O                                                   |UN</v>
          </cell>
          <cell r="C4682" t="str">
            <v>IDADE</v>
          </cell>
          <cell r="D4682" t="str">
            <v>|CUSTO TOTAL</v>
          </cell>
        </row>
        <row r="4683">
          <cell r="A4683" t="str">
            <v>ÍNCULO.....:</v>
          </cell>
          <cell r="B4683" t="str">
            <v>NACIONAL CAIXA</v>
          </cell>
        </row>
        <row r="4685">
          <cell r="A4685">
            <v>5680</v>
          </cell>
          <cell r="B4685" t="str">
            <v>RETROESCAVADEIRA MASSEY-FERGUSON SOBRE PNEUS C/TRANSMISSAO MECANICA</v>
          </cell>
          <cell r="C4685" t="str">
            <v>CHP</v>
          </cell>
          <cell r="D4685">
            <v>71.44</v>
          </cell>
        </row>
        <row r="4686">
          <cell r="B4686" t="str">
            <v>MF-86 65HP (VU=5ANOS) - CHP DIURNO</v>
          </cell>
        </row>
        <row r="4687">
          <cell r="A4687">
            <v>5681</v>
          </cell>
          <cell r="B4687" t="str">
            <v>RETROESCAVADEIRA MASSEY-FERGUSON SOBRE PNEUS C/TRANSMISSAO MECANICA</v>
          </cell>
          <cell r="C4687" t="str">
            <v>CHI</v>
          </cell>
          <cell r="D4687">
            <v>30.05</v>
          </cell>
        </row>
        <row r="4688">
          <cell r="B4688" t="str">
            <v>MF-86 65HP (VU=5ANOS) - CHI DIURNO</v>
          </cell>
        </row>
        <row r="4689">
          <cell r="A4689">
            <v>5682</v>
          </cell>
          <cell r="B4689" t="str">
            <v>ROLO COMPACTADOR VIBRATORIO LISO AUTO-PROP. DYNAPAC CA-15 6,6T / 79HP</v>
          </cell>
          <cell r="C4689" t="str">
            <v>CHP</v>
          </cell>
          <cell r="D4689">
            <v>98.81</v>
          </cell>
        </row>
        <row r="4690">
          <cell r="B4690" t="str">
            <v>IMPACTO DINAMICO 18,45T (VU = 5ANOS) - CHP DIURNO</v>
          </cell>
        </row>
        <row r="4691">
          <cell r="A4691">
            <v>5683</v>
          </cell>
          <cell r="B4691" t="str">
            <v>ROLO COMPACTADOR VIBRATORIO LISO AUTO-PROP. DYNAPAC CA-15 6,6T / 79HP</v>
          </cell>
          <cell r="C4691" t="str">
            <v>CHI</v>
          </cell>
          <cell r="D4691">
            <v>33.950000000000003</v>
          </cell>
        </row>
        <row r="4692">
          <cell r="B4692" t="str">
            <v>IMPACTO DINAMICO 18,45T (VU = 5ANOS) - CHI DIURNO</v>
          </cell>
        </row>
        <row r="4693">
          <cell r="A4693">
            <v>5684</v>
          </cell>
          <cell r="B4693" t="str">
            <v>ROLO COMPACTADOR VIBRATORIO LISO AUTO-PROP. MULLER VAP-55L 76HP</v>
          </cell>
          <cell r="C4693" t="str">
            <v>CHP</v>
          </cell>
          <cell r="D4693">
            <v>79.819999999999993</v>
          </cell>
        </row>
        <row r="4694">
          <cell r="B4694" t="str">
            <v>IMPACTO DINAMICO 13/19T (VU=5ANOS) - CHP DIURNO</v>
          </cell>
        </row>
        <row r="4695">
          <cell r="A4695">
            <v>5685</v>
          </cell>
          <cell r="B4695" t="str">
            <v>ROLO COMPACTADOR VIBRATORIO LISO AUTO-PROP. MULLER VAP-55L 76HP</v>
          </cell>
          <cell r="C4695" t="str">
            <v>CHI</v>
          </cell>
          <cell r="D4695">
            <v>16.96</v>
          </cell>
        </row>
        <row r="4696">
          <cell r="B4696" t="str">
            <v>IMPACTO DINAMICO 13/19T (VU=5ANOS) - CHI DIURNO</v>
          </cell>
        </row>
        <row r="4697">
          <cell r="A4697">
            <v>5686</v>
          </cell>
          <cell r="B4697" t="str">
            <v>ROLO COMPACTADOR VIBRATORIO LISO TANDEM DYNAPAC CC 142/40HP (VU=5ANOS)</v>
          </cell>
          <cell r="C4697" t="str">
            <v>CHP</v>
          </cell>
          <cell r="D4697">
            <v>37.35</v>
          </cell>
        </row>
        <row r="4698">
          <cell r="B4698" t="str">
            <v>CHP DIURNO</v>
          </cell>
        </row>
        <row r="4699">
          <cell r="A4699">
            <v>5687</v>
          </cell>
          <cell r="B4699" t="str">
            <v>CARREGADEIRA SOBRE PNEUS CASE W20 144HP 1,53/1,91M3 (VU=5A)-CHP DIURNO</v>
          </cell>
          <cell r="C4699" t="str">
            <v>CHP</v>
          </cell>
          <cell r="D4699">
            <v>140.52000000000001</v>
          </cell>
        </row>
        <row r="4700">
          <cell r="A4700">
            <v>5688</v>
          </cell>
          <cell r="B4700" t="str">
            <v>CARREGADEIRA SOBRE PNEUS CASE W20 144HP 1,53/1,91M3 (VU=5A)-CHI DIURNO</v>
          </cell>
          <cell r="C4700" t="str">
            <v>CHI</v>
          </cell>
          <cell r="D4700">
            <v>59.06</v>
          </cell>
        </row>
        <row r="4701">
          <cell r="A4701">
            <v>5689</v>
          </cell>
          <cell r="B4701" t="str">
            <v>GRADE DE DISCO COM 24 DISCOS - CHP DIURNO</v>
          </cell>
          <cell r="C4701" t="str">
            <v>CHP</v>
          </cell>
          <cell r="D4701">
            <v>4.42</v>
          </cell>
        </row>
        <row r="4702">
          <cell r="A4702">
            <v>5690</v>
          </cell>
          <cell r="B4702" t="str">
            <v>GRADE DE DISCO COM 24 DISCOS - CHI DIURNO</v>
          </cell>
          <cell r="C4702" t="str">
            <v>CHI</v>
          </cell>
          <cell r="D4702">
            <v>3.31</v>
          </cell>
        </row>
        <row r="4703">
          <cell r="A4703">
            <v>5691</v>
          </cell>
          <cell r="B4703" t="str">
            <v>BOMBA C/MOTOR A GASOLINA AUTOESCORVANTE PARA AGUA SUJA - 3/4 HP</v>
          </cell>
          <cell r="C4703" t="str">
            <v>H</v>
          </cell>
          <cell r="D4703">
            <v>0.31</v>
          </cell>
        </row>
        <row r="4704">
          <cell r="B4704" t="str">
            <v>DEPRECIACAO E JUROS</v>
          </cell>
        </row>
        <row r="4705">
          <cell r="A4705">
            <v>5692</v>
          </cell>
          <cell r="B4705" t="str">
            <v>BOMBA C/MOTOR A GASOLINA AUTOESCORVANTE PARA AGUA SUJA - 3/4 HP</v>
          </cell>
          <cell r="C4705" t="str">
            <v>H</v>
          </cell>
          <cell r="D4705">
            <v>0.12</v>
          </cell>
        </row>
        <row r="4706">
          <cell r="B4706" t="str">
            <v>MANUTENCAO</v>
          </cell>
        </row>
        <row r="4707">
          <cell r="A4707">
            <v>5693</v>
          </cell>
          <cell r="B4707" t="str">
            <v>BOMBA C/MOTOR A GASOLINA AUTOESCORVANTE PARA AGUA SUJA - 3/4 HP</v>
          </cell>
          <cell r="C4707" t="str">
            <v>H</v>
          </cell>
          <cell r="D4707">
            <v>3.05</v>
          </cell>
        </row>
        <row r="4708">
          <cell r="B4708" t="str">
            <v>MATERIAIS - OPERACAO</v>
          </cell>
        </row>
        <row r="4709">
          <cell r="A4709">
            <v>5694</v>
          </cell>
          <cell r="B4709" t="str">
            <v>CAMINHAO BASCULANTE F-14000 162HP 6M3 (VU=5ANOS) - DEPRECIACAO E JUROS</v>
          </cell>
          <cell r="C4709" t="str">
            <v>H</v>
          </cell>
          <cell r="D4709">
            <v>20.51</v>
          </cell>
        </row>
        <row r="4710">
          <cell r="A4710">
            <v>5695</v>
          </cell>
          <cell r="B4710" t="str">
            <v>CAMINHAO BASCULANTE F-14000 162HP 6M3 (VU=5ANOS) - MANUTENCAO</v>
          </cell>
          <cell r="C4710" t="str">
            <v>H</v>
          </cell>
          <cell r="D4710">
            <v>17.86</v>
          </cell>
        </row>
        <row r="4711">
          <cell r="A4711">
            <v>5696</v>
          </cell>
          <cell r="B4711" t="str">
            <v>USINA DE ASFALTO A QUENTE FIXA CAP.40/80 TON/H-DEPRECIACA0 E JUROS</v>
          </cell>
          <cell r="C4711" t="str">
            <v>H</v>
          </cell>
          <cell r="D4711">
            <v>123.42</v>
          </cell>
        </row>
        <row r="4712">
          <cell r="A4712">
            <v>5697</v>
          </cell>
          <cell r="B4712" t="str">
            <v>USINA DE ASFALTO A QUENTE FIXA CAP.40/80 TON/H-MANUTENCAO</v>
          </cell>
          <cell r="C4712" t="str">
            <v>H</v>
          </cell>
          <cell r="D4712">
            <v>80.61</v>
          </cell>
        </row>
        <row r="4713">
          <cell r="A4713" t="str">
            <v>CÓDIGO</v>
          </cell>
          <cell r="B4713" t="str">
            <v>|D E S C R I Ç Ã O                                                   |UN</v>
          </cell>
          <cell r="C4713" t="str">
            <v>IDADE</v>
          </cell>
          <cell r="D4713" t="str">
            <v>|CUSTO TOTAL</v>
          </cell>
        </row>
        <row r="4714">
          <cell r="A4714" t="str">
            <v>ÍNCULO.....:</v>
          </cell>
          <cell r="B4714" t="str">
            <v>NACIONAL CAIXA</v>
          </cell>
        </row>
        <row r="4716">
          <cell r="A4716">
            <v>5698</v>
          </cell>
          <cell r="B4716" t="str">
            <v>USINA DE ASFALTO A QUENTE FIXA CAP.40/80 TON/H-MATERIAL E OPERACAO</v>
          </cell>
          <cell r="C4716" t="str">
            <v>H</v>
          </cell>
          <cell r="D4716">
            <v>8.91</v>
          </cell>
        </row>
        <row r="4717">
          <cell r="A4717">
            <v>5699</v>
          </cell>
          <cell r="B4717" t="str">
            <v>USINA DE ASFALTO A QUENTE FIXA CAP.40/80 TON/H - M.O.  DIU</v>
          </cell>
          <cell r="C4717" t="str">
            <v>H</v>
          </cell>
          <cell r="D4717">
            <v>20.55</v>
          </cell>
        </row>
        <row r="4718">
          <cell r="A4718">
            <v>5700</v>
          </cell>
          <cell r="B4718" t="str">
            <v>USINA DE ASFALTO A QUENTE FIXA CAP.40/80 TON/H - M.O. NOTU</v>
          </cell>
          <cell r="C4718" t="str">
            <v>H</v>
          </cell>
          <cell r="D4718">
            <v>24.67</v>
          </cell>
        </row>
        <row r="4719">
          <cell r="A4719">
            <v>5701</v>
          </cell>
          <cell r="B4719" t="str">
            <v>CAMINHAO BASCULANTE F-14000 162HP 6M3 /MAO-DE-OBRA NA OPERACAO NOTURNA</v>
          </cell>
          <cell r="C4719" t="str">
            <v>H</v>
          </cell>
          <cell r="D4719">
            <v>6.96</v>
          </cell>
        </row>
        <row r="4720">
          <cell r="A4720">
            <v>5702</v>
          </cell>
          <cell r="B4720" t="str">
            <v>USINA DE CONCRETO PINI 227305 CAP.90/120M3 63HP-DEPRECIACAO E JUROS</v>
          </cell>
          <cell r="C4720" t="str">
            <v>H</v>
          </cell>
          <cell r="D4720">
            <v>25.01</v>
          </cell>
        </row>
        <row r="4721">
          <cell r="A4721">
            <v>5703</v>
          </cell>
          <cell r="B4721" t="str">
            <v>USINA DE CONCRETO PINI 227305 CAP.90/120M3 63HP - MATERIAIS/OPERACAO</v>
          </cell>
          <cell r="C4721" t="str">
            <v>H</v>
          </cell>
          <cell r="D4721">
            <v>24.94</v>
          </cell>
        </row>
        <row r="4722">
          <cell r="A4722">
            <v>5704</v>
          </cell>
          <cell r="B4722" t="str">
            <v>USINA DE CONCRETO PINI 227305 CAP.90/120M3 63HP-M.OBRA DIURNA/OPERACAO</v>
          </cell>
          <cell r="C4722" t="str">
            <v>H</v>
          </cell>
          <cell r="D4722">
            <v>13.7</v>
          </cell>
        </row>
        <row r="4723">
          <cell r="A4723">
            <v>5705</v>
          </cell>
          <cell r="B4723" t="str">
            <v>CAMINHAO CARROCERIA FORD F-14000 162HP (VU=6ANOS) - MANUTENCAO</v>
          </cell>
          <cell r="C4723" t="str">
            <v>H</v>
          </cell>
          <cell r="D4723">
            <v>10.76</v>
          </cell>
        </row>
        <row r="4724">
          <cell r="A4724">
            <v>5706</v>
          </cell>
          <cell r="B4724" t="str">
            <v>USINA MISTURADORA DE SOLOS CIBER 100/200T 110HP - DEPRECIACAO E JUROS</v>
          </cell>
          <cell r="C4724" t="str">
            <v>H</v>
          </cell>
          <cell r="D4724">
            <v>73.23</v>
          </cell>
        </row>
        <row r="4725">
          <cell r="A4725">
            <v>5707</v>
          </cell>
          <cell r="B4725" t="str">
            <v>USINA MISTURADORA DE SOLOS CIBER 100/200T 110HP - MANUTENCAO</v>
          </cell>
          <cell r="C4725" t="str">
            <v>H</v>
          </cell>
          <cell r="D4725">
            <v>47.77</v>
          </cell>
        </row>
        <row r="4726">
          <cell r="A4726">
            <v>5708</v>
          </cell>
          <cell r="B4726" t="str">
            <v>USINA MISTUR. SOLOS CIBER 100/200T 110HP/MAO-DE-OBRA OPERACAO NOTURNA</v>
          </cell>
          <cell r="C4726" t="str">
            <v>H</v>
          </cell>
          <cell r="D4726">
            <v>28.78</v>
          </cell>
        </row>
        <row r="4727">
          <cell r="A4727">
            <v>5709</v>
          </cell>
          <cell r="B4727" t="str">
            <v>VIBROACABADORA SOBRE ESTEIRAS POTENCIA MAX. 100CV-DEPRECIACAO E JUROS</v>
          </cell>
          <cell r="C4727" t="str">
            <v>H</v>
          </cell>
          <cell r="D4727">
            <v>105.85</v>
          </cell>
        </row>
        <row r="4728">
          <cell r="A4728">
            <v>5710</v>
          </cell>
          <cell r="B4728" t="str">
            <v>VIBROACABADORA SOBRE ESTEIRAS POTENCIA MAX.100CV-MANUTENCAO</v>
          </cell>
          <cell r="C4728" t="str">
            <v>H</v>
          </cell>
          <cell r="D4728">
            <v>63.56</v>
          </cell>
        </row>
        <row r="4729">
          <cell r="A4729">
            <v>5711</v>
          </cell>
          <cell r="B4729" t="str">
            <v>VIBROACABADORA SOBRE ESTEIRAS POT.MAX.100 CV -  MATERIAS NA OPERACAO</v>
          </cell>
          <cell r="C4729" t="str">
            <v>H</v>
          </cell>
          <cell r="D4729">
            <v>20.6</v>
          </cell>
        </row>
        <row r="4730">
          <cell r="A4730">
            <v>5712</v>
          </cell>
          <cell r="B4730" t="str">
            <v>VASSOURA MECANICA REBOCAVEL ULLIANA/CONSMAQ - DEPRECIACAO E JUROS</v>
          </cell>
          <cell r="C4730" t="str">
            <v>H</v>
          </cell>
          <cell r="D4730">
            <v>3.08</v>
          </cell>
        </row>
        <row r="4731">
          <cell r="A4731">
            <v>5713</v>
          </cell>
          <cell r="B4731" t="str">
            <v>TRATOR PNEUS MASSEY FERGUNSON MF290 81HP(VU=5ANOS)-DEPRECIACAO E JUROS</v>
          </cell>
          <cell r="C4731" t="str">
            <v>H</v>
          </cell>
          <cell r="D4731">
            <v>10.56</v>
          </cell>
        </row>
        <row r="4732">
          <cell r="A4732">
            <v>5714</v>
          </cell>
          <cell r="B4732" t="str">
            <v>TRATOR PNEUS MASSEY FERGUNSON MF290 81HP(VU=5ANOS) - MANUTENCAO</v>
          </cell>
          <cell r="C4732" t="str">
            <v>H</v>
          </cell>
          <cell r="D4732">
            <v>6.4</v>
          </cell>
        </row>
        <row r="4733">
          <cell r="A4733">
            <v>5715</v>
          </cell>
          <cell r="B4733" t="str">
            <v>TRATOR PNEUS MASSEY FERGUNSON MF290 81HP - MATERIAIS NA OPERACAO</v>
          </cell>
          <cell r="C4733" t="str">
            <v>H</v>
          </cell>
          <cell r="D4733">
            <v>40.82</v>
          </cell>
        </row>
        <row r="4734">
          <cell r="A4734">
            <v>5716</v>
          </cell>
          <cell r="B4734" t="str">
            <v>TRATOR PNEUS MASSEY FERGUNSON MF290 81HP / MAO-DE-OBRA OPERACAO DIURNA</v>
          </cell>
          <cell r="C4734" t="str">
            <v>H</v>
          </cell>
          <cell r="D4734">
            <v>10.27</v>
          </cell>
        </row>
        <row r="4735">
          <cell r="A4735">
            <v>5717</v>
          </cell>
          <cell r="B4735" t="str">
            <v>TRATOR DE ESTEIRAS KOMATSU D65E 160HP (VU=5ANOS) - DEPRECIACAO E JUROS</v>
          </cell>
          <cell r="C4735" t="str">
            <v>H</v>
          </cell>
          <cell r="D4735">
            <v>105.96</v>
          </cell>
        </row>
        <row r="4736">
          <cell r="A4736">
            <v>5718</v>
          </cell>
          <cell r="B4736" t="str">
            <v>TRATOR DE ESTEIRAS KOMATSU D65E 160HP - VALOR MATERIAIS NA OPERACAO</v>
          </cell>
          <cell r="C4736" t="str">
            <v>H</v>
          </cell>
          <cell r="D4736">
            <v>60.48</v>
          </cell>
        </row>
        <row r="4737">
          <cell r="A4737">
            <v>5720</v>
          </cell>
          <cell r="B4737" t="str">
            <v>TRATOR DE ESTEIRAS CATERPILLAR D6 140HP (VU=5ANOS)-DEPRECIACAO E JUROS</v>
          </cell>
          <cell r="C4737" t="str">
            <v>H</v>
          </cell>
          <cell r="D4737">
            <v>108.7</v>
          </cell>
        </row>
        <row r="4738">
          <cell r="A4738">
            <v>5721</v>
          </cell>
          <cell r="B4738" t="str">
            <v>TRATOR DE ESTEIRAS CATERPILLAR D6 140HP - MATERIAIS NA OPERACAO</v>
          </cell>
          <cell r="C4738" t="str">
            <v>H</v>
          </cell>
          <cell r="D4738">
            <v>57.83</v>
          </cell>
        </row>
        <row r="4739">
          <cell r="A4739">
            <v>5722</v>
          </cell>
          <cell r="B4739" t="str">
            <v>TRATOR DE ESTEIRAS CATERPILLAR D8 305HP - MATERIAIS NA OPERACAO</v>
          </cell>
          <cell r="C4739" t="str">
            <v>H</v>
          </cell>
          <cell r="D4739">
            <v>115.29</v>
          </cell>
        </row>
        <row r="4740">
          <cell r="A4740">
            <v>5723</v>
          </cell>
          <cell r="B4740" t="str">
            <v>TRATOR DE ESTEIRAS CATERPILLAR D4 80HP (VU=5ANOS) - DEPRECIAO E JUROS</v>
          </cell>
          <cell r="C4740" t="str">
            <v>H</v>
          </cell>
          <cell r="D4740">
            <v>59.84</v>
          </cell>
        </row>
        <row r="4741">
          <cell r="A4741">
            <v>5724</v>
          </cell>
          <cell r="B4741" t="str">
            <v>TRATOR DE ESTEIRAS CATERPILLAR D4 80HP (VU=5ANOS) - MANUTENCAO</v>
          </cell>
          <cell r="C4741" t="str">
            <v>H</v>
          </cell>
          <cell r="D4741">
            <v>45.37</v>
          </cell>
        </row>
        <row r="4742">
          <cell r="A4742">
            <v>5725</v>
          </cell>
          <cell r="B4742" t="str">
            <v>TRATOR DE ESTEIRAS CATERPILLAR D4 80HP /MAO-DE-OBRA NA OPERACAO DIURNA</v>
          </cell>
          <cell r="C4742" t="str">
            <v>H</v>
          </cell>
          <cell r="D4742">
            <v>10.27</v>
          </cell>
        </row>
        <row r="4743">
          <cell r="A4743">
            <v>5726</v>
          </cell>
          <cell r="B4743" t="str">
            <v>TRATOR DE ESTEIRAS CATERPILLAR D4 80HP/MAO-DE-OBRA NA OPERACAO NOTURNA</v>
          </cell>
          <cell r="C4743" t="str">
            <v>H</v>
          </cell>
          <cell r="D4743">
            <v>27.45</v>
          </cell>
        </row>
        <row r="4744">
          <cell r="A4744" t="str">
            <v>CÓDIGO</v>
          </cell>
          <cell r="B4744" t="str">
            <v>|D E S C R I Ç Ã O                                                   |UN</v>
          </cell>
          <cell r="C4744" t="str">
            <v>IDADE</v>
          </cell>
          <cell r="D4744" t="str">
            <v>|CUSTO TOTAL</v>
          </cell>
        </row>
        <row r="4745">
          <cell r="A4745" t="str">
            <v>ÍNCULO.....:</v>
          </cell>
          <cell r="B4745" t="str">
            <v>NACIONAL CAIXA</v>
          </cell>
        </row>
        <row r="4747">
          <cell r="A4747">
            <v>5727</v>
          </cell>
          <cell r="B4747" t="str">
            <v>ROLO COMPACTADOR VIBRATORIO LISO REBOCAVEL MULLER RV52L 5T</v>
          </cell>
          <cell r="C4747" t="str">
            <v>H</v>
          </cell>
          <cell r="D4747">
            <v>2.5099999999999998</v>
          </cell>
        </row>
        <row r="4748">
          <cell r="B4748" t="str">
            <v>MANUTENCAO</v>
          </cell>
        </row>
        <row r="4749">
          <cell r="A4749">
            <v>5728</v>
          </cell>
          <cell r="B4749" t="str">
            <v>ROLO COMPACTADOR VIBRATORIO LISO TANDEM MULLER RT 82H 60HP</v>
          </cell>
          <cell r="C4749" t="str">
            <v>H</v>
          </cell>
          <cell r="D4749">
            <v>19.46</v>
          </cell>
        </row>
        <row r="4750">
          <cell r="B4750" t="str">
            <v>DEPRECIACAO E JUROS</v>
          </cell>
        </row>
        <row r="4751">
          <cell r="A4751">
            <v>5729</v>
          </cell>
          <cell r="B4751" t="str">
            <v>ROLO COMPACTADOR VIBRATORIO LISO TANDEM MULLER RT 82H 60HP</v>
          </cell>
          <cell r="C4751" t="str">
            <v>H</v>
          </cell>
          <cell r="D4751">
            <v>11.68</v>
          </cell>
        </row>
        <row r="4752">
          <cell r="B4752" t="str">
            <v>MANUTENCAO</v>
          </cell>
        </row>
        <row r="4753">
          <cell r="A4753">
            <v>5730</v>
          </cell>
          <cell r="B4753" t="str">
            <v>ROLO COMPACTADOR VIBRATORIO LISO TANDEM MULLER RT 82H 60HP</v>
          </cell>
          <cell r="C4753" t="str">
            <v>H</v>
          </cell>
          <cell r="D4753">
            <v>28.72</v>
          </cell>
        </row>
        <row r="4754">
          <cell r="B4754" t="str">
            <v>CUSTO COM MATERIAIS NA OPERACAO</v>
          </cell>
        </row>
        <row r="4755">
          <cell r="A4755">
            <v>5731</v>
          </cell>
          <cell r="B4755" t="str">
            <v>ROLO COMPACTADOR VIBRATORIO LISO TANDEM MULLER RT 82H 60HP</v>
          </cell>
          <cell r="C4755" t="str">
            <v>H</v>
          </cell>
          <cell r="D4755">
            <v>12.33</v>
          </cell>
        </row>
        <row r="4756">
          <cell r="B4756" t="str">
            <v>CUSTO COM MAO-DE-OBRA NA OPERACAO NOTURNA</v>
          </cell>
        </row>
        <row r="4757">
          <cell r="A4757">
            <v>5732</v>
          </cell>
          <cell r="B4757" t="str">
            <v>ROLO COMPACTADOR AUTOPROPULSOR SOBRE PNEUS-DYNAPAC CP221 145HP</v>
          </cell>
          <cell r="C4757" t="str">
            <v>H</v>
          </cell>
          <cell r="D4757">
            <v>21.27</v>
          </cell>
        </row>
        <row r="4758">
          <cell r="B4758" t="str">
            <v>MANUTENCAO</v>
          </cell>
        </row>
        <row r="4759">
          <cell r="A4759">
            <v>5733</v>
          </cell>
          <cell r="B4759" t="str">
            <v>ROLO COMPACTADOR AUTOPROPULSOR SOBRE PNEUS-DYNAPAC CP221 145HP</v>
          </cell>
          <cell r="C4759" t="str">
            <v>H</v>
          </cell>
          <cell r="D4759">
            <v>54.81</v>
          </cell>
        </row>
        <row r="4760">
          <cell r="B4760" t="str">
            <v>CUSTO COM MATERIAIS NA OPERACAO</v>
          </cell>
        </row>
        <row r="4761">
          <cell r="A4761">
            <v>5734</v>
          </cell>
          <cell r="B4761" t="str">
            <v>RETRO-ESCAVAD SOBRE PNEUS CASE 580H 74HP(VU=6ANOS)-DEPRECIACAO E JUROS</v>
          </cell>
          <cell r="C4761" t="str">
            <v>H</v>
          </cell>
          <cell r="D4761">
            <v>23.53</v>
          </cell>
        </row>
        <row r="4762">
          <cell r="A4762">
            <v>5735</v>
          </cell>
          <cell r="B4762" t="str">
            <v>RETRO-ESCAVADEIRA SOBRE PNEUS CASE 580H 74HP (VU=6ANOS) - MANUTENCAO</v>
          </cell>
          <cell r="C4762" t="str">
            <v>H</v>
          </cell>
          <cell r="D4762">
            <v>13.67</v>
          </cell>
        </row>
        <row r="4763">
          <cell r="A4763">
            <v>5736</v>
          </cell>
          <cell r="B4763" t="str">
            <v>RETRO-ESCAVADEIRA SOBRE PNEUS CASE 580H 74HP -MATERIAIS NA OPERACAO</v>
          </cell>
          <cell r="C4763" t="str">
            <v>H</v>
          </cell>
          <cell r="D4763">
            <v>31.75</v>
          </cell>
        </row>
        <row r="4764">
          <cell r="A4764">
            <v>5737</v>
          </cell>
          <cell r="B4764" t="str">
            <v>RETRO-ESCAVAD SOBRE PNEUS CASE 580H 74HP/MAO-DE-OBRA NA OPERACAO NOTUR</v>
          </cell>
          <cell r="C4764" t="str">
            <v>H</v>
          </cell>
          <cell r="D4764">
            <v>6.78</v>
          </cell>
        </row>
        <row r="4765">
          <cell r="A4765">
            <v>5738</v>
          </cell>
          <cell r="B4765" t="str">
            <v>ROLO COMPACTADOR PE-DE-CARNEIRO REBOCAVEL 5T - DEPRECIACAO E JUROS</v>
          </cell>
          <cell r="C4765" t="str">
            <v>H</v>
          </cell>
          <cell r="D4765">
            <v>5.42</v>
          </cell>
        </row>
        <row r="4766">
          <cell r="A4766">
            <v>5739</v>
          </cell>
          <cell r="B4766" t="str">
            <v>ROLO COMPACTADOR PE-DE-CARNEIRO REBOCAVEL 5T - MANUTENCAO</v>
          </cell>
          <cell r="C4766" t="str">
            <v>H</v>
          </cell>
          <cell r="D4766">
            <v>1.8</v>
          </cell>
        </row>
        <row r="4767">
          <cell r="A4767">
            <v>5740</v>
          </cell>
          <cell r="B4767" t="str">
            <v>CAMINHAO CHASSI MB L2318/42 130HP C/EQUIPAMENTO P/ LAMA ASFALTICA</v>
          </cell>
          <cell r="C4767" t="str">
            <v>H</v>
          </cell>
          <cell r="D4767">
            <v>37.08</v>
          </cell>
        </row>
        <row r="4768">
          <cell r="B4768" t="str">
            <v>DEPRECIACAO E JUROS</v>
          </cell>
        </row>
        <row r="4769">
          <cell r="A4769">
            <v>5741</v>
          </cell>
          <cell r="B4769" t="str">
            <v>CAMINHAO CHASSI MB L2318/42 130HP C/EQUIPAMENTO P/ LAMA ASFALTICA</v>
          </cell>
          <cell r="C4769" t="str">
            <v>H</v>
          </cell>
          <cell r="D4769">
            <v>16.71</v>
          </cell>
        </row>
        <row r="4770">
          <cell r="B4770" t="str">
            <v>MANUTENCAO</v>
          </cell>
        </row>
        <row r="4771">
          <cell r="A4771">
            <v>5742</v>
          </cell>
          <cell r="B4771" t="str">
            <v>CAMINHAO CHASSI MB L2318/42 130HP C/EQUIPAMENTO P/ LAMA ASFALTICA</v>
          </cell>
          <cell r="C4771" t="str">
            <v>H</v>
          </cell>
          <cell r="D4771">
            <v>48.38</v>
          </cell>
        </row>
        <row r="4772">
          <cell r="B4772" t="str">
            <v>CUSTOS C/ MATERIAIS NA OPERACAO</v>
          </cell>
        </row>
        <row r="4773">
          <cell r="A4773">
            <v>5743</v>
          </cell>
          <cell r="B4773" t="str">
            <v>CAMINHAO CHASSI MB L2318/42 130HP C/EQUIPAMENTO P/ LAMA ASFALTICA</v>
          </cell>
          <cell r="C4773" t="str">
            <v>H</v>
          </cell>
          <cell r="D4773">
            <v>8.0399999999999991</v>
          </cell>
        </row>
        <row r="4774">
          <cell r="B4774" t="str">
            <v>CUSTOS C/ MAO-DE-OBRA NA OPERACAO DIURNA</v>
          </cell>
        </row>
        <row r="4775">
          <cell r="A4775" t="str">
            <v>CÓDIGO</v>
          </cell>
          <cell r="B4775" t="str">
            <v>|D E S C R I Ç Ã O                                                   |UN</v>
          </cell>
          <cell r="C4775" t="str">
            <v>IDADE</v>
          </cell>
          <cell r="D4775" t="str">
            <v>|CUSTO TOTAL</v>
          </cell>
        </row>
        <row r="4776">
          <cell r="A4776" t="str">
            <v>ÍNCULO.....:</v>
          </cell>
          <cell r="B4776" t="str">
            <v>NACIONAL CAIXA</v>
          </cell>
        </row>
        <row r="4778">
          <cell r="A4778">
            <v>5744</v>
          </cell>
          <cell r="B4778" t="str">
            <v>CAMINHAO CHASSI MB L2318/42 130HP C/EQUIPAMENTO P/ LAMA ASFALTICA</v>
          </cell>
          <cell r="C4778" t="str">
            <v>H</v>
          </cell>
          <cell r="D4778">
            <v>9.64</v>
          </cell>
        </row>
        <row r="4779">
          <cell r="B4779" t="str">
            <v>CUSTOS C/ MAO-DE-OBRA NA OPERACAO NOTURNA</v>
          </cell>
        </row>
        <row r="4780">
          <cell r="A4780">
            <v>5745</v>
          </cell>
          <cell r="B4780" t="str">
            <v>CAMINHAO PIPA FORD F12000 142HP 6000L C/BOMBA GASOLINA DEPRECIACAO E J</v>
          </cell>
          <cell r="C4780" t="str">
            <v>H</v>
          </cell>
          <cell r="D4780">
            <v>18.86</v>
          </cell>
        </row>
        <row r="4781">
          <cell r="B4781" t="str">
            <v>UROS</v>
          </cell>
        </row>
        <row r="4782">
          <cell r="A4782">
            <v>5746</v>
          </cell>
          <cell r="B4782" t="str">
            <v>CAMINHAO PIPA FORD F12000 142HP 6000L C/BOMBA GASOLINA MANUTENCAO</v>
          </cell>
          <cell r="C4782" t="str">
            <v>H</v>
          </cell>
          <cell r="D4782">
            <v>11.37</v>
          </cell>
        </row>
        <row r="4783">
          <cell r="A4783">
            <v>5747</v>
          </cell>
          <cell r="B4783" t="str">
            <v>CAMINHAO PIPA FORD F12000 142HP 6000L C/BOMBA GASOLINA CUSTO COM MATER</v>
          </cell>
          <cell r="C4783" t="str">
            <v>H</v>
          </cell>
          <cell r="D4783">
            <v>35.15</v>
          </cell>
        </row>
        <row r="4784">
          <cell r="B4784" t="str">
            <v>IAIS NA OPERACAO</v>
          </cell>
        </row>
        <row r="4785">
          <cell r="A4785">
            <v>5748</v>
          </cell>
          <cell r="B4785" t="str">
            <v>CAMINHAO PIPA FORD F12000 142HP 6000L C/BOMBA GASOLINA</v>
          </cell>
          <cell r="C4785" t="str">
            <v>H</v>
          </cell>
          <cell r="D4785">
            <v>8.0399999999999991</v>
          </cell>
        </row>
        <row r="4786">
          <cell r="B4786" t="str">
            <v>CUSTOS COM MAO-DE-OBRA NA OPERACAO DIURNA</v>
          </cell>
        </row>
        <row r="4787">
          <cell r="A4787">
            <v>5749</v>
          </cell>
          <cell r="B4787" t="str">
            <v>CAMINHAO PIPA FORD F12000 142HP 6000L C/BOMBA GASOLINA CUSTOS COM MAO-</v>
          </cell>
          <cell r="C4787" t="str">
            <v>H</v>
          </cell>
          <cell r="D4787">
            <v>9.64</v>
          </cell>
        </row>
        <row r="4788">
          <cell r="B4788" t="str">
            <v>DE-OBRA NA OPERACAO NOTURNA</v>
          </cell>
        </row>
        <row r="4789">
          <cell r="A4789">
            <v>5750</v>
          </cell>
          <cell r="B4789" t="str">
            <v>CAMINHAO CHASSI MERCEDES BENZ L2318/42 130HP - DEPRECIACAO E JUROS</v>
          </cell>
          <cell r="C4789" t="str">
            <v>H</v>
          </cell>
          <cell r="D4789">
            <v>18.09</v>
          </cell>
        </row>
        <row r="4790">
          <cell r="A4790">
            <v>5751</v>
          </cell>
          <cell r="B4790" t="str">
            <v>CAMINHAO CHASSI MERCEDES BENZ L2318/42 130HP - MANUTENCAO</v>
          </cell>
          <cell r="C4790" t="str">
            <v>H</v>
          </cell>
          <cell r="D4790">
            <v>13.12</v>
          </cell>
        </row>
        <row r="4791">
          <cell r="A4791">
            <v>5752</v>
          </cell>
          <cell r="B4791" t="str">
            <v>CAMINHAO CHASSI MB L2318/42 130HP / MAO-DE-OBRA OPERACAO NOTURNA</v>
          </cell>
          <cell r="C4791" t="str">
            <v>H</v>
          </cell>
          <cell r="D4791">
            <v>9.64</v>
          </cell>
        </row>
        <row r="4792">
          <cell r="A4792">
            <v>5753</v>
          </cell>
          <cell r="B4792" t="str">
            <v>CAMINHAO CHASSI FORD F-14000 162HP - DEPRECIACAO E JUROS</v>
          </cell>
          <cell r="C4792" t="str">
            <v>H</v>
          </cell>
          <cell r="D4792">
            <v>17.75</v>
          </cell>
        </row>
        <row r="4793">
          <cell r="A4793">
            <v>5754</v>
          </cell>
          <cell r="B4793" t="str">
            <v>CAMINHAO CHASSI FORD F-14000 142HP - MANUTENCAO</v>
          </cell>
          <cell r="C4793" t="str">
            <v>H</v>
          </cell>
          <cell r="D4793">
            <v>10.31</v>
          </cell>
        </row>
        <row r="4794">
          <cell r="A4794">
            <v>5755</v>
          </cell>
          <cell r="B4794" t="str">
            <v>CAMINHAO CHASSI FORD F-14000 162HP / MAO-DE-OBRA NA OPERACAO DIURNA</v>
          </cell>
          <cell r="C4794" t="str">
            <v>H</v>
          </cell>
          <cell r="D4794">
            <v>8.0399999999999991</v>
          </cell>
        </row>
        <row r="4795">
          <cell r="A4795">
            <v>5756</v>
          </cell>
          <cell r="B4795" t="str">
            <v>CAMINHAO PIPA F12000 142HP TANQUE 6000L (VU=6ANOS)-DEPRECIACAO E JUROS</v>
          </cell>
          <cell r="C4795" t="str">
            <v>H</v>
          </cell>
          <cell r="D4795">
            <v>16.45</v>
          </cell>
        </row>
        <row r="4796">
          <cell r="A4796">
            <v>5757</v>
          </cell>
          <cell r="B4796" t="str">
            <v>CAMINHAO PIPA F12000 142HP TANQUE 6000L (VU=6ANOS) - MANUTENCAO</v>
          </cell>
          <cell r="C4796" t="str">
            <v>H</v>
          </cell>
          <cell r="D4796">
            <v>9.5</v>
          </cell>
        </row>
        <row r="4797">
          <cell r="A4797">
            <v>5758</v>
          </cell>
          <cell r="B4797" t="str">
            <v>CAMINHAO PIPA F12000 142HP TANQUE 6000L-CUSTOS C/MATERIAIS NA OPERACAO</v>
          </cell>
          <cell r="C4797" t="str">
            <v>H</v>
          </cell>
          <cell r="D4797">
            <v>56.72</v>
          </cell>
        </row>
        <row r="4798">
          <cell r="A4798">
            <v>5759</v>
          </cell>
          <cell r="B4798" t="str">
            <v>CAMINHAO PIPA F12000 142HP TANQUE 6000L/MAO-DE-OBRA NA OPERACAO DIURNA</v>
          </cell>
          <cell r="C4798" t="str">
            <v>H</v>
          </cell>
          <cell r="D4798">
            <v>5.8</v>
          </cell>
        </row>
        <row r="4799">
          <cell r="A4799">
            <v>5760</v>
          </cell>
          <cell r="B4799" t="str">
            <v>CAMINHAO PIPA F12000 142HP 6000L/MAO-DE-OBRA NA OPERACAO NOTURNA</v>
          </cell>
          <cell r="C4799" t="str">
            <v>H</v>
          </cell>
          <cell r="D4799">
            <v>9.64</v>
          </cell>
        </row>
        <row r="4800">
          <cell r="A4800">
            <v>5761</v>
          </cell>
          <cell r="B4800" t="str">
            <v>CAMINHAO PIPA F12000 142HP TANQUE 6000L (VU=6ANOS/12000H) - CHP DIURNO</v>
          </cell>
          <cell r="C4800" t="str">
            <v>CHP</v>
          </cell>
          <cell r="D4800">
            <v>88.49</v>
          </cell>
        </row>
        <row r="4801">
          <cell r="A4801">
            <v>5762</v>
          </cell>
          <cell r="B4801" t="str">
            <v>CAMINHAO PIPA FORD F14000 10.000L C/BOMBA GASOLINA E IRRIGADEIRA</v>
          </cell>
          <cell r="C4801" t="str">
            <v>H</v>
          </cell>
          <cell r="D4801">
            <v>18.12</v>
          </cell>
        </row>
        <row r="4802">
          <cell r="B4802" t="str">
            <v>DEPRECIACAO E JUROS</v>
          </cell>
        </row>
        <row r="4803">
          <cell r="A4803">
            <v>5763</v>
          </cell>
          <cell r="B4803" t="str">
            <v>CAMINHAO PIPA FORD F14000 10.000L C/BOMBA GASOLINA E IRRIGADEIRA</v>
          </cell>
          <cell r="C4803" t="str">
            <v>H</v>
          </cell>
          <cell r="D4803">
            <v>10.47</v>
          </cell>
        </row>
        <row r="4804">
          <cell r="B4804" t="str">
            <v>MANUTENCAO</v>
          </cell>
        </row>
        <row r="4805">
          <cell r="A4805">
            <v>5764</v>
          </cell>
          <cell r="B4805" t="str">
            <v>CAMINHAO PIPA FORD F14000 10.000L C/BOMBA GASOLINA E IRRIGADEIRA</v>
          </cell>
          <cell r="C4805" t="str">
            <v>H</v>
          </cell>
          <cell r="D4805">
            <v>9.64</v>
          </cell>
        </row>
        <row r="4806">
          <cell r="A4806" t="str">
            <v>CÓDIGO</v>
          </cell>
          <cell r="B4806" t="str">
            <v>|D E S C R I Ç Ã O                                                   |UN</v>
          </cell>
          <cell r="C4806" t="str">
            <v>IDADE</v>
          </cell>
          <cell r="D4806" t="str">
            <v>|CUSTO TOTAL</v>
          </cell>
        </row>
        <row r="4807">
          <cell r="A4807" t="str">
            <v>ÍNCULO.....:</v>
          </cell>
          <cell r="B4807" t="str">
            <v>NACIONAL CAIXA</v>
          </cell>
        </row>
        <row r="4809">
          <cell r="B4809" t="str">
            <v>CUSTOS COM MAO-DE-OBRA NA OPERACAO NOTURNA</v>
          </cell>
        </row>
        <row r="4810">
          <cell r="A4810">
            <v>5765</v>
          </cell>
          <cell r="B4810" t="str">
            <v>DISTRIBUIDOR DE BETUME REBOCAV C/AQUECEDOR 1200/2100L C/BOMBA 3,4CV</v>
          </cell>
          <cell r="C4810" t="str">
            <v>H</v>
          </cell>
          <cell r="D4810">
            <v>5.4</v>
          </cell>
        </row>
        <row r="4811">
          <cell r="B4811" t="str">
            <v>MANUTENCAO</v>
          </cell>
        </row>
        <row r="4812">
          <cell r="A4812">
            <v>5766</v>
          </cell>
          <cell r="B4812" t="str">
            <v>DISTRIBUIDOR DE BETUME REBOCAV C/AQUECEDOR 1200/2100L C/BOMBA 3,4CV</v>
          </cell>
          <cell r="C4812" t="str">
            <v>H</v>
          </cell>
          <cell r="D4812">
            <v>31.47</v>
          </cell>
        </row>
        <row r="4813">
          <cell r="B4813" t="str">
            <v>CUSTO COM MATERIAIS NA OPERACAO</v>
          </cell>
        </row>
        <row r="4814">
          <cell r="A4814">
            <v>5767</v>
          </cell>
          <cell r="B4814" t="str">
            <v>DISTRIBUIDOR DE BETUME REBOCAV C/AQUECEDOR 1200/2100L C/BOMBA 3,4CV</v>
          </cell>
          <cell r="C4814" t="str">
            <v>H</v>
          </cell>
          <cell r="D4814">
            <v>0.04</v>
          </cell>
        </row>
        <row r="4815">
          <cell r="B4815" t="str">
            <v>CUSTO COM MAO-DE-OBRA NA OPERACAO DIURNA</v>
          </cell>
        </row>
        <row r="4816">
          <cell r="A4816">
            <v>5768</v>
          </cell>
          <cell r="B4816" t="str">
            <v>DISTRIBUIDOR DE BETUME REBOCAV C/AQUECEDOR 1200/2100L C/BOMBA 3,4CV</v>
          </cell>
          <cell r="C4816" t="str">
            <v>H</v>
          </cell>
          <cell r="D4816">
            <v>0.04</v>
          </cell>
        </row>
        <row r="4817">
          <cell r="B4817" t="str">
            <v>CUSTO COM MAO-DE-OBRA NA OPERACAO NOTURNA</v>
          </cell>
        </row>
        <row r="4818">
          <cell r="A4818">
            <v>5769</v>
          </cell>
          <cell r="B4818" t="str">
            <v>DISTRIBUIDOR DE ASFALTO CAP 5.000L SOBRE CAMINHAO CHASSIS FORD F-14000</v>
          </cell>
          <cell r="C4818" t="str">
            <v>H</v>
          </cell>
          <cell r="D4818">
            <v>25.6</v>
          </cell>
        </row>
        <row r="4819">
          <cell r="B4819" t="str">
            <v>162HP - MANUTENCAO</v>
          </cell>
        </row>
        <row r="4820">
          <cell r="A4820">
            <v>5770</v>
          </cell>
          <cell r="B4820" t="str">
            <v>DISTRIBUIDOR DE ASFALTO CAP 5.000L SOBRE CAMINHAO CHASSIS FORD F-14000</v>
          </cell>
          <cell r="C4820" t="str">
            <v>H</v>
          </cell>
          <cell r="D4820">
            <v>16.079999999999998</v>
          </cell>
        </row>
        <row r="4821">
          <cell r="B4821" t="str">
            <v>162HP - CUSTO C/ MAO-DE-OBRA NA OPERACAO DIURNA</v>
          </cell>
        </row>
        <row r="4822">
          <cell r="A4822">
            <v>5771</v>
          </cell>
          <cell r="B4822" t="str">
            <v>DISTRIBUIDOR DE ASFALTO CAP 5.000L SOBRE CAMINHAO CHASSIS FORD F-14000</v>
          </cell>
          <cell r="C4822" t="str">
            <v>H</v>
          </cell>
          <cell r="D4822">
            <v>19.29</v>
          </cell>
        </row>
        <row r="4823">
          <cell r="B4823" t="str">
            <v>142HP - CUSTO C/ MAO-DE-OBRA NA OPERACAO NOTURNA</v>
          </cell>
        </row>
        <row r="4824">
          <cell r="A4824">
            <v>5772</v>
          </cell>
          <cell r="B4824" t="str">
            <v>ESCAVADEIRA HIDRAULICA SOBRE ESTEIRAS CASE 80CR 93HP</v>
          </cell>
          <cell r="C4824" t="str">
            <v>H</v>
          </cell>
          <cell r="D4824">
            <v>37.159999999999997</v>
          </cell>
        </row>
        <row r="4825">
          <cell r="B4825" t="str">
            <v>MANUTENCAO</v>
          </cell>
        </row>
        <row r="4826">
          <cell r="A4826">
            <v>5773</v>
          </cell>
          <cell r="B4826" t="str">
            <v>ESCAVADEIRA HIDRAULICA SOBRE ESTEIRAS CASE 80CR 93HP</v>
          </cell>
          <cell r="C4826" t="str">
            <v>H</v>
          </cell>
          <cell r="D4826">
            <v>35.15</v>
          </cell>
        </row>
        <row r="4827">
          <cell r="B4827" t="str">
            <v>CUSTO C/MATERIAIS NA OPERACAO</v>
          </cell>
        </row>
        <row r="4828">
          <cell r="A4828">
            <v>5774</v>
          </cell>
          <cell r="B4828" t="str">
            <v>ESCAVADEIRA HIDRAULICA SOBRE ESTEIRAS CASE 80CR 93HP</v>
          </cell>
          <cell r="C4828" t="str">
            <v>H</v>
          </cell>
          <cell r="D4828">
            <v>5.65</v>
          </cell>
        </row>
        <row r="4829">
          <cell r="B4829" t="str">
            <v>CUSTO C/ MA0-DE-OBRA NA OPERACAO DIURNA</v>
          </cell>
        </row>
        <row r="4830">
          <cell r="A4830">
            <v>5775</v>
          </cell>
          <cell r="B4830" t="str">
            <v>LANCA ELEVATORIA KABI-GIRAFA KLE-24/3 SOBRE CAMINHAO CHASSI MB L-2318</v>
          </cell>
          <cell r="C4830" t="str">
            <v>H</v>
          </cell>
          <cell r="D4830">
            <v>71.39</v>
          </cell>
        </row>
        <row r="4831">
          <cell r="B4831" t="str">
            <v>130HP - MANUTENCAO</v>
          </cell>
        </row>
        <row r="4832">
          <cell r="A4832">
            <v>5776</v>
          </cell>
          <cell r="B4832" t="str">
            <v>LANCA ELEVATORIA KABI-GIRAFA KLE-24/3 SOBRE CAMINHAO CHASSI MB L-2318</v>
          </cell>
          <cell r="C4832" t="str">
            <v>H</v>
          </cell>
          <cell r="D4832">
            <v>49.89</v>
          </cell>
        </row>
        <row r="4833">
          <cell r="B4833" t="str">
            <v>130HP - CUSTO C/MATERIAIS NA OPERACAO</v>
          </cell>
        </row>
        <row r="4834">
          <cell r="A4834">
            <v>5777</v>
          </cell>
          <cell r="B4834" t="str">
            <v>GUINDASTE MUNK C/CESTO 640/18 SOBRE CAMINHAO CARROCERIA FORD F14000</v>
          </cell>
          <cell r="C4834" t="str">
            <v>H</v>
          </cell>
          <cell r="D4834">
            <v>13.98</v>
          </cell>
        </row>
        <row r="4835">
          <cell r="B4835" t="str">
            <v>162HP - MANUTENCAO</v>
          </cell>
        </row>
        <row r="4836">
          <cell r="A4836">
            <v>5778</v>
          </cell>
          <cell r="B4836" t="str">
            <v>MOTONIVELADORA CATERPILLAR 120 140HP (VU=6ANOS) - DEPRECIACAO E JUROS</v>
          </cell>
          <cell r="C4836" t="str">
            <v>H</v>
          </cell>
          <cell r="D4836">
            <v>63.82</v>
          </cell>
        </row>
        <row r="4837">
          <cell r="A4837" t="str">
            <v>CÓDIGO</v>
          </cell>
          <cell r="B4837" t="str">
            <v>|D E S C R I Ç Ã O                                                   |UN</v>
          </cell>
          <cell r="C4837" t="str">
            <v>IDADE</v>
          </cell>
          <cell r="D4837" t="str">
            <v>|CUSTO TOTAL</v>
          </cell>
        </row>
        <row r="4838">
          <cell r="A4838" t="str">
            <v>ÍNCULO.....:</v>
          </cell>
          <cell r="B4838" t="str">
            <v>NACIONAL CAIXA</v>
          </cell>
        </row>
        <row r="4840">
          <cell r="A4840">
            <v>5779</v>
          </cell>
          <cell r="B4840" t="str">
            <v>MOTONIVELADORA CATERPILLAR 120 140HP (VU=6ANOS) - MANUTENCAO</v>
          </cell>
          <cell r="C4840" t="str">
            <v>H</v>
          </cell>
          <cell r="D4840">
            <v>37.08</v>
          </cell>
        </row>
        <row r="4841">
          <cell r="A4841">
            <v>5780</v>
          </cell>
          <cell r="B4841" t="str">
            <v>MOTOSCRAPER 621 270HP (VU=5ANOS) / DEPRECIACAO E JUROS</v>
          </cell>
          <cell r="C4841" t="str">
            <v>H</v>
          </cell>
          <cell r="D4841">
            <v>247.08</v>
          </cell>
        </row>
        <row r="4842">
          <cell r="A4842">
            <v>5781</v>
          </cell>
          <cell r="B4842" t="str">
            <v>MOTOSCRAPER 621 270HP (VU=5ANOS) / MANUTENCAO</v>
          </cell>
          <cell r="C4842" t="str">
            <v>H</v>
          </cell>
          <cell r="D4842">
            <v>187.32</v>
          </cell>
        </row>
        <row r="4843">
          <cell r="A4843">
            <v>5782</v>
          </cell>
          <cell r="B4843" t="str">
            <v>MOTOSCRAPER 621 270HP / CUSTO COM MATERIAIS NA OPERACAO</v>
          </cell>
          <cell r="C4843" t="str">
            <v>H</v>
          </cell>
          <cell r="D4843">
            <v>102.06</v>
          </cell>
        </row>
        <row r="4844">
          <cell r="A4844">
            <v>5783</v>
          </cell>
          <cell r="B4844" t="str">
            <v>MOTOSCRAPER 621 270HP / CUSTO COM MA0-DE-0BRA NA OPERACAO DIURNA</v>
          </cell>
          <cell r="C4844" t="str">
            <v>H</v>
          </cell>
          <cell r="D4844">
            <v>5.65</v>
          </cell>
        </row>
        <row r="4845">
          <cell r="A4845">
            <v>5784</v>
          </cell>
          <cell r="B4845" t="str">
            <v>MOTOSCRAPER 621 270HP (VU=8ANOS/16.000H) - DEPRECIACAO E JUROS</v>
          </cell>
          <cell r="C4845" t="str">
            <v>H</v>
          </cell>
          <cell r="D4845">
            <v>188.63</v>
          </cell>
        </row>
        <row r="4846">
          <cell r="A4846">
            <v>5785</v>
          </cell>
          <cell r="B4846" t="str">
            <v>MOTOSCRAPER 621 270HP (VU=8ANOS/16.000H) - MANUTENCAO</v>
          </cell>
          <cell r="C4846" t="str">
            <v>H</v>
          </cell>
          <cell r="D4846">
            <v>105.46</v>
          </cell>
        </row>
        <row r="4847">
          <cell r="A4847">
            <v>5786</v>
          </cell>
          <cell r="B4847" t="str">
            <v>PA-CARREGADEIRA SOBRE PNEUS CATERPILLAR 950 170HP (VU=5ANOS)</v>
          </cell>
          <cell r="C4847" t="str">
            <v>H</v>
          </cell>
          <cell r="D4847">
            <v>90.01</v>
          </cell>
        </row>
        <row r="4848">
          <cell r="B4848" t="str">
            <v>DEPRECIACAO E JUROS</v>
          </cell>
        </row>
        <row r="4849">
          <cell r="A4849">
            <v>5787</v>
          </cell>
          <cell r="B4849" t="str">
            <v>PA-CARREGADEIRA SOBRE PNEUS CATERPILLAR 950 170HP</v>
          </cell>
          <cell r="C4849" t="str">
            <v>H</v>
          </cell>
          <cell r="D4849">
            <v>64.260000000000005</v>
          </cell>
        </row>
        <row r="4850">
          <cell r="B4850" t="str">
            <v>CUSTO C/MATERIAIS NA OPERACAO</v>
          </cell>
        </row>
        <row r="4851">
          <cell r="A4851">
            <v>5788</v>
          </cell>
          <cell r="B4851" t="str">
            <v>PA-CARREGADEIRA SOBRE PNEUS CATERPILLAR 950 170HP</v>
          </cell>
          <cell r="C4851" t="str">
            <v>H</v>
          </cell>
          <cell r="D4851">
            <v>5.65</v>
          </cell>
        </row>
        <row r="4852">
          <cell r="B4852" t="str">
            <v>CUSTO C/ MAO-DE-OBRA NA OPERACAO DIURNA</v>
          </cell>
        </row>
        <row r="4853">
          <cell r="A4853">
            <v>5789</v>
          </cell>
          <cell r="B4853" t="str">
            <v>PA-CARREGADEIRA SOBRE PNEUS CATERPILLAR 950 170HP</v>
          </cell>
          <cell r="C4853" t="str">
            <v>H</v>
          </cell>
          <cell r="D4853">
            <v>12.33</v>
          </cell>
        </row>
        <row r="4854">
          <cell r="B4854" t="str">
            <v>CUSTO C/ MAO-DE-OBRA NA OPERACAO NOTURNA</v>
          </cell>
        </row>
        <row r="4855">
          <cell r="A4855">
            <v>5790</v>
          </cell>
          <cell r="B4855" t="str">
            <v>ROLO COMPACTADOR MULLER TR14H 68HP - DEPRECIACAO E JUROS</v>
          </cell>
          <cell r="C4855" t="str">
            <v>H</v>
          </cell>
          <cell r="D4855">
            <v>26.22</v>
          </cell>
        </row>
        <row r="4856">
          <cell r="A4856">
            <v>5791</v>
          </cell>
          <cell r="B4856" t="str">
            <v>ROLO COMPACTADOR MULLER TR14H 68HP - MANUTENCAO</v>
          </cell>
          <cell r="C4856" t="str">
            <v>H</v>
          </cell>
          <cell r="D4856">
            <v>15.74</v>
          </cell>
        </row>
        <row r="4857">
          <cell r="A4857">
            <v>5792</v>
          </cell>
          <cell r="B4857" t="str">
            <v>ROLO COMPACTADOR MULLER TR14H 68HP - CUSTO C/MATERIAIS NA OPERACAO</v>
          </cell>
          <cell r="C4857" t="str">
            <v>H</v>
          </cell>
          <cell r="D4857">
            <v>28.72</v>
          </cell>
        </row>
        <row r="4858">
          <cell r="A4858">
            <v>5793</v>
          </cell>
          <cell r="B4858" t="str">
            <v>ROLO COMPACTADOR MULLER TR14H 68HP / MAO-DE-OBRA NA OPERACAO NOTURNA</v>
          </cell>
          <cell r="C4858" t="str">
            <v>H</v>
          </cell>
          <cell r="D4858">
            <v>12.33</v>
          </cell>
        </row>
        <row r="4859">
          <cell r="A4859">
            <v>5794</v>
          </cell>
          <cell r="B4859" t="str">
            <v>MARTELETE OU ROMPEDOR ATLAS COPCO TEX 31 - DEPRECIACAO E JUROS</v>
          </cell>
          <cell r="C4859" t="str">
            <v>H</v>
          </cell>
          <cell r="D4859">
            <v>1.43</v>
          </cell>
        </row>
        <row r="4860">
          <cell r="A4860">
            <v>5795</v>
          </cell>
          <cell r="B4860" t="str">
            <v>MARTELETE OU ROMPEDOR ATLAS COPCO TEX 31 - CHP DIURNO</v>
          </cell>
          <cell r="C4860" t="str">
            <v>CHP</v>
          </cell>
          <cell r="D4860">
            <v>9.14</v>
          </cell>
        </row>
        <row r="4861">
          <cell r="A4861">
            <v>5796</v>
          </cell>
          <cell r="B4861" t="str">
            <v>MARTELETE/ROMPEDOR ATLAS COPCO TEX 31/MAO-DE-OBRA NA OPERACAO DIURNA</v>
          </cell>
          <cell r="C4861" t="str">
            <v>H</v>
          </cell>
          <cell r="D4861">
            <v>5.82</v>
          </cell>
        </row>
        <row r="4862">
          <cell r="A4862">
            <v>5797</v>
          </cell>
          <cell r="B4862" t="str">
            <v>COMPRESSOR ATLAS COPCO XA80 170PCM 80HP - MANUTENCAO</v>
          </cell>
          <cell r="C4862" t="str">
            <v>H</v>
          </cell>
          <cell r="D4862">
            <v>2.5299999999999998</v>
          </cell>
        </row>
        <row r="4863">
          <cell r="A4863">
            <v>5798</v>
          </cell>
          <cell r="B4863" t="str">
            <v>COMPRESSOR ATLAS COPCO XA80 170PCM 80HP/MAO-DE-OBRA NA OPERACAO DIURNA</v>
          </cell>
          <cell r="C4863" t="str">
            <v>H</v>
          </cell>
          <cell r="D4863">
            <v>3.42</v>
          </cell>
        </row>
        <row r="4864">
          <cell r="A4864">
            <v>5799</v>
          </cell>
          <cell r="B4864" t="str">
            <v>BOMBA SUBMERSA ELETRICA MONOFASICA LEAO HT4C-10  3CV</v>
          </cell>
          <cell r="C4864" t="str">
            <v>H</v>
          </cell>
          <cell r="D4864">
            <v>0.3</v>
          </cell>
        </row>
        <row r="4865">
          <cell r="B4865" t="str">
            <v>DEPRECIACAO E JUROS</v>
          </cell>
        </row>
        <row r="4866">
          <cell r="A4866">
            <v>5800</v>
          </cell>
          <cell r="B4866" t="str">
            <v>BOMBA SUBMERSA ELETRICA MONOFASICA 3CV LEAO HT4C-10 - MANUTENCAO</v>
          </cell>
          <cell r="C4866" t="str">
            <v>H</v>
          </cell>
          <cell r="D4866">
            <v>0.12</v>
          </cell>
        </row>
        <row r="4867">
          <cell r="A4867">
            <v>5801</v>
          </cell>
          <cell r="B4867" t="str">
            <v>COMPACTADOR DE PLACA VIBRATORIA VIBRO-DYNAPAC DIESEL CM-13 4HP</v>
          </cell>
          <cell r="C4867" t="str">
            <v>H</v>
          </cell>
          <cell r="D4867">
            <v>3.9</v>
          </cell>
        </row>
        <row r="4868">
          <cell r="A4868" t="str">
            <v>CÓDIGO</v>
          </cell>
          <cell r="B4868" t="str">
            <v>|D E S C R I Ç Ã O                                                   |UN</v>
          </cell>
          <cell r="C4868" t="str">
            <v>IDADE</v>
          </cell>
          <cell r="D4868" t="str">
            <v>|CUSTO TOTAL</v>
          </cell>
        </row>
        <row r="4869">
          <cell r="A4869" t="str">
            <v>ÍNCULO.....:</v>
          </cell>
          <cell r="B4869" t="str">
            <v>NACIONAL CAIXA</v>
          </cell>
        </row>
        <row r="4871">
          <cell r="B4871" t="str">
            <v>DEPRECIACAO E JUROS</v>
          </cell>
        </row>
        <row r="4872">
          <cell r="A4872">
            <v>5802</v>
          </cell>
          <cell r="B4872" t="str">
            <v>COMPACTADOR DE PLACA VIBRATORIA VIBRO-DYNAPAC DIESEL CM-13 4HP</v>
          </cell>
          <cell r="C4872" t="str">
            <v>H</v>
          </cell>
          <cell r="D4872">
            <v>1.54</v>
          </cell>
        </row>
        <row r="4873">
          <cell r="B4873" t="str">
            <v>MANUTENCAO</v>
          </cell>
        </row>
        <row r="4874">
          <cell r="A4874">
            <v>5803</v>
          </cell>
          <cell r="B4874" t="str">
            <v>COMPACTADOR DE PLACA VIBRATORIA VIBRO-DYNAPAC DIESEL CM-13 4HP</v>
          </cell>
          <cell r="C4874" t="str">
            <v>H</v>
          </cell>
          <cell r="D4874">
            <v>1.51</v>
          </cell>
        </row>
        <row r="4875">
          <cell r="B4875" t="str">
            <v>CUSTO C/MATERIAIS NA OPERACAO</v>
          </cell>
        </row>
        <row r="4876">
          <cell r="A4876">
            <v>5804</v>
          </cell>
          <cell r="B4876" t="str">
            <v>COMPACTADOR DE PLACA VIBRATORIA VIBRO-DYNAPAC DIESEL CM-13 4HP</v>
          </cell>
          <cell r="C4876" t="str">
            <v>H</v>
          </cell>
          <cell r="D4876">
            <v>12.21</v>
          </cell>
        </row>
        <row r="4877">
          <cell r="B4877" t="str">
            <v>CUSTO C/ MAO-DE-OBRA NA OPERACAO DIURNA</v>
          </cell>
        </row>
        <row r="4878">
          <cell r="A4878">
            <v>5805</v>
          </cell>
          <cell r="B4878" t="str">
            <v>BOMBA C/MOTOR A GASOLINA AUTOESCORVANTE P/AGUA SUJA 3/4HP -CHP NOTURNA</v>
          </cell>
          <cell r="C4878" t="str">
            <v>CHP-N</v>
          </cell>
          <cell r="D4878">
            <v>3.48</v>
          </cell>
        </row>
        <row r="4879">
          <cell r="A4879">
            <v>5806</v>
          </cell>
          <cell r="B4879" t="str">
            <v>BOMBA C/MOTOR A GASOLINA AUTOESCORVANTE P/AGUA SUJA 3/4HP -CHI DIURNA</v>
          </cell>
          <cell r="C4879" t="str">
            <v>CHI</v>
          </cell>
          <cell r="D4879">
            <v>0.31</v>
          </cell>
        </row>
        <row r="4880">
          <cell r="A4880">
            <v>5807</v>
          </cell>
          <cell r="B4880" t="str">
            <v>BOMBA C/MOTOR A GASOLINA AUTOESCORVANTE P/AGUA SUJA 3/4HP -CHI NOTURNA</v>
          </cell>
          <cell r="C4880" t="str">
            <v>CHI-N</v>
          </cell>
          <cell r="D4880">
            <v>0.31</v>
          </cell>
        </row>
        <row r="4881">
          <cell r="A4881">
            <v>5808</v>
          </cell>
          <cell r="B4881" t="str">
            <v>USINA DE ASFALTO A QUENTE FIXA CAP.40/80 TON/H - CHP DIURNO</v>
          </cell>
          <cell r="C4881" t="str">
            <v>CHP</v>
          </cell>
          <cell r="D4881">
            <v>233.51</v>
          </cell>
        </row>
        <row r="4882">
          <cell r="A4882">
            <v>5809</v>
          </cell>
          <cell r="B4882" t="str">
            <v>USINA DE ASFALTO A QUENTE FIXA CAP.40/80 TON/H - CHP NOTURNO</v>
          </cell>
          <cell r="C4882" t="str">
            <v>CHP-N</v>
          </cell>
          <cell r="D4882">
            <v>237.62</v>
          </cell>
        </row>
        <row r="4883">
          <cell r="A4883">
            <v>5811</v>
          </cell>
          <cell r="B4883" t="str">
            <v>CAMINHAO BASCULANTE FORD F-14000 6M3 162HP (VU=5ANOS) - CHP DIURNO</v>
          </cell>
          <cell r="C4883" t="str">
            <v>CHP</v>
          </cell>
          <cell r="D4883">
            <v>93.32</v>
          </cell>
        </row>
        <row r="4884">
          <cell r="A4884">
            <v>5812</v>
          </cell>
          <cell r="B4884" t="str">
            <v>CAMINHAO BASCULANTE FORD F-14000 6M3 162HP (VU=5ANOS) - CHP NOTURNO</v>
          </cell>
          <cell r="C4884" t="str">
            <v>CHP-N</v>
          </cell>
          <cell r="D4884">
            <v>94.48</v>
          </cell>
        </row>
        <row r="4885">
          <cell r="A4885">
            <v>5822</v>
          </cell>
          <cell r="B4885" t="str">
            <v>CAMINHAO BASCULANTE FORD F-14000 6M3 162HP (VU=5ANOS) - CHI NOTURNO</v>
          </cell>
          <cell r="C4885" t="str">
            <v>CHI-N</v>
          </cell>
          <cell r="D4885">
            <v>27.47</v>
          </cell>
        </row>
        <row r="4886">
          <cell r="A4886">
            <v>5823</v>
          </cell>
          <cell r="B4886" t="str">
            <v>USINA DE CONCRETO PINI 227305 90/120M3 63HP - CHP DIURNO</v>
          </cell>
          <cell r="C4886" t="str">
            <v>CHP</v>
          </cell>
          <cell r="D4886">
            <v>82.25</v>
          </cell>
        </row>
        <row r="4887">
          <cell r="A4887">
            <v>5824</v>
          </cell>
          <cell r="B4887" t="str">
            <v>CAMINHAO CARROCERIA 6,0M3 FORD F-14000 162HP (VU=6ANOS) - CHP DIURNO</v>
          </cell>
          <cell r="C4887" t="str">
            <v>CHP</v>
          </cell>
          <cell r="D4887">
            <v>86.48</v>
          </cell>
        </row>
        <row r="4888">
          <cell r="A4888">
            <v>5825</v>
          </cell>
          <cell r="B4888" t="str">
            <v>CAMINHAO CARROCERIA FORD F-14000 162HP (VU=6ANOS) - CHP NOTURNO</v>
          </cell>
          <cell r="C4888" t="str">
            <v>CHP-N</v>
          </cell>
          <cell r="D4888">
            <v>85.4</v>
          </cell>
        </row>
        <row r="4889">
          <cell r="A4889">
            <v>5826</v>
          </cell>
          <cell r="B4889" t="str">
            <v>CAMINHAO CARROCERIA FORD F-14000 162HP (VU=6ANOS) - CHI DIURNO</v>
          </cell>
          <cell r="C4889" t="str">
            <v>CHI</v>
          </cell>
          <cell r="D4889">
            <v>26.57</v>
          </cell>
        </row>
        <row r="4890">
          <cell r="A4890">
            <v>5827</v>
          </cell>
          <cell r="B4890" t="str">
            <v>CAMINHAO CARROCERIA FORD F-14000 162HP (VU=6ANOS) - CHI NOTURNO</v>
          </cell>
          <cell r="C4890" t="str">
            <v>CHI-N</v>
          </cell>
          <cell r="D4890">
            <v>25.49</v>
          </cell>
        </row>
        <row r="4891">
          <cell r="A4891">
            <v>5828</v>
          </cell>
          <cell r="B4891" t="str">
            <v>USINA DE CONCRETO PINI 227305 CAP.90/120M3 63HP - CHP NOTURNO</v>
          </cell>
          <cell r="C4891" t="str">
            <v>CHP-N</v>
          </cell>
          <cell r="D4891">
            <v>84.99</v>
          </cell>
        </row>
        <row r="4892">
          <cell r="A4892">
            <v>5829</v>
          </cell>
          <cell r="B4892" t="str">
            <v>USINA DE CONCRETO PINI 227305 90/120M3 63HP - CHI DIURNO</v>
          </cell>
          <cell r="C4892" t="str">
            <v>CHI</v>
          </cell>
          <cell r="D4892">
            <v>38.71</v>
          </cell>
        </row>
        <row r="4893">
          <cell r="A4893">
            <v>5830</v>
          </cell>
          <cell r="B4893" t="str">
            <v>USINA DE CONCRETO PINI 227305 90/120M3 63HP - CHI NOTURNO</v>
          </cell>
          <cell r="C4893" t="str">
            <v>CHI-N</v>
          </cell>
          <cell r="D4893">
            <v>41.45</v>
          </cell>
        </row>
        <row r="4894">
          <cell r="A4894">
            <v>5831</v>
          </cell>
          <cell r="B4894" t="str">
            <v>USINA DE CONCRETO PINI 227305 90/120M3 63HP - CHP DIURNO</v>
          </cell>
          <cell r="C4894" t="str">
            <v>CHP</v>
          </cell>
          <cell r="D4894">
            <v>174.7</v>
          </cell>
        </row>
        <row r="4895">
          <cell r="A4895">
            <v>5832</v>
          </cell>
          <cell r="B4895" t="str">
            <v>USINA DE CONCRETO PINI 227305 90/120M3 63HP - CHP NOTURNO</v>
          </cell>
          <cell r="C4895" t="str">
            <v>CHP-N</v>
          </cell>
          <cell r="D4895">
            <v>179.49</v>
          </cell>
        </row>
        <row r="4896">
          <cell r="A4896">
            <v>5834</v>
          </cell>
          <cell r="B4896" t="str">
            <v>USINA MISTURADORA DE SOLOS PINI 227305 100HP - CHI NOTURNO</v>
          </cell>
          <cell r="C4896" t="str">
            <v>CHI-N</v>
          </cell>
          <cell r="D4896">
            <v>102.02</v>
          </cell>
        </row>
        <row r="4897">
          <cell r="A4897">
            <v>5835</v>
          </cell>
          <cell r="B4897" t="str">
            <v>VIBROACABADORA SOBRE ESTEIRAS POTENCIA MAX.100 CV - CHP DIURNO</v>
          </cell>
          <cell r="C4897" t="str">
            <v>CHP</v>
          </cell>
          <cell r="D4897">
            <v>200.29</v>
          </cell>
        </row>
        <row r="4898">
          <cell r="A4898">
            <v>5836</v>
          </cell>
          <cell r="B4898" t="str">
            <v>VIBROACABADORA SOBRE ESTEIRAS POT.MAX. 100 CV - CHP NOTURNO</v>
          </cell>
          <cell r="C4898" t="str">
            <v>CHP-N</v>
          </cell>
          <cell r="D4898">
            <v>202.35</v>
          </cell>
        </row>
        <row r="4899">
          <cell r="A4899" t="str">
            <v>CÓDIGO</v>
          </cell>
          <cell r="B4899" t="str">
            <v>|D E S C R I Ç Ã O                                                   |UN</v>
          </cell>
          <cell r="C4899" t="str">
            <v>IDADE</v>
          </cell>
          <cell r="D4899" t="str">
            <v>|CUSTO TOTAL</v>
          </cell>
        </row>
        <row r="4900">
          <cell r="A4900" t="str">
            <v>ÍNCULO.....:</v>
          </cell>
          <cell r="B4900" t="str">
            <v>NACIONAL CAIXA</v>
          </cell>
        </row>
        <row r="4902">
          <cell r="A4902">
            <v>5837</v>
          </cell>
          <cell r="B4902" t="str">
            <v>VIBROACABADORA SOBRE ESTEIRAS POT.MAXIMA 100 CV - CHI DIURNO</v>
          </cell>
          <cell r="C4902" t="str">
            <v>CHI</v>
          </cell>
          <cell r="D4902">
            <v>116.13</v>
          </cell>
        </row>
        <row r="4903">
          <cell r="A4903">
            <v>5838</v>
          </cell>
          <cell r="B4903" t="str">
            <v>VIBROACABADORA SOBRE ESTEIRAS POT. MAX. 100 CV - CHI NOTURNO</v>
          </cell>
          <cell r="C4903" t="str">
            <v>CHI-N</v>
          </cell>
          <cell r="D4903">
            <v>118.18</v>
          </cell>
        </row>
        <row r="4904">
          <cell r="A4904">
            <v>5839</v>
          </cell>
          <cell r="B4904" t="str">
            <v>VASSOURA MECANICA REBOCAVEL ULIANA CONSMAQ - CHP DIURNO</v>
          </cell>
          <cell r="C4904" t="str">
            <v>CHP</v>
          </cell>
          <cell r="D4904">
            <v>4.1100000000000003</v>
          </cell>
        </row>
        <row r="4905">
          <cell r="A4905">
            <v>5840</v>
          </cell>
          <cell r="B4905" t="str">
            <v>VASSOURA MECANICA REBOCAVEL ULIANA CONSMAQ - CHP NOTURNO</v>
          </cell>
          <cell r="C4905" t="str">
            <v>CHP-N</v>
          </cell>
          <cell r="D4905">
            <v>4.1100000000000003</v>
          </cell>
        </row>
        <row r="4906">
          <cell r="A4906">
            <v>5841</v>
          </cell>
          <cell r="B4906" t="str">
            <v>VASSOURA MECANICA REBOCAVEL ULIANA CONSMAQ - CHI DIURNO</v>
          </cell>
          <cell r="C4906" t="str">
            <v>CHI</v>
          </cell>
          <cell r="D4906">
            <v>3.08</v>
          </cell>
        </row>
        <row r="4907">
          <cell r="A4907">
            <v>5842</v>
          </cell>
          <cell r="B4907" t="str">
            <v>VASSOURA MECANICA REBOCAVEL ULIANA CONSMAQ - CHI NOTURNO</v>
          </cell>
          <cell r="C4907" t="str">
            <v>CHI-N</v>
          </cell>
          <cell r="D4907">
            <v>3.08</v>
          </cell>
        </row>
        <row r="4908">
          <cell r="A4908">
            <v>5843</v>
          </cell>
          <cell r="B4908" t="str">
            <v>TRATOR DE PNEUS CBT 2105 108 HP - CHP DIURNO</v>
          </cell>
          <cell r="C4908" t="str">
            <v>CHP</v>
          </cell>
          <cell r="D4908">
            <v>88.08</v>
          </cell>
        </row>
        <row r="4909">
          <cell r="A4909">
            <v>5844</v>
          </cell>
          <cell r="B4909" t="str">
            <v>TRATOR DE PNEUS CBT 2105 108 HP - CHP NOTURNO</v>
          </cell>
          <cell r="C4909" t="str">
            <v>CHP-N</v>
          </cell>
          <cell r="D4909">
            <v>91.78</v>
          </cell>
        </row>
        <row r="4910">
          <cell r="A4910">
            <v>5845</v>
          </cell>
          <cell r="B4910" t="str">
            <v>TRATOR DE PNEUS CBT 2105 108 HP - CHI DIURNO</v>
          </cell>
          <cell r="C4910" t="str">
            <v>CHI</v>
          </cell>
          <cell r="D4910">
            <v>28.43</v>
          </cell>
        </row>
        <row r="4911">
          <cell r="A4911">
            <v>5846</v>
          </cell>
          <cell r="B4911" t="str">
            <v>TRATOR DE PNEUS CBT 2105 108 HP - CHI NOTURNO</v>
          </cell>
          <cell r="C4911" t="str">
            <v>CHI-N</v>
          </cell>
          <cell r="D4911">
            <v>32.14</v>
          </cell>
        </row>
        <row r="4912">
          <cell r="A4912">
            <v>5847</v>
          </cell>
          <cell r="B4912" t="str">
            <v>TRATOR DE ESTEIRAS KOMATSU D65-E-8E 160HP - CHP DIURNO (VU=5ANOS)</v>
          </cell>
          <cell r="C4912" t="str">
            <v>CHP</v>
          </cell>
          <cell r="D4912">
            <v>257.06</v>
          </cell>
        </row>
        <row r="4913">
          <cell r="A4913">
            <v>5848</v>
          </cell>
          <cell r="B4913" t="str">
            <v>TRATOR DE ESTEIRAS KOMATSU D65-E-8E 160HP - CHP NOTURNO (VU=5ANOS)</v>
          </cell>
          <cell r="C4913" t="str">
            <v>CHP-N</v>
          </cell>
          <cell r="D4913">
            <v>259.11</v>
          </cell>
        </row>
        <row r="4914">
          <cell r="A4914">
            <v>5849</v>
          </cell>
          <cell r="B4914" t="str">
            <v>TRATOR DE ESTEIRAS KOMATSU D65-E-8E 160HP - CHI DIURNO (VU=5ANOS)</v>
          </cell>
          <cell r="C4914" t="str">
            <v>CHI</v>
          </cell>
          <cell r="D4914">
            <v>116.24</v>
          </cell>
        </row>
        <row r="4915">
          <cell r="A4915">
            <v>5850</v>
          </cell>
          <cell r="B4915" t="str">
            <v>TRATOR DE ESTEIRAS KOMATSU D65-E-8E 160HP - CHI NOTURNO (VU=5ANOS)</v>
          </cell>
          <cell r="C4915" t="str">
            <v>CHI-N</v>
          </cell>
          <cell r="D4915">
            <v>118.29</v>
          </cell>
        </row>
        <row r="4916">
          <cell r="A4916">
            <v>5851</v>
          </cell>
          <cell r="B4916" t="str">
            <v>TRATOR DE ESTEIRAS CATERPILLAR D6G 155HP / CHP DIURNO (VU=5ANOS)</v>
          </cell>
          <cell r="C4916" t="str">
            <v>CHP</v>
          </cell>
          <cell r="D4916">
            <v>254.6</v>
          </cell>
        </row>
        <row r="4917">
          <cell r="A4917">
            <v>5852</v>
          </cell>
          <cell r="B4917" t="str">
            <v>TRATOR DE ESTEIRAS CATERPILLAR D6G 155HP / CHP NOTURNO (VU=5ANOS)</v>
          </cell>
          <cell r="C4917" t="str">
            <v>CHP-N</v>
          </cell>
          <cell r="D4917">
            <v>261.27999999999997</v>
          </cell>
        </row>
        <row r="4918">
          <cell r="A4918">
            <v>5853</v>
          </cell>
          <cell r="B4918" t="str">
            <v>TRATOR DE ESTEIRAS CATERPILLAR D6G 155HP / CHI DIURNO (VU=5ANOS)</v>
          </cell>
          <cell r="C4918" t="str">
            <v>CHI</v>
          </cell>
          <cell r="D4918">
            <v>114.35</v>
          </cell>
        </row>
        <row r="4919">
          <cell r="A4919">
            <v>5854</v>
          </cell>
          <cell r="B4919" t="str">
            <v>TRATOR DE ESTEIRAS CATERPILLAR D6G 155HP / CHI NOTURNO (VU=5ANOS)</v>
          </cell>
          <cell r="C4919" t="str">
            <v>CHI-N</v>
          </cell>
          <cell r="D4919">
            <v>121.04</v>
          </cell>
        </row>
        <row r="4920">
          <cell r="A4920">
            <v>5855</v>
          </cell>
          <cell r="B4920" t="str">
            <v>TRATOR DE ESTEIRAS CATERPILLAR D8R 305HP / CHP DIURNO (VU=5ANOS)</v>
          </cell>
          <cell r="C4920" t="str">
            <v>CHP</v>
          </cell>
          <cell r="D4920">
            <v>605.4</v>
          </cell>
        </row>
        <row r="4921">
          <cell r="A4921">
            <v>5856</v>
          </cell>
          <cell r="B4921" t="str">
            <v>TRATOR DE ESTEIRAS CATERPILLAR D8R 305HP / CHP NOTURNO (VU=5ANOS)</v>
          </cell>
          <cell r="C4921" t="str">
            <v>CHP-N</v>
          </cell>
          <cell r="D4921">
            <v>612.09</v>
          </cell>
        </row>
        <row r="4922">
          <cell r="A4922">
            <v>5857</v>
          </cell>
          <cell r="B4922" t="str">
            <v>TRATOR DE ESTEIRAS CATERPILLAR D8R 305HP / CHI DIURNO (VU=5ANOS)</v>
          </cell>
          <cell r="C4922" t="str">
            <v>CHI</v>
          </cell>
          <cell r="D4922">
            <v>281.2</v>
          </cell>
        </row>
        <row r="4923">
          <cell r="A4923">
            <v>5858</v>
          </cell>
          <cell r="B4923" t="str">
            <v>TRATOR DE ESTEIRAS CATERPILLAR D8R 305HP / CHI NOTURNO (VU=5ANOS)</v>
          </cell>
          <cell r="C4923" t="str">
            <v>CHI-N</v>
          </cell>
          <cell r="D4923">
            <v>287.89</v>
          </cell>
        </row>
        <row r="4924">
          <cell r="A4924">
            <v>5860</v>
          </cell>
          <cell r="B4924" t="str">
            <v>TRATOR DE ESTEIRAS CATERPILLAR D4 125HP - CHP NOTURNO (VU=5ANOS)</v>
          </cell>
          <cell r="C4924" t="str">
            <v>CHP-N</v>
          </cell>
          <cell r="D4924">
            <v>162.91</v>
          </cell>
        </row>
        <row r="4925">
          <cell r="A4925">
            <v>5861</v>
          </cell>
          <cell r="B4925" t="str">
            <v>TRATOR DE ESTEIRAS CATERPILLAR D4 125HP - CHI DIURNO (VU=5ANOS)</v>
          </cell>
          <cell r="C4925" t="str">
            <v>CHI</v>
          </cell>
          <cell r="D4925">
            <v>70.12</v>
          </cell>
        </row>
        <row r="4926">
          <cell r="A4926">
            <v>5862</v>
          </cell>
          <cell r="B4926" t="str">
            <v>TRATOR DE ESTEIRAS CATERPILLAR D4 125HP - CHI NOTURNO (VU=5ANOS)</v>
          </cell>
          <cell r="C4926" t="str">
            <v>CHI-N</v>
          </cell>
          <cell r="D4926">
            <v>87.3</v>
          </cell>
        </row>
        <row r="4927">
          <cell r="A4927">
            <v>5863</v>
          </cell>
          <cell r="B4927" t="str">
            <v>ROLO COMPACTADOR VIBRATORIO LISO REBOCAVEL MULLER RV52L 5L/CHP DIURNO</v>
          </cell>
          <cell r="C4927" t="str">
            <v>CHP</v>
          </cell>
          <cell r="D4927">
            <v>49.06</v>
          </cell>
        </row>
        <row r="4928">
          <cell r="A4928">
            <v>5864</v>
          </cell>
          <cell r="B4928" t="str">
            <v>ROLO COMPACTADOR VIBRATORIO LISO REBOCAVEL MULLER RV52L 5L/CHP NOTURNO</v>
          </cell>
          <cell r="C4928" t="str">
            <v>CHP-N</v>
          </cell>
          <cell r="D4928">
            <v>51.11</v>
          </cell>
        </row>
        <row r="4929">
          <cell r="A4929">
            <v>5865</v>
          </cell>
          <cell r="B4929" t="str">
            <v>ROLO COMPACTADOR VIBRATORIO LISO REBOCAVEL MULLER RV52L 5L /CHI DIURNO</v>
          </cell>
          <cell r="C4929" t="str">
            <v>CHI</v>
          </cell>
          <cell r="D4929">
            <v>17.809999999999999</v>
          </cell>
        </row>
        <row r="4930">
          <cell r="A4930" t="str">
            <v>CÓDIGO</v>
          </cell>
          <cell r="B4930" t="str">
            <v>|D E S C R I Ç Ã O                                                   |UN</v>
          </cell>
          <cell r="C4930" t="str">
            <v>IDADE</v>
          </cell>
          <cell r="D4930" t="str">
            <v>|CUSTO TOTAL</v>
          </cell>
        </row>
        <row r="4931">
          <cell r="A4931" t="str">
            <v>ÍNCULO.....:</v>
          </cell>
          <cell r="B4931" t="str">
            <v>NACIONAL CAIXA</v>
          </cell>
        </row>
        <row r="4933">
          <cell r="A4933">
            <v>5866</v>
          </cell>
          <cell r="B4933" t="str">
            <v>ROLO COMPACTADOR VIBRATORIO LISO REBOCAVEL MULLER RV52L 5L/CHI NOTURNO</v>
          </cell>
          <cell r="C4933" t="str">
            <v>CHI-N</v>
          </cell>
          <cell r="D4933">
            <v>19.87</v>
          </cell>
        </row>
        <row r="4934">
          <cell r="A4934">
            <v>5867</v>
          </cell>
          <cell r="B4934" t="str">
            <v>ROLO TANDEM MULLER RT82H 60HP - CHP DIURNO</v>
          </cell>
          <cell r="C4934" t="str">
            <v>CHP</v>
          </cell>
          <cell r="D4934">
            <v>70.150000000000006</v>
          </cell>
        </row>
        <row r="4935">
          <cell r="A4935">
            <v>5868</v>
          </cell>
          <cell r="B4935" t="str">
            <v>ROLO TANDEM MULLER RT82H 60HP - CHP NOTURNO</v>
          </cell>
          <cell r="C4935" t="str">
            <v>CHP-N</v>
          </cell>
          <cell r="D4935">
            <v>72.2</v>
          </cell>
        </row>
        <row r="4936">
          <cell r="A4936">
            <v>5869</v>
          </cell>
          <cell r="B4936" t="str">
            <v>ROLO TANDEM MULLER RT82H 60HP - CHI DIURNO</v>
          </cell>
          <cell r="C4936" t="str">
            <v>CHI</v>
          </cell>
          <cell r="D4936">
            <v>29.74</v>
          </cell>
        </row>
        <row r="4937">
          <cell r="A4937">
            <v>5870</v>
          </cell>
          <cell r="B4937" t="str">
            <v>ROLO TANDEM MULLER RT82H 60HP - CHI NOTURNO</v>
          </cell>
          <cell r="C4937" t="str">
            <v>CHI-N</v>
          </cell>
          <cell r="D4937">
            <v>31.79</v>
          </cell>
        </row>
        <row r="4938">
          <cell r="A4938">
            <v>5871</v>
          </cell>
          <cell r="B4938" t="str">
            <v>ROLO COMPACTADOR AUTOPROPULSOR SOBRE PNEUS DYNAPAC CP221 145HP</v>
          </cell>
          <cell r="C4938" t="str">
            <v>CHP</v>
          </cell>
          <cell r="D4938">
            <v>121.79</v>
          </cell>
        </row>
        <row r="4939">
          <cell r="B4939" t="str">
            <v>CHP DIURNO</v>
          </cell>
        </row>
        <row r="4940">
          <cell r="A4940">
            <v>5872</v>
          </cell>
          <cell r="B4940" t="str">
            <v>ROLO COMPACTADOR AUTOPROPULSOR SOBRE PNEUS DYNAPAC CP221 145HP</v>
          </cell>
          <cell r="C4940" t="str">
            <v>CHP-N</v>
          </cell>
          <cell r="D4940">
            <v>123.85</v>
          </cell>
        </row>
        <row r="4941">
          <cell r="B4941" t="str">
            <v>CHP NOTURNO</v>
          </cell>
        </row>
        <row r="4942">
          <cell r="A4942">
            <v>5873</v>
          </cell>
          <cell r="B4942" t="str">
            <v>ROLO COMPACTADOR AUTOPROPULSOR SOBRE PNEUS DYNAPAC CP221 145HP</v>
          </cell>
          <cell r="C4942" t="str">
            <v>CHI</v>
          </cell>
          <cell r="D4942">
            <v>45.71</v>
          </cell>
        </row>
        <row r="4943">
          <cell r="B4943" t="str">
            <v>CHI DURNO</v>
          </cell>
        </row>
        <row r="4944">
          <cell r="A4944">
            <v>5874</v>
          </cell>
          <cell r="B4944" t="str">
            <v>ROLO COMPACTADOR AUTOPROPULSOR SOBRE PNEUS DYNAPAC CP221 145HP</v>
          </cell>
          <cell r="C4944" t="str">
            <v>CHI-N</v>
          </cell>
          <cell r="D4944">
            <v>47.76</v>
          </cell>
        </row>
        <row r="4945">
          <cell r="B4945" t="str">
            <v>CHI NOTURNO</v>
          </cell>
        </row>
        <row r="4946">
          <cell r="A4946">
            <v>5875</v>
          </cell>
          <cell r="B4946" t="str">
            <v>RETRO-ESCAVADEIRA SOBRE PNEUS  CASE 580H 74HP - CHP DIURNO</v>
          </cell>
          <cell r="C4946" t="str">
            <v>CHP</v>
          </cell>
          <cell r="D4946">
            <v>74.61</v>
          </cell>
        </row>
        <row r="4947">
          <cell r="A4947">
            <v>5876</v>
          </cell>
          <cell r="B4947" t="str">
            <v>RETRO-ESCAVADEIRA SOBRE PNEUS  CASE 580H 74HP - CHP NOTURNO</v>
          </cell>
          <cell r="C4947" t="str">
            <v>CHP-N</v>
          </cell>
          <cell r="D4947">
            <v>75.739999999999995</v>
          </cell>
        </row>
        <row r="4948">
          <cell r="A4948">
            <v>5877</v>
          </cell>
          <cell r="B4948" t="str">
            <v>RETRO-ESCAVADEIRA SOBRE PNEUS  CASE 580H 74HP - CHI DIURNO</v>
          </cell>
          <cell r="C4948" t="str">
            <v>CHI</v>
          </cell>
          <cell r="D4948">
            <v>29.18</v>
          </cell>
        </row>
        <row r="4949">
          <cell r="A4949">
            <v>5878</v>
          </cell>
          <cell r="B4949" t="str">
            <v>RETRO-ESCAVADEIRA SOBRE PNEUS  CASE 580H 74HP - CHI NOTURNO</v>
          </cell>
          <cell r="C4949" t="str">
            <v>CHI-N</v>
          </cell>
          <cell r="D4949">
            <v>30.31</v>
          </cell>
        </row>
        <row r="4950">
          <cell r="A4950">
            <v>5879</v>
          </cell>
          <cell r="B4950" t="str">
            <v>ROLO COMPACTADOR PE-DE-CARNEIRO REBOCAVEL 5T - CHP DIURNO</v>
          </cell>
          <cell r="C4950" t="str">
            <v>CHP</v>
          </cell>
          <cell r="D4950">
            <v>7.23</v>
          </cell>
        </row>
        <row r="4951">
          <cell r="A4951">
            <v>5880</v>
          </cell>
          <cell r="B4951" t="str">
            <v>ROLO COMPACTADOR PE-DE-CARNEIRO REBOCAVEL 5T - CHP NOTURNO</v>
          </cell>
          <cell r="C4951" t="str">
            <v>CHP-N</v>
          </cell>
          <cell r="D4951">
            <v>7.23</v>
          </cell>
        </row>
        <row r="4952">
          <cell r="A4952">
            <v>5881</v>
          </cell>
          <cell r="B4952" t="str">
            <v>ROLO COMPACTADOR PE-DE-CARNEIRO REBOCAVEL 5T - CHI DIURNO</v>
          </cell>
          <cell r="C4952" t="str">
            <v>CHI</v>
          </cell>
          <cell r="D4952">
            <v>5.42</v>
          </cell>
        </row>
        <row r="4953">
          <cell r="A4953">
            <v>5882</v>
          </cell>
          <cell r="B4953" t="str">
            <v>CAMINHAO CHASSI MERCEDES BENZ  L-2318/42 130HP C/EQUIP. LAMA ASFALTICA</v>
          </cell>
          <cell r="C4953" t="str">
            <v>CHP</v>
          </cell>
          <cell r="D4953">
            <v>110.21</v>
          </cell>
        </row>
        <row r="4954">
          <cell r="B4954" t="str">
            <v>CHP DIURNO</v>
          </cell>
        </row>
        <row r="4955">
          <cell r="A4955">
            <v>5883</v>
          </cell>
          <cell r="B4955" t="str">
            <v>CAMINHAO CHASSI MERCEDES BENZ  L-2318/42 130HP C/EQUIP. LAMA ASFALTICA</v>
          </cell>
          <cell r="C4955" t="str">
            <v>CHP-N</v>
          </cell>
          <cell r="D4955">
            <v>111.82</v>
          </cell>
        </row>
        <row r="4956">
          <cell r="B4956" t="str">
            <v>CHP NOTURNO</v>
          </cell>
        </row>
        <row r="4957">
          <cell r="A4957">
            <v>5884</v>
          </cell>
          <cell r="B4957" t="str">
            <v>CAMINHAO CHASSI MERCEDES BENZ  L-2318/42 130HP C/EQUIP. LAMA ASFALTICA</v>
          </cell>
          <cell r="C4957" t="str">
            <v>CHI</v>
          </cell>
          <cell r="D4957">
            <v>45.12</v>
          </cell>
        </row>
        <row r="4958">
          <cell r="B4958" t="str">
            <v>CHI DIURNO</v>
          </cell>
        </row>
        <row r="4959">
          <cell r="A4959">
            <v>5885</v>
          </cell>
          <cell r="B4959" t="str">
            <v>CAMINHAO CHASSI MERCEDES BENZ  L-2318/42 130HP C/EQUIP. LAMA ASFALTICA</v>
          </cell>
          <cell r="C4959" t="str">
            <v>CHI-N</v>
          </cell>
          <cell r="D4959">
            <v>46.73</v>
          </cell>
        </row>
        <row r="4960">
          <cell r="B4960" t="str">
            <v>CHI NOTURNO</v>
          </cell>
        </row>
        <row r="4961">
          <cell r="A4961" t="str">
            <v>CÓDIGO</v>
          </cell>
          <cell r="B4961" t="str">
            <v>|D E S C R I Ç Ã O                                                   |UN</v>
          </cell>
          <cell r="C4961" t="str">
            <v>IDADE</v>
          </cell>
          <cell r="D4961" t="str">
            <v>|CUSTO TOTAL</v>
          </cell>
        </row>
        <row r="4962">
          <cell r="A4962" t="str">
            <v>ÍNCULO.....:</v>
          </cell>
          <cell r="B4962" t="str">
            <v>NACIONAL CAIXA</v>
          </cell>
        </row>
        <row r="4964">
          <cell r="A4964">
            <v>5886</v>
          </cell>
          <cell r="B4964" t="str">
            <v>CAMINHAO PIPA FORD F12000 6000L 162HP C/BOMBA GASOLINA - CHP DIURNO</v>
          </cell>
          <cell r="C4964" t="str">
            <v>CHP</v>
          </cell>
          <cell r="D4964">
            <v>73.430000000000007</v>
          </cell>
        </row>
        <row r="4965">
          <cell r="A4965">
            <v>5887</v>
          </cell>
          <cell r="B4965" t="str">
            <v>CAMINHAO PIPA FORD F12000 6000L 162HP C/BOMBA GASOLINA - CHP NOTURNO</v>
          </cell>
          <cell r="C4965" t="str">
            <v>CHP-N</v>
          </cell>
          <cell r="D4965">
            <v>75.040000000000006</v>
          </cell>
        </row>
        <row r="4966">
          <cell r="A4966">
            <v>5888</v>
          </cell>
          <cell r="B4966" t="str">
            <v>CAMINHAO PIPA FORD F12000 6000L 162HP C/BOMBA GASOLINA - CHI DIURNO</v>
          </cell>
          <cell r="C4966" t="str">
            <v>CHI</v>
          </cell>
          <cell r="D4966">
            <v>26.9</v>
          </cell>
        </row>
        <row r="4967">
          <cell r="A4967">
            <v>5889</v>
          </cell>
          <cell r="B4967" t="str">
            <v>CAMINHAO PIPA FORD F12000 6000L 162HP C/BOMBA GASOLINA - CHI NOTURNO</v>
          </cell>
          <cell r="C4967" t="str">
            <v>CHI-N</v>
          </cell>
          <cell r="D4967">
            <v>28.51</v>
          </cell>
        </row>
        <row r="4968">
          <cell r="A4968">
            <v>5890</v>
          </cell>
          <cell r="B4968" t="str">
            <v>CAMINHAO CHASSI MERCEDES BENZ L2318/42 130HP - CHP DIURNO</v>
          </cell>
          <cell r="C4968" t="str">
            <v>CHP</v>
          </cell>
          <cell r="D4968">
            <v>89.15</v>
          </cell>
        </row>
        <row r="4969">
          <cell r="A4969">
            <v>5891</v>
          </cell>
          <cell r="B4969" t="str">
            <v>CAMINHAO CHASSI MERCEDES BENZ L2318/42 130HP - CHP NOTURNO</v>
          </cell>
          <cell r="C4969" t="str">
            <v>CHP-N</v>
          </cell>
          <cell r="D4969">
            <v>90.76</v>
          </cell>
        </row>
        <row r="4970">
          <cell r="A4970">
            <v>5892</v>
          </cell>
          <cell r="B4970" t="str">
            <v>CAMINHAO CHASSI MERCEDES BENZ L2318/42 130HP - CHI DIURNO</v>
          </cell>
          <cell r="C4970" t="str">
            <v>CHI</v>
          </cell>
          <cell r="D4970">
            <v>26.13</v>
          </cell>
        </row>
        <row r="4971">
          <cell r="A4971">
            <v>5893</v>
          </cell>
          <cell r="B4971" t="str">
            <v>CAMINHAO CHASSI MERCEDES BENZ L2318/42 130HP - CHI NOTURNO</v>
          </cell>
          <cell r="C4971" t="str">
            <v>CHI-N</v>
          </cell>
          <cell r="D4971">
            <v>27.74</v>
          </cell>
        </row>
        <row r="4972">
          <cell r="A4972">
            <v>5894</v>
          </cell>
          <cell r="B4972" t="str">
            <v>CAMINHAO CHASSI FORD F14000 162HP - CHP DIURNO</v>
          </cell>
          <cell r="C4972" t="str">
            <v>CHP</v>
          </cell>
          <cell r="D4972">
            <v>85.24</v>
          </cell>
        </row>
        <row r="4973">
          <cell r="A4973">
            <v>5895</v>
          </cell>
          <cell r="B4973" t="str">
            <v>CAMINHAO CHASSI FORD F14000 162HP - CHP NOTURNO</v>
          </cell>
          <cell r="C4973" t="str">
            <v>CHP-N</v>
          </cell>
          <cell r="D4973">
            <v>86.85</v>
          </cell>
        </row>
        <row r="4974">
          <cell r="A4974">
            <v>5896</v>
          </cell>
          <cell r="B4974" t="str">
            <v>CAMINHAO CHASSI FORD F14000 162HP - CHI DIURNO</v>
          </cell>
          <cell r="C4974" t="str">
            <v>CHI</v>
          </cell>
          <cell r="D4974">
            <v>25.79</v>
          </cell>
        </row>
        <row r="4975">
          <cell r="A4975">
            <v>5897</v>
          </cell>
          <cell r="B4975" t="str">
            <v>CAMINHAO CHASSI FORD F14000 162HP - CHI NOTURNO</v>
          </cell>
          <cell r="C4975" t="str">
            <v>CHI-N</v>
          </cell>
          <cell r="D4975">
            <v>27.39</v>
          </cell>
        </row>
        <row r="4976">
          <cell r="A4976">
            <v>5898</v>
          </cell>
          <cell r="B4976" t="str">
            <v>CAMINHAO PIPA FORD F12000 142HP 6000L (VU=6ANOS/12000H) -CHP NOTURNO</v>
          </cell>
          <cell r="C4976" t="str">
            <v>CHP-N</v>
          </cell>
          <cell r="D4976">
            <v>92.33</v>
          </cell>
        </row>
        <row r="4977">
          <cell r="A4977">
            <v>5899</v>
          </cell>
          <cell r="B4977" t="str">
            <v>CAMINHAO PIPA FORD F12000 142HP 6000L (VU=6ANOS/12000H) -CHI DIURNO</v>
          </cell>
          <cell r="C4977" t="str">
            <v>CHI</v>
          </cell>
          <cell r="D4977">
            <v>22.26</v>
          </cell>
        </row>
        <row r="4978">
          <cell r="A4978">
            <v>5900</v>
          </cell>
          <cell r="B4978" t="str">
            <v>CAMINHAO PIPA FORD F12000 142HP 6000L (VU=6ANOS/12000H) -CHI NOTURNO</v>
          </cell>
          <cell r="C4978" t="str">
            <v>CHI-N</v>
          </cell>
          <cell r="D4978">
            <v>26.1</v>
          </cell>
        </row>
        <row r="4979">
          <cell r="A4979">
            <v>5901</v>
          </cell>
          <cell r="B4979" t="str">
            <v>CAMINHAO PIPA FORD F14000 10.000L C/BOMBA GASOLINA E IRRIGADEIRA</v>
          </cell>
          <cell r="C4979" t="str">
            <v>CHP</v>
          </cell>
          <cell r="D4979">
            <v>86.94</v>
          </cell>
        </row>
        <row r="4980">
          <cell r="B4980" t="str">
            <v>CHP DIURNO</v>
          </cell>
        </row>
        <row r="4981">
          <cell r="A4981">
            <v>5902</v>
          </cell>
          <cell r="B4981" t="str">
            <v>CAMINHAO PIPA FORD F14000 10.000L C/BOMBA GASOLINA E IRRIGADEIRA</v>
          </cell>
          <cell r="C4981" t="str">
            <v>CHP-N</v>
          </cell>
          <cell r="D4981">
            <v>88.55</v>
          </cell>
        </row>
        <row r="4982">
          <cell r="B4982" t="str">
            <v>CHP NOTURNO</v>
          </cell>
        </row>
        <row r="4983">
          <cell r="A4983">
            <v>5903</v>
          </cell>
          <cell r="B4983" t="str">
            <v>CAMINHAO PIPA FORD F14000 10.000L C/BOMBA GASOLINA E IRRIGADEIRA</v>
          </cell>
          <cell r="C4983" t="str">
            <v>CHI</v>
          </cell>
          <cell r="D4983">
            <v>26.16</v>
          </cell>
        </row>
        <row r="4984">
          <cell r="B4984" t="str">
            <v>CHI DIURNO</v>
          </cell>
        </row>
        <row r="4985">
          <cell r="A4985">
            <v>5904</v>
          </cell>
          <cell r="B4985" t="str">
            <v>CAMINHAO PIPA FORD F14000 10.000L C/BOMBA GASOLINA E IRRIGADEIRA</v>
          </cell>
          <cell r="C4985" t="str">
            <v>CHI-N</v>
          </cell>
          <cell r="D4985">
            <v>27.77</v>
          </cell>
        </row>
        <row r="4986">
          <cell r="B4986" t="str">
            <v>CHI NOTURNO</v>
          </cell>
        </row>
        <row r="4987">
          <cell r="A4987">
            <v>5905</v>
          </cell>
          <cell r="B4987" t="str">
            <v>DISTRIBUIDOR DE AGREGADOS REBOCAVEL EA12 - CHP DIURNO</v>
          </cell>
          <cell r="C4987" t="str">
            <v>CHP</v>
          </cell>
          <cell r="D4987">
            <v>10.88</v>
          </cell>
        </row>
        <row r="4988">
          <cell r="A4988">
            <v>5906</v>
          </cell>
          <cell r="B4988" t="str">
            <v>DISTRIBUIDOR DE AGREGADOS REBOCAVEL EA12 - CHP NOTURNO</v>
          </cell>
          <cell r="C4988" t="str">
            <v>CHP-N</v>
          </cell>
          <cell r="D4988">
            <v>10.88</v>
          </cell>
        </row>
        <row r="4989">
          <cell r="A4989">
            <v>5907</v>
          </cell>
          <cell r="B4989" t="str">
            <v>DISTRIBUIDOR DE AGREGADOS REBOCAVEL EA12 - CHI DIURNO</v>
          </cell>
          <cell r="C4989" t="str">
            <v>CHI</v>
          </cell>
          <cell r="D4989">
            <v>7.98</v>
          </cell>
        </row>
        <row r="4990">
          <cell r="A4990">
            <v>5908</v>
          </cell>
          <cell r="B4990" t="str">
            <v>DISTRIBUIDOR DE AGREGADOS REBOCAVEL EA12 - CHI NOTURNO</v>
          </cell>
          <cell r="C4990" t="str">
            <v>CHI-N</v>
          </cell>
          <cell r="D4990">
            <v>7.98</v>
          </cell>
        </row>
        <row r="4991">
          <cell r="A4991">
            <v>5909</v>
          </cell>
          <cell r="B4991" t="str">
            <v>DISTRIBUIDOR DE BETUME REBOCAV C/AQUECEDOR 1200/2100L C/BOMBA 3,4CV</v>
          </cell>
          <cell r="C4991" t="str">
            <v>CHP</v>
          </cell>
          <cell r="D4991">
            <v>46.23</v>
          </cell>
        </row>
        <row r="4992">
          <cell r="A4992" t="str">
            <v>CÓDIGO</v>
          </cell>
          <cell r="B4992" t="str">
            <v>|D E S C R I Ç Ã O                                                   |UN</v>
          </cell>
          <cell r="C4992" t="str">
            <v>IDADE</v>
          </cell>
          <cell r="D4992" t="str">
            <v>|CUSTO TOTAL</v>
          </cell>
        </row>
        <row r="4993">
          <cell r="A4993" t="str">
            <v>ÍNCULO.....:</v>
          </cell>
          <cell r="B4993" t="str">
            <v>NACIONAL CAIXA</v>
          </cell>
        </row>
        <row r="4995">
          <cell r="B4995" t="str">
            <v>CHP DIURNO</v>
          </cell>
        </row>
        <row r="4996">
          <cell r="A4996">
            <v>5910</v>
          </cell>
          <cell r="B4996" t="str">
            <v>DISTRIBUIDOR DE BETUME REBOCAV C/AQUECEDOR 1200/2100L C/BOMBA 3,4CV</v>
          </cell>
          <cell r="C4996" t="str">
            <v>CHP-N</v>
          </cell>
          <cell r="D4996">
            <v>46.24</v>
          </cell>
        </row>
        <row r="4997">
          <cell r="B4997" t="str">
            <v>CHP NOTURNO</v>
          </cell>
        </row>
        <row r="4998">
          <cell r="A4998">
            <v>5911</v>
          </cell>
          <cell r="B4998" t="str">
            <v>DISTRIBUIDOR DE BETUME REBOCAV C/AQUECEDOR 1200/2100L C/BOMBA 3,4CV</v>
          </cell>
          <cell r="C4998" t="str">
            <v>CHI</v>
          </cell>
          <cell r="D4998">
            <v>9.35</v>
          </cell>
        </row>
        <row r="4999">
          <cell r="B4999" t="str">
            <v>CHI DIURNO</v>
          </cell>
        </row>
        <row r="5000">
          <cell r="A5000">
            <v>5912</v>
          </cell>
          <cell r="B5000" t="str">
            <v>DISTRIBUIDOR DE BETUME REBOCAV C/AQUECEDOR 1200/2100L C/BOMBA 3,4CV</v>
          </cell>
          <cell r="C5000" t="str">
            <v>CHI-N</v>
          </cell>
          <cell r="D5000">
            <v>9.36</v>
          </cell>
        </row>
        <row r="5001">
          <cell r="B5001" t="str">
            <v>CHI NOTURNO</v>
          </cell>
        </row>
        <row r="5002">
          <cell r="A5002">
            <v>5913</v>
          </cell>
          <cell r="B5002" t="str">
            <v>DISTRIBUIDOR DE ASFALTO CAP 5000L SOBRE CAM.CHASSIS FORD F-14000 142HP</v>
          </cell>
          <cell r="C5002" t="str">
            <v>CHP</v>
          </cell>
          <cell r="D5002">
            <v>158.61000000000001</v>
          </cell>
        </row>
        <row r="5003">
          <cell r="B5003" t="str">
            <v>CHP DIURNO</v>
          </cell>
        </row>
        <row r="5004">
          <cell r="A5004">
            <v>5914</v>
          </cell>
          <cell r="B5004" t="str">
            <v>DISTRIBUIDOR DE ASFALTO CAP 5000L SOBRE CAM.CHASSIS FORD F-14000 142HP</v>
          </cell>
          <cell r="C5004" t="str">
            <v>CHP-N</v>
          </cell>
          <cell r="D5004">
            <v>161.83000000000001</v>
          </cell>
        </row>
        <row r="5005">
          <cell r="B5005" t="str">
            <v>CHP NOTURNO</v>
          </cell>
        </row>
        <row r="5006">
          <cell r="A5006">
            <v>5915</v>
          </cell>
          <cell r="B5006" t="str">
            <v>DISTRIBUIDOR DE ASFALTO CAP 5000L SOBRE CAM.CHASSIS FORD F-14000 142HP</v>
          </cell>
          <cell r="C5006" t="str">
            <v>CHI</v>
          </cell>
          <cell r="D5006">
            <v>59.3</v>
          </cell>
        </row>
        <row r="5007">
          <cell r="B5007" t="str">
            <v>CHI DIURNO</v>
          </cell>
        </row>
        <row r="5008">
          <cell r="A5008">
            <v>5916</v>
          </cell>
          <cell r="B5008" t="str">
            <v>DISTRIBUIDOR DE ASFALTO CAP 5000L SOBRE CAM.CHASSIS FORD F-14000 142HP</v>
          </cell>
          <cell r="C5008" t="str">
            <v>CHI-N</v>
          </cell>
          <cell r="D5008">
            <v>62.51</v>
          </cell>
        </row>
        <row r="5009">
          <cell r="B5009" t="str">
            <v>CHI NOTURNO</v>
          </cell>
        </row>
        <row r="5010">
          <cell r="A5010">
            <v>5917</v>
          </cell>
          <cell r="B5010" t="str">
            <v>ESCAVADEIRA HIDRAULICA SOBRE ESTEIRAS CASE 80CR 93HP- CHP DIURNO</v>
          </cell>
          <cell r="C5010" t="str">
            <v>CHP</v>
          </cell>
          <cell r="D5010">
            <v>139.22999999999999</v>
          </cell>
        </row>
        <row r="5011">
          <cell r="A5011">
            <v>5918</v>
          </cell>
          <cell r="B5011" t="str">
            <v>ESCAVADEIRA HIDRAULICA SOBRE ESTEIRAS CASE 80CR 93HP - CHP NOTURNO</v>
          </cell>
          <cell r="C5011" t="str">
            <v>CHP-N</v>
          </cell>
          <cell r="D5011">
            <v>140.36000000000001</v>
          </cell>
        </row>
        <row r="5012">
          <cell r="A5012">
            <v>5919</v>
          </cell>
          <cell r="B5012" t="str">
            <v>ESCAVADEIRA HIDRAULICA SOBRE ESTEIRAS CASE 80CR 93HP - CHI DIURNO</v>
          </cell>
          <cell r="C5012" t="str">
            <v>CHI</v>
          </cell>
          <cell r="D5012">
            <v>66.92</v>
          </cell>
        </row>
        <row r="5013">
          <cell r="A5013">
            <v>5920</v>
          </cell>
          <cell r="B5013" t="str">
            <v>ESCAVADEIRA HIDRAULICA SOBRE ESTEIRAS CASE 80CR 93HP - CHI NOTURNO</v>
          </cell>
          <cell r="C5013" t="str">
            <v>CHI-N</v>
          </cell>
          <cell r="D5013">
            <v>68.05</v>
          </cell>
        </row>
        <row r="5014">
          <cell r="A5014">
            <v>5921</v>
          </cell>
          <cell r="B5014" t="str">
            <v>GRADE ARADORA C/20 DISCOS 24" SOBRE PNEUS - CHP DIURNO</v>
          </cell>
          <cell r="C5014" t="str">
            <v>CHP</v>
          </cell>
          <cell r="D5014">
            <v>4</v>
          </cell>
        </row>
        <row r="5015">
          <cell r="A5015">
            <v>5922</v>
          </cell>
          <cell r="B5015" t="str">
            <v>GRADE ARADORA C/20 DISCOS 24" SOBRE PNEUS - CHP NOTURNO</v>
          </cell>
          <cell r="C5015" t="str">
            <v>CHP-N</v>
          </cell>
          <cell r="D5015">
            <v>4</v>
          </cell>
        </row>
        <row r="5016">
          <cell r="A5016">
            <v>5923</v>
          </cell>
          <cell r="B5016" t="str">
            <v>GRADE ARADORA C/20 DISCOS 24" SOBRE PNEUS - CHI DIURNO</v>
          </cell>
          <cell r="C5016" t="str">
            <v>CHI</v>
          </cell>
          <cell r="D5016">
            <v>3</v>
          </cell>
        </row>
        <row r="5017">
          <cell r="A5017">
            <v>5924</v>
          </cell>
          <cell r="B5017" t="str">
            <v>LANCA ELEVATORIA KABI-GIRAFA KLE-24/3 SOBRE CAM.CHASSI MB L-2318 130HP</v>
          </cell>
          <cell r="C5017" t="str">
            <v>CHP</v>
          </cell>
          <cell r="D5017">
            <v>273.10000000000002</v>
          </cell>
        </row>
        <row r="5018">
          <cell r="B5018" t="str">
            <v>CHP DIURNO</v>
          </cell>
        </row>
        <row r="5019">
          <cell r="A5019">
            <v>5925</v>
          </cell>
          <cell r="B5019" t="str">
            <v>LANCA ELEVATORIA KABI-GIRAFA KLE-24/3 SOBRE CAM.CHASSI MB L-2318 130HP</v>
          </cell>
          <cell r="C5019" t="str">
            <v>CHP-N</v>
          </cell>
          <cell r="D5019">
            <v>274.7</v>
          </cell>
        </row>
        <row r="5020">
          <cell r="B5020" t="str">
            <v>CHP NOTURNO</v>
          </cell>
        </row>
        <row r="5021">
          <cell r="A5021">
            <v>5926</v>
          </cell>
          <cell r="B5021" t="str">
            <v>LANCA ELEVATORIA KABI-GIRAFA KLE-24/3 SOBRE CAM.CHASSI MB L-2318 130HP</v>
          </cell>
          <cell r="C5021" t="str">
            <v>CHI</v>
          </cell>
          <cell r="D5021">
            <v>151.80000000000001</v>
          </cell>
        </row>
        <row r="5022">
          <cell r="B5022" t="str">
            <v>CHI DIURNO</v>
          </cell>
        </row>
        <row r="5023">
          <cell r="A5023" t="str">
            <v>CÓDIGO</v>
          </cell>
          <cell r="B5023" t="str">
            <v>|D E S C R I Ç Ã O                                                   |UN</v>
          </cell>
          <cell r="C5023" t="str">
            <v>IDADE</v>
          </cell>
          <cell r="D5023" t="str">
            <v>|CUSTO TOTAL</v>
          </cell>
        </row>
        <row r="5024">
          <cell r="A5024" t="str">
            <v>ÍNCULO.....:</v>
          </cell>
          <cell r="B5024" t="str">
            <v>NACIONAL CAIXA</v>
          </cell>
        </row>
        <row r="5026">
          <cell r="A5026">
            <v>5927</v>
          </cell>
          <cell r="B5026" t="str">
            <v>LANCA ELEVATORIA KABI-GIRAFA KLE-24/3 SOBRE CAM.CHASSI MB L-2318 130HP</v>
          </cell>
          <cell r="C5026" t="str">
            <v>CHI-N</v>
          </cell>
          <cell r="D5026">
            <v>153.41</v>
          </cell>
        </row>
        <row r="5027">
          <cell r="B5027" t="str">
            <v>CHI NOTURNO</v>
          </cell>
        </row>
        <row r="5028">
          <cell r="A5028">
            <v>5928</v>
          </cell>
          <cell r="B5028" t="str">
            <v>GUINDASTE MUNK C/CESTO 640/18 SOBRE CAM.CARROCERIA FORD F14000 162HP</v>
          </cell>
          <cell r="C5028" t="str">
            <v>CHP</v>
          </cell>
          <cell r="D5028">
            <v>96.64</v>
          </cell>
        </row>
        <row r="5029">
          <cell r="B5029" t="str">
            <v>CHP DIURNO</v>
          </cell>
        </row>
        <row r="5030">
          <cell r="A5030">
            <v>5929</v>
          </cell>
          <cell r="B5030" t="str">
            <v>GUINDASTE MUNK C/CESTO 640/18 SOBRE CAM.CARROCERIA FORD F14000 162HP</v>
          </cell>
          <cell r="C5030" t="str">
            <v>CHP-N</v>
          </cell>
          <cell r="D5030">
            <v>98.25</v>
          </cell>
        </row>
        <row r="5031">
          <cell r="B5031" t="str">
            <v>CHP NOTURNO</v>
          </cell>
        </row>
        <row r="5032">
          <cell r="A5032">
            <v>5930</v>
          </cell>
          <cell r="B5032" t="str">
            <v>GUINDASTE MUNK C/CESTO 640/18 SOBRE CAM.CARROCERIA FORD F14000 162HP</v>
          </cell>
          <cell r="C5032" t="str">
            <v>CHI</v>
          </cell>
          <cell r="D5032">
            <v>33.51</v>
          </cell>
        </row>
        <row r="5033">
          <cell r="B5033" t="str">
            <v>CHI DIURNO</v>
          </cell>
        </row>
        <row r="5034">
          <cell r="A5034">
            <v>5931</v>
          </cell>
          <cell r="B5034" t="str">
            <v>GUINDASTE MUNK C/CESTO 640/18 SOBRE CAM.CARROCERIA FORD F14000 162HP</v>
          </cell>
          <cell r="C5034" t="str">
            <v>CHI-N</v>
          </cell>
          <cell r="D5034">
            <v>35.119999999999997</v>
          </cell>
        </row>
        <row r="5035">
          <cell r="B5035" t="str">
            <v>CHI NOTURNO</v>
          </cell>
        </row>
        <row r="5036">
          <cell r="A5036">
            <v>5932</v>
          </cell>
          <cell r="B5036" t="str">
            <v>MOTONIVELADORA CATERPILLAR 120 140HP (VU=6ANOS) - CHP DIURNO</v>
          </cell>
          <cell r="C5036" t="str">
            <v>CHP</v>
          </cell>
          <cell r="D5036">
            <v>159.47999999999999</v>
          </cell>
        </row>
        <row r="5037">
          <cell r="A5037">
            <v>5933</v>
          </cell>
          <cell r="B5037" t="str">
            <v>MOTONIVELADORA CATERPILLAR 120 140HP (VU=6ANOS) - CHP NOTURNO</v>
          </cell>
          <cell r="C5037" t="str">
            <v>CHP-N</v>
          </cell>
          <cell r="D5037">
            <v>166.16</v>
          </cell>
        </row>
        <row r="5038">
          <cell r="A5038">
            <v>5934</v>
          </cell>
          <cell r="B5038" t="str">
            <v>MOTONIVELADORA CATERPILLAR 120 140HP (VU=6ANOS) - CHI DIURNO</v>
          </cell>
          <cell r="C5038" t="str">
            <v>CHI</v>
          </cell>
          <cell r="D5038">
            <v>69.48</v>
          </cell>
        </row>
        <row r="5039">
          <cell r="A5039">
            <v>5935</v>
          </cell>
          <cell r="B5039" t="str">
            <v>MOTONIVELADORA CATERPILLAR 120 140HP (VU=6ANOS) - CHI NOTURNO</v>
          </cell>
          <cell r="C5039" t="str">
            <v>CHI-N</v>
          </cell>
          <cell r="D5039">
            <v>76.16</v>
          </cell>
        </row>
        <row r="5040">
          <cell r="A5040">
            <v>5936</v>
          </cell>
          <cell r="B5040" t="str">
            <v>MOTOSCRAPER 621 270HP (VU=8ANOS/16.000H) - CHP DIURNO</v>
          </cell>
          <cell r="C5040" t="str">
            <v>CHP</v>
          </cell>
          <cell r="D5040">
            <v>401.81</v>
          </cell>
        </row>
        <row r="5041">
          <cell r="A5041">
            <v>5937</v>
          </cell>
          <cell r="B5041" t="str">
            <v>MOTOSCRAPER 621 270HP (VU=8ANOS/16.000H) - CHP NOTURNO</v>
          </cell>
          <cell r="C5041" t="str">
            <v>CHP-N</v>
          </cell>
          <cell r="D5041">
            <v>402.94</v>
          </cell>
        </row>
        <row r="5042">
          <cell r="A5042">
            <v>5938</v>
          </cell>
          <cell r="B5042" t="str">
            <v>MOTOSCRAPER 621 270HP (VU=8ANOS/16.000H) - CHI DIURNO</v>
          </cell>
          <cell r="C5042" t="str">
            <v>CHI</v>
          </cell>
          <cell r="D5042">
            <v>194.29</v>
          </cell>
        </row>
        <row r="5043">
          <cell r="A5043">
            <v>5939</v>
          </cell>
          <cell r="B5043" t="str">
            <v>MOTOSCRAPER 621 270HP (VU=8ANOS/16.000H) - CHI NOTURNO</v>
          </cell>
          <cell r="C5043" t="str">
            <v>CHI-N</v>
          </cell>
          <cell r="D5043">
            <v>195.42</v>
          </cell>
        </row>
        <row r="5044">
          <cell r="A5044">
            <v>5940</v>
          </cell>
          <cell r="B5044" t="str">
            <v>PA-CARREGADEIRA SOBRE PNEUS CAT 924 105HP (VU=5ANOS) - CHP DIURNO</v>
          </cell>
          <cell r="C5044" t="str">
            <v>CHP</v>
          </cell>
          <cell r="D5044">
            <v>132.44</v>
          </cell>
        </row>
        <row r="5045">
          <cell r="A5045">
            <v>5941</v>
          </cell>
          <cell r="B5045" t="str">
            <v>PA-CARREGADEIRA SOBRE PNEUS CAT 924 105HP (VU=5ANOS) - CHP NOTURNO</v>
          </cell>
          <cell r="C5045" t="str">
            <v>CHP-N</v>
          </cell>
          <cell r="D5045">
            <v>133.57</v>
          </cell>
        </row>
        <row r="5046">
          <cell r="A5046">
            <v>5942</v>
          </cell>
          <cell r="B5046" t="str">
            <v>PA-CARREGADEIRA SOBRE PNEUS CAT 924 105HP (VU=5ANOS) - CHI DIURNO</v>
          </cell>
          <cell r="C5046" t="str">
            <v>CHI</v>
          </cell>
          <cell r="D5046">
            <v>56.26</v>
          </cell>
        </row>
        <row r="5047">
          <cell r="A5047">
            <v>5943</v>
          </cell>
          <cell r="B5047" t="str">
            <v>PA-CARREGADEIRA SOBRE PNEUS CAT 924 105HP (VU=5ANOS) - CHI NOTURNO</v>
          </cell>
          <cell r="C5047" t="str">
            <v>CHI-N</v>
          </cell>
          <cell r="D5047">
            <v>57.39</v>
          </cell>
        </row>
        <row r="5048">
          <cell r="A5048">
            <v>5944</v>
          </cell>
          <cell r="B5048" t="str">
            <v>PA-CARREGADEIRA SOBRE PNEUS CATERPILLAR 950 170HP- CHP DIURNO</v>
          </cell>
          <cell r="C5048" t="str">
            <v>CHP</v>
          </cell>
          <cell r="D5048">
            <v>228.16</v>
          </cell>
        </row>
        <row r="5049">
          <cell r="A5049">
            <v>5945</v>
          </cell>
          <cell r="B5049" t="str">
            <v>PA-CARREGADEIRA SOBRE PNEUS CATERPILLAR 950 170HP - CHP NOTURNO</v>
          </cell>
          <cell r="C5049" t="str">
            <v>CHP-N</v>
          </cell>
          <cell r="D5049">
            <v>234.85</v>
          </cell>
        </row>
        <row r="5050">
          <cell r="A5050">
            <v>5946</v>
          </cell>
          <cell r="B5050" t="str">
            <v>PA-CARREGADEIRA SOBRE PNEUS CATERPILLAR 950 170HP(VU=5ANOS)-CHI DIURNO</v>
          </cell>
          <cell r="C5050" t="str">
            <v>CHI</v>
          </cell>
          <cell r="D5050">
            <v>95.66</v>
          </cell>
        </row>
        <row r="5051">
          <cell r="A5051">
            <v>5947</v>
          </cell>
          <cell r="B5051" t="str">
            <v>PA-CARREGADEIRA SOBRE PNEUS CATERPILLAR 950 170HP(VU=5ANOS)-CHI NOTURN</v>
          </cell>
          <cell r="C5051" t="str">
            <v>CHI-N</v>
          </cell>
          <cell r="D5051">
            <v>102.34</v>
          </cell>
        </row>
        <row r="5052">
          <cell r="A5052">
            <v>5948</v>
          </cell>
          <cell r="B5052" t="str">
            <v>ROLO COMPACTADOR MULLER TR14H 68HP - CHP DIURNO</v>
          </cell>
          <cell r="C5052" t="str">
            <v>CHP</v>
          </cell>
          <cell r="D5052">
            <v>88.11</v>
          </cell>
        </row>
        <row r="5053">
          <cell r="A5053">
            <v>5949</v>
          </cell>
          <cell r="B5053" t="str">
            <v>ROLO COMPACTADOR MULLER TR14H 68HP - CHP NOTURNO</v>
          </cell>
          <cell r="C5053" t="str">
            <v>CHP-N</v>
          </cell>
          <cell r="D5053">
            <v>83.03</v>
          </cell>
        </row>
        <row r="5054">
          <cell r="A5054" t="str">
            <v>CÓDIGO</v>
          </cell>
          <cell r="B5054" t="str">
            <v>|D E S C R I Ç Ã O                                                   |UN</v>
          </cell>
          <cell r="C5054" t="str">
            <v>IDADE</v>
          </cell>
          <cell r="D5054" t="str">
            <v>|CUSTO TOTAL</v>
          </cell>
        </row>
        <row r="5055">
          <cell r="A5055" t="str">
            <v>ÍNCULO.....:</v>
          </cell>
          <cell r="B5055" t="str">
            <v>NACIONAL CAIXA</v>
          </cell>
        </row>
        <row r="5057">
          <cell r="A5057">
            <v>5951</v>
          </cell>
          <cell r="B5057" t="str">
            <v>ROLO COMPACTADOR MULLER TR14H 68HP - CHI NOTURNO</v>
          </cell>
          <cell r="C5057" t="str">
            <v>CHI-N</v>
          </cell>
          <cell r="D5057">
            <v>38.56</v>
          </cell>
        </row>
        <row r="5058">
          <cell r="A5058">
            <v>5952</v>
          </cell>
          <cell r="B5058" t="str">
            <v>MARTELETE OU ROMPEDOR ATLAS COPCO TEX 31 - CHI DIURNO</v>
          </cell>
          <cell r="C5058" t="str">
            <v>CHI</v>
          </cell>
          <cell r="D5058">
            <v>7.25</v>
          </cell>
        </row>
        <row r="5059">
          <cell r="A5059">
            <v>5953</v>
          </cell>
          <cell r="B5059" t="str">
            <v>COMPRESSOR ATLAS COPCO XA80 170PCM 80HP - CHP DIURNO</v>
          </cell>
          <cell r="C5059" t="str">
            <v>CHP</v>
          </cell>
          <cell r="D5059">
            <v>48.68</v>
          </cell>
        </row>
        <row r="5060">
          <cell r="A5060">
            <v>5954</v>
          </cell>
          <cell r="B5060" t="str">
            <v>COMPRESSOR ATLAS COPCO XA80 170PCM 80HP - CHI DIURNO</v>
          </cell>
          <cell r="C5060" t="str">
            <v>CHI</v>
          </cell>
          <cell r="D5060">
            <v>15.9</v>
          </cell>
        </row>
        <row r="5061">
          <cell r="A5061">
            <v>5955</v>
          </cell>
          <cell r="B5061" t="str">
            <v>BOMBA SUBMERSA ELETRICA MONOFASICA LEAO HT4C-10 3CV - CHP DIURNO</v>
          </cell>
          <cell r="C5061" t="str">
            <v>CHP</v>
          </cell>
          <cell r="D5061">
            <v>1.3</v>
          </cell>
        </row>
        <row r="5062">
          <cell r="A5062">
            <v>5957</v>
          </cell>
          <cell r="B5062" t="str">
            <v>COMPACTADOR DE PLACA VIBRATORIA VIBRO-DYNAPAC DIESEL CM13 4HP</v>
          </cell>
          <cell r="C5062" t="str">
            <v>CHP</v>
          </cell>
          <cell r="D5062">
            <v>19.170000000000002</v>
          </cell>
        </row>
        <row r="5063">
          <cell r="B5063" t="str">
            <v>CHP DIURNO</v>
          </cell>
        </row>
        <row r="5064">
          <cell r="A5064">
            <v>5958</v>
          </cell>
          <cell r="B5064" t="str">
            <v>COMPACTADOR DE PLACA VIBRATORIA VIBRO-DYNAPAC DIESEL CM13 4HP</v>
          </cell>
          <cell r="C5064" t="str">
            <v>CHP-N</v>
          </cell>
          <cell r="D5064">
            <v>19.170000000000002</v>
          </cell>
        </row>
        <row r="5065">
          <cell r="B5065" t="str">
            <v>CHP NOTURNO</v>
          </cell>
        </row>
        <row r="5066">
          <cell r="A5066">
            <v>5959</v>
          </cell>
          <cell r="B5066" t="str">
            <v>COMPACTADOR DE PLACA VIBRATORIA VIBRO-DYNAPAC DIESEL CM13 4HP</v>
          </cell>
          <cell r="C5066" t="str">
            <v>CHI</v>
          </cell>
          <cell r="D5066">
            <v>16.11</v>
          </cell>
        </row>
        <row r="5067">
          <cell r="B5067" t="str">
            <v>CHI DIURNO</v>
          </cell>
        </row>
        <row r="5068">
          <cell r="A5068">
            <v>5960</v>
          </cell>
          <cell r="B5068" t="str">
            <v>COMPACTADOR DE PLACA VIBRATORIA VIBRO-DYNAPAC DIESEL CM13 4HP</v>
          </cell>
          <cell r="C5068" t="str">
            <v>CHI-N</v>
          </cell>
          <cell r="D5068">
            <v>16.11</v>
          </cell>
        </row>
        <row r="5069">
          <cell r="B5069" t="str">
            <v>CHI NOTURNO</v>
          </cell>
        </row>
        <row r="5070">
          <cell r="A5070">
            <v>5961</v>
          </cell>
          <cell r="B5070" t="str">
            <v>CAMINHAO BASCULANTE FORD F-14000 162HP 6M3 (VU=5ANOS) - CHI DIURNO</v>
          </cell>
          <cell r="C5070" t="str">
            <v>CHI</v>
          </cell>
          <cell r="D5070">
            <v>26.31</v>
          </cell>
        </row>
        <row r="5071">
          <cell r="A5071">
            <v>5965</v>
          </cell>
          <cell r="B5071" t="str">
            <v>TANQUE FIXO CILIND HORIZ ISOLADO FERLEX 10.000L P/ASFALTO - CHI DIURNO</v>
          </cell>
          <cell r="C5071" t="str">
            <v>CHI</v>
          </cell>
          <cell r="D5071">
            <v>5.76</v>
          </cell>
        </row>
        <row r="5072">
          <cell r="A5072">
            <v>6156</v>
          </cell>
          <cell r="B5072" t="str">
            <v>CAMINHAO BASCULANTE FORD F-12000 12T 142HP (VU=5ANOS) - CHI DIURNO</v>
          </cell>
          <cell r="C5072" t="str">
            <v>CHI</v>
          </cell>
          <cell r="D5072">
            <v>26.35</v>
          </cell>
        </row>
        <row r="5073">
          <cell r="A5073">
            <v>6174</v>
          </cell>
          <cell r="B5073" t="str">
            <v>CAMINHAO BASCULANTE MERCEDES BENZ 1418/42  184HP  - CHP DIURNO</v>
          </cell>
          <cell r="C5073" t="str">
            <v>CHP</v>
          </cell>
          <cell r="D5073">
            <v>127.81</v>
          </cell>
        </row>
        <row r="5074">
          <cell r="A5074">
            <v>6175</v>
          </cell>
          <cell r="B5074" t="str">
            <v>CAMINHAO BASCULANTE MB-1418/42 184HP (VU=5ANOS)/DEPRECIACAO E JUROS</v>
          </cell>
          <cell r="C5074" t="str">
            <v>CHI</v>
          </cell>
          <cell r="D5074">
            <v>33.14</v>
          </cell>
        </row>
        <row r="5075">
          <cell r="A5075">
            <v>6176</v>
          </cell>
          <cell r="B5075" t="str">
            <v>CAMINHAO BASCULANTE MB 1418/42 184HP (VU=5ANOS) - DEPRECIACAO</v>
          </cell>
          <cell r="C5075" t="str">
            <v>H</v>
          </cell>
          <cell r="D5075">
            <v>25.12</v>
          </cell>
        </row>
        <row r="5076">
          <cell r="A5076">
            <v>6177</v>
          </cell>
          <cell r="B5076" t="str">
            <v>CAMINHAO BASCULANTE MB 1418/42 184HP (VU=5ANOS) - JUROS</v>
          </cell>
          <cell r="C5076" t="str">
            <v>H</v>
          </cell>
          <cell r="D5076">
            <v>8.01</v>
          </cell>
        </row>
        <row r="5077">
          <cell r="A5077">
            <v>6178</v>
          </cell>
          <cell r="B5077" t="str">
            <v>CAMINHAO BASCULANTE MB 1418/42 184HP -CUSTOS C/ MATERIAL NA OPERACAO</v>
          </cell>
          <cell r="C5077" t="str">
            <v>H</v>
          </cell>
          <cell r="D5077">
            <v>69.55</v>
          </cell>
        </row>
        <row r="5078">
          <cell r="A5078">
            <v>6179</v>
          </cell>
          <cell r="B5078" t="str">
            <v>CAMINHAO BASCULANTE MB 1418/42 184H / MAO-DE-OBRA NA OPERACAO DIURNA</v>
          </cell>
          <cell r="C5078" t="str">
            <v>H</v>
          </cell>
          <cell r="D5078">
            <v>8.0399999999999991</v>
          </cell>
        </row>
        <row r="5079">
          <cell r="A5079">
            <v>6236</v>
          </cell>
          <cell r="B5079" t="str">
            <v>TRATOR DE ESTEIRAS CATERPILLAR D8R 305HP / CHP DIURNO (VU=10ANOS)</v>
          </cell>
          <cell r="C5079" t="str">
            <v>CHP</v>
          </cell>
          <cell r="D5079">
            <v>410.28</v>
          </cell>
        </row>
        <row r="5080">
          <cell r="A5080">
            <v>6237</v>
          </cell>
          <cell r="B5080" t="str">
            <v>TRATOR DE ESTEIRAS CAT D8R 305HP (VU=10ANOS) - DEPRECIACAO E JUROS</v>
          </cell>
          <cell r="C5080" t="str">
            <v>H</v>
          </cell>
          <cell r="D5080">
            <v>184.88</v>
          </cell>
        </row>
        <row r="5081">
          <cell r="A5081">
            <v>6238</v>
          </cell>
          <cell r="B5081" t="str">
            <v>TRATOR DE ESTEIRAS CAT D8R 305HP (VU=10ANOS) - MANUTENCAO</v>
          </cell>
          <cell r="C5081" t="str">
            <v>H</v>
          </cell>
          <cell r="D5081">
            <v>104.45</v>
          </cell>
        </row>
        <row r="5082">
          <cell r="A5082">
            <v>6239</v>
          </cell>
          <cell r="B5082" t="str">
            <v>TRATOR DE ESTEIRAS CATERPILLAR D8R 305HP / CHI DIURNO (VU=10ANOS)</v>
          </cell>
          <cell r="C5082" t="str">
            <v>CHI</v>
          </cell>
          <cell r="D5082">
            <v>190.53</v>
          </cell>
        </row>
        <row r="5083">
          <cell r="A5083">
            <v>6240</v>
          </cell>
          <cell r="B5083" t="str">
            <v>PA CARREGADEIRA SOBRE RODAS CAT-950 170HP(VU=8A) -DEPRECIACAO E JUROS</v>
          </cell>
          <cell r="C5083" t="str">
            <v>H</v>
          </cell>
          <cell r="D5083">
            <v>68.72</v>
          </cell>
        </row>
        <row r="5084">
          <cell r="A5084">
            <v>6241</v>
          </cell>
          <cell r="B5084" t="str">
            <v>PA CARREGADEIRA SOBRE RODAS CAT-950 170HP (VU=8ANOS) - MANUTENCAO</v>
          </cell>
          <cell r="C5084" t="str">
            <v>H</v>
          </cell>
          <cell r="D5084">
            <v>36.229999999999997</v>
          </cell>
        </row>
        <row r="5085">
          <cell r="A5085" t="str">
            <v>CÓDIGO</v>
          </cell>
          <cell r="B5085" t="str">
            <v>|D E S C R I Ç Ã O                                                   |UN</v>
          </cell>
          <cell r="C5085" t="str">
            <v>IDADE</v>
          </cell>
          <cell r="D5085" t="str">
            <v>|CUSTO TOTAL</v>
          </cell>
        </row>
        <row r="5086">
          <cell r="A5086" t="str">
            <v>ÍNCULO.....:</v>
          </cell>
          <cell r="B5086" t="str">
            <v>NACIONAL CAIXA</v>
          </cell>
        </row>
        <row r="5088">
          <cell r="A5088">
            <v>6242</v>
          </cell>
          <cell r="B5088" t="str">
            <v>PA CARREGADEIRA SOBRE RODAS CAT-950 170HP (VU=8ANOS) - CHP DIURNO</v>
          </cell>
          <cell r="C5088" t="str">
            <v>CHP</v>
          </cell>
          <cell r="D5088">
            <v>174.87</v>
          </cell>
        </row>
        <row r="5089">
          <cell r="A5089">
            <v>6243</v>
          </cell>
          <cell r="B5089" t="str">
            <v>PA CARREGADEIRA SOBRE RODAS CAT-950 170HP (VU=8ANOS) - CHI DIURNO</v>
          </cell>
          <cell r="C5089" t="str">
            <v>CHI</v>
          </cell>
          <cell r="D5089">
            <v>74.37</v>
          </cell>
        </row>
        <row r="5090">
          <cell r="A5090">
            <v>6244</v>
          </cell>
          <cell r="B5090" t="str">
            <v>MOTONIVELADORA CATERPILLAR 140HP (VU=8ANOS) - DEPRECIACAO E JUROS</v>
          </cell>
          <cell r="C5090" t="str">
            <v>H</v>
          </cell>
          <cell r="D5090">
            <v>55.98</v>
          </cell>
        </row>
        <row r="5091">
          <cell r="A5091">
            <v>6245</v>
          </cell>
          <cell r="B5091" t="str">
            <v>MOTONIVELADORA CATERPILLAR 140HP (VU=8ANOS) - MANUTENCAO</v>
          </cell>
          <cell r="C5091" t="str">
            <v>H</v>
          </cell>
          <cell r="D5091">
            <v>27.79</v>
          </cell>
        </row>
        <row r="5092">
          <cell r="A5092">
            <v>6246</v>
          </cell>
          <cell r="B5092" t="str">
            <v>MOTONIVELADORA CATERPILLAR 140HP (VU=8ANOS/16.000H) - CHP DIURNO</v>
          </cell>
          <cell r="C5092" t="str">
            <v>CHP</v>
          </cell>
          <cell r="D5092">
            <v>142.36000000000001</v>
          </cell>
        </row>
        <row r="5093">
          <cell r="A5093">
            <v>6247</v>
          </cell>
          <cell r="B5093" t="str">
            <v>MOTONIVELADORA CATERPILLAR 140HP (VU=8ANOS/16.000H) - CHI DIURNO</v>
          </cell>
          <cell r="C5093" t="str">
            <v>CHI</v>
          </cell>
          <cell r="D5093">
            <v>61.64</v>
          </cell>
        </row>
        <row r="5094">
          <cell r="A5094">
            <v>6248</v>
          </cell>
          <cell r="B5094" t="str">
            <v>TRATOR DE ESTEIRAS CATERPILLAR D6 153HP (VU=10AN0S) -DEPRECIAO E JUROS</v>
          </cell>
          <cell r="C5094" t="str">
            <v>H</v>
          </cell>
          <cell r="D5094">
            <v>72.930000000000007</v>
          </cell>
        </row>
        <row r="5095">
          <cell r="A5095">
            <v>6249</v>
          </cell>
          <cell r="B5095" t="str">
            <v>TRATOR DE ESTEIRAS CATERPILLAR D6 153HP (VU=10AN0S) - MANUTENCAO</v>
          </cell>
          <cell r="C5095" t="str">
            <v>H</v>
          </cell>
          <cell r="D5095">
            <v>41.2</v>
          </cell>
        </row>
        <row r="5096">
          <cell r="A5096">
            <v>6250</v>
          </cell>
          <cell r="B5096" t="str">
            <v>TRATOR DE ESTEIRAS CATERPILLAR D6 153HP (VU=10AN0S) - CHP DIURNO</v>
          </cell>
          <cell r="C5096" t="str">
            <v>CHP</v>
          </cell>
          <cell r="D5096">
            <v>177.63</v>
          </cell>
        </row>
        <row r="5097">
          <cell r="A5097">
            <v>6251</v>
          </cell>
          <cell r="B5097" t="str">
            <v>TRATOR DE ESTEIRAS CATERPILLAR D6 153HP (VU=10AN0S) - CHI DIURNO</v>
          </cell>
          <cell r="C5097" t="str">
            <v>CHI</v>
          </cell>
          <cell r="D5097">
            <v>78.58</v>
          </cell>
        </row>
        <row r="5098">
          <cell r="A5098">
            <v>6252</v>
          </cell>
          <cell r="B5098" t="str">
            <v>CAMINHAO BASCULANTE MB L-1620 204CV (VU=7ANOS) - DEPRECIACAO E JUROS</v>
          </cell>
          <cell r="C5098" t="str">
            <v>H</v>
          </cell>
          <cell r="D5098">
            <v>23.64</v>
          </cell>
        </row>
        <row r="5099">
          <cell r="A5099">
            <v>6253</v>
          </cell>
          <cell r="B5099" t="str">
            <v>CAMINHAO BASCULANTE MB L-1620 204CV (VU=7ANOS) - MANUTENCAO</v>
          </cell>
          <cell r="C5099" t="str">
            <v>H</v>
          </cell>
          <cell r="D5099">
            <v>13.86</v>
          </cell>
        </row>
        <row r="5100">
          <cell r="A5100">
            <v>6254</v>
          </cell>
          <cell r="B5100" t="str">
            <v>CAMINHAO BASCULANTE MB L-1620 204CV - CUSTO COM MATERIAL NA OPERACAO</v>
          </cell>
          <cell r="C5100" t="str">
            <v>H</v>
          </cell>
          <cell r="D5100">
            <v>77.11</v>
          </cell>
        </row>
        <row r="5101">
          <cell r="A5101">
            <v>6255</v>
          </cell>
          <cell r="B5101" t="str">
            <v>CAMINHAO BASCULANTE MB L-1620 204CV / VALOR DA MAO-DE-OBRA NA OPERACAO</v>
          </cell>
          <cell r="C5101" t="str">
            <v>H</v>
          </cell>
          <cell r="D5101">
            <v>4.71</v>
          </cell>
        </row>
        <row r="5102">
          <cell r="A5102">
            <v>6256</v>
          </cell>
          <cell r="B5102" t="str">
            <v>CAMINHAO BASCULANTE MB L-1620 204CV (VU=7ANOS/14.000H) - CHP DIURNO</v>
          </cell>
          <cell r="C5102" t="str">
            <v>CHP</v>
          </cell>
          <cell r="D5102">
            <v>119.33</v>
          </cell>
        </row>
        <row r="5103">
          <cell r="A5103">
            <v>6257</v>
          </cell>
          <cell r="B5103" t="str">
            <v>CAMINHAO BASCULANTE MB L-1620 204CV (VU=7ANOS/14.000H) - CHI DIURNO</v>
          </cell>
          <cell r="C5103" t="str">
            <v>CHI</v>
          </cell>
          <cell r="D5103">
            <v>28.35</v>
          </cell>
        </row>
        <row r="5104">
          <cell r="A5104">
            <v>6258</v>
          </cell>
          <cell r="B5104" t="str">
            <v>CAMINHAO PIPA F12000 142HP TANQUE 6000L (VU=8ANOS)-DEPRECIACAO E JUROS</v>
          </cell>
          <cell r="C5104" t="str">
            <v>H</v>
          </cell>
          <cell r="D5104">
            <v>14.16</v>
          </cell>
        </row>
        <row r="5105">
          <cell r="A5105">
            <v>6259</v>
          </cell>
          <cell r="B5105" t="str">
            <v>CAMINHAO PIPA F12000 142HP TANQUE 6000L (VU=8ANOS/16000H) - CHP DIURNO</v>
          </cell>
          <cell r="C5105" t="str">
            <v>CHP</v>
          </cell>
          <cell r="D5105">
            <v>83.72</v>
          </cell>
        </row>
        <row r="5106">
          <cell r="A5106">
            <v>6260</v>
          </cell>
          <cell r="B5106" t="str">
            <v>CAMINHAO PIPA F12000 142HP TANQUE 6000L (VU=8ANOS/16000H) - CHI DIURNO</v>
          </cell>
          <cell r="C5106" t="str">
            <v>CHI</v>
          </cell>
          <cell r="D5106">
            <v>19.96</v>
          </cell>
        </row>
        <row r="5107">
          <cell r="A5107">
            <v>6388</v>
          </cell>
          <cell r="B5107" t="str">
            <v>MAQUINA SOLDA ARCO 375A DIESEL 33CV CHP DIURNO EXCLUSIVE OPERADOR</v>
          </cell>
          <cell r="C5107" t="str">
            <v>H</v>
          </cell>
          <cell r="D5107">
            <v>32.19</v>
          </cell>
        </row>
        <row r="5108">
          <cell r="A5108">
            <v>6389</v>
          </cell>
          <cell r="B5108" t="str">
            <v>MAQUINA SOLDA ARCO 375A DIESEL 33CV CHI DIURNO EXCLUSIVE OPERADOR</v>
          </cell>
          <cell r="C5108" t="str">
            <v>H</v>
          </cell>
          <cell r="D5108">
            <v>10.7</v>
          </cell>
        </row>
        <row r="5109">
          <cell r="A5109">
            <v>6390</v>
          </cell>
          <cell r="B5109" t="str">
            <v>MAQUINA SOLDA ARCO 375A DIESEL 33CV CHI NOTURNO EXCLUSIVE OPERADOR</v>
          </cell>
          <cell r="C5109" t="str">
            <v>H</v>
          </cell>
          <cell r="D5109">
            <v>8.08</v>
          </cell>
        </row>
        <row r="5110">
          <cell r="A5110">
            <v>6554</v>
          </cell>
          <cell r="B5110" t="str">
            <v>TRATOR DE PNEUS CBT 2105 108 HP - CHP DIURNO</v>
          </cell>
          <cell r="C5110" t="str">
            <v>CHP</v>
          </cell>
          <cell r="D5110">
            <v>68.069999999999993</v>
          </cell>
        </row>
        <row r="5111">
          <cell r="A5111">
            <v>6878</v>
          </cell>
          <cell r="B5111" t="str">
            <v>CAMINHAO BASCULANTE FORD F-12000 12T 142HP (VU=5ANOS) - CHP DIURNO</v>
          </cell>
          <cell r="C5111" t="str">
            <v>CHP</v>
          </cell>
          <cell r="D5111">
            <v>85.87</v>
          </cell>
        </row>
        <row r="5112">
          <cell r="A5112">
            <v>6879</v>
          </cell>
          <cell r="B5112" t="str">
            <v>ROLO COMPACTADOR PNEUS/MULLER AP-23 111HP AUTO-PROPELIDO 8/23T</v>
          </cell>
          <cell r="C5112" t="str">
            <v>CHP</v>
          </cell>
          <cell r="D5112">
            <v>120.8</v>
          </cell>
        </row>
        <row r="5113">
          <cell r="A5113">
            <v>6880</v>
          </cell>
          <cell r="B5113" t="str">
            <v>ROLO COMPACTADOR PNEUS/MULLER AP-23 111HP AUTO-PROPELIDO 8/23T</v>
          </cell>
          <cell r="C5113" t="str">
            <v>CHI</v>
          </cell>
          <cell r="D5113">
            <v>58.1</v>
          </cell>
        </row>
        <row r="5114">
          <cell r="A5114">
            <v>7006</v>
          </cell>
          <cell r="B5114" t="str">
            <v>EXTRUSORA DE GUIAS E SARJETAS PK-620 PAVIMAK 14HP (CHP/COM</v>
          </cell>
          <cell r="C5114" t="str">
            <v>CHP</v>
          </cell>
          <cell r="D5114">
            <v>11.4</v>
          </cell>
        </row>
        <row r="5115">
          <cell r="A5115">
            <v>7008</v>
          </cell>
          <cell r="B5115" t="str">
            <v>DEPRECIACAO/EXTRUSORA GUIAS E SARJETAS 16HP</v>
          </cell>
          <cell r="C5115" t="str">
            <v>H</v>
          </cell>
          <cell r="D5115">
            <v>3.81</v>
          </cell>
        </row>
        <row r="5116">
          <cell r="A5116" t="str">
            <v>CÓDIGO</v>
          </cell>
          <cell r="B5116" t="str">
            <v>|D E S C R I Ç Ã O                                                   |UN</v>
          </cell>
          <cell r="C5116" t="str">
            <v>IDADE</v>
          </cell>
          <cell r="D5116" t="str">
            <v>|CUSTO TOTAL</v>
          </cell>
        </row>
        <row r="5117">
          <cell r="A5117" t="str">
            <v>ÍNCULO.....:</v>
          </cell>
          <cell r="B5117" t="str">
            <v>NACIONAL CAIXA</v>
          </cell>
        </row>
        <row r="5119">
          <cell r="A5119">
            <v>7009</v>
          </cell>
          <cell r="B5119" t="str">
            <v>JUROS/EXTRUSORA DE GUIAS E SARJETAS 14HP</v>
          </cell>
          <cell r="C5119" t="str">
            <v>H</v>
          </cell>
          <cell r="D5119">
            <v>1.44</v>
          </cell>
        </row>
        <row r="5120">
          <cell r="A5120">
            <v>7010</v>
          </cell>
          <cell r="B5120" t="str">
            <v>MANUTENCAO/EXTRUSORA DE GUIAS E SARJETAS 14HP</v>
          </cell>
          <cell r="C5120" t="str">
            <v>H</v>
          </cell>
          <cell r="D5120">
            <v>1.9</v>
          </cell>
        </row>
        <row r="5121">
          <cell r="A5121">
            <v>7012</v>
          </cell>
          <cell r="B5121" t="str">
            <v>PERUA A GASOLINA WOLKSWAGEN KOMBI 56,8CV (CHP)</v>
          </cell>
          <cell r="C5121" t="str">
            <v>CHP</v>
          </cell>
          <cell r="D5121">
            <v>48.85</v>
          </cell>
        </row>
        <row r="5122">
          <cell r="A5122">
            <v>7013</v>
          </cell>
          <cell r="B5122" t="str">
            <v>DEPRECIACAO - PERUA A GASOLINA WOLKSWAGEN KOMBI 56,8CV</v>
          </cell>
          <cell r="C5122" t="str">
            <v>H</v>
          </cell>
          <cell r="D5122">
            <v>5.18</v>
          </cell>
        </row>
        <row r="5123">
          <cell r="A5123">
            <v>7014</v>
          </cell>
          <cell r="B5123" t="str">
            <v>JUROS - PERUA A GASOLINA WOLKSWAGEN KOMBI 56,8CV</v>
          </cell>
          <cell r="C5123" t="str">
            <v>H</v>
          </cell>
          <cell r="D5123">
            <v>2.1800000000000002</v>
          </cell>
        </row>
        <row r="5124">
          <cell r="A5124">
            <v>7015</v>
          </cell>
          <cell r="B5124" t="str">
            <v>MANUTENCAO - PERUA A GASOLINA WOLKSWAGEN KOMBI 56,8CV</v>
          </cell>
          <cell r="C5124" t="str">
            <v>H</v>
          </cell>
          <cell r="D5124">
            <v>4.2699999999999996</v>
          </cell>
        </row>
        <row r="5125">
          <cell r="A5125">
            <v>7016</v>
          </cell>
          <cell r="B5125" t="str">
            <v>CUSTOS C/MATERIAL NA OPERACAO-PERUA WOKSWAGEN KOMBI A GASOLINA 56,8CV</v>
          </cell>
          <cell r="C5125" t="str">
            <v>H</v>
          </cell>
          <cell r="D5125">
            <v>29.22</v>
          </cell>
        </row>
        <row r="5126">
          <cell r="A5126">
            <v>7017</v>
          </cell>
          <cell r="B5126" t="str">
            <v>MAO-DE-OBRA OPERACAO DIURNA- PERUA A GASOLINA WOLKSWAGEN KOMBI 56,8CV</v>
          </cell>
          <cell r="C5126" t="str">
            <v>H</v>
          </cell>
          <cell r="D5126">
            <v>7.99</v>
          </cell>
        </row>
        <row r="5127">
          <cell r="A5127">
            <v>7018</v>
          </cell>
          <cell r="B5127" t="str">
            <v>DISTRIBUIDOR DE BETUME 6000L/56CV SOB PRESSAO (CHP)</v>
          </cell>
          <cell r="C5127" t="str">
            <v>CHP</v>
          </cell>
          <cell r="D5127">
            <v>145.34</v>
          </cell>
        </row>
        <row r="5128">
          <cell r="A5128">
            <v>7019</v>
          </cell>
          <cell r="B5128" t="str">
            <v>DEPRECIACAO-DISTRIBUIDOR DE BETUME 6000L/56CV SOB PRESSAO</v>
          </cell>
          <cell r="C5128" t="str">
            <v>H</v>
          </cell>
          <cell r="D5128">
            <v>18.309999999999999</v>
          </cell>
        </row>
        <row r="5129">
          <cell r="A5129">
            <v>7020</v>
          </cell>
          <cell r="B5129" t="str">
            <v>JUROS-DISTRIBUIDOR DE BETUME 6000L/56CV SOB PRESSAO</v>
          </cell>
          <cell r="C5129" t="str">
            <v>H</v>
          </cell>
          <cell r="D5129">
            <v>9.15</v>
          </cell>
        </row>
        <row r="5130">
          <cell r="A5130">
            <v>7021</v>
          </cell>
          <cell r="B5130" t="str">
            <v>MANUTENCAO-DISTRIBUIDOR DE BETUME 6000L/56CV SOB PRESSAO</v>
          </cell>
          <cell r="C5130" t="str">
            <v>H</v>
          </cell>
          <cell r="D5130">
            <v>16.48</v>
          </cell>
        </row>
        <row r="5131">
          <cell r="A5131">
            <v>7022</v>
          </cell>
          <cell r="B5131" t="str">
            <v>CUSTOS C/ MATERIAL OPERACAO DIURNA-DISTRIBUIDOR BETUME 6000L/56CV</v>
          </cell>
          <cell r="C5131" t="str">
            <v>H</v>
          </cell>
          <cell r="D5131">
            <v>101.38</v>
          </cell>
        </row>
        <row r="5132">
          <cell r="A5132">
            <v>7023</v>
          </cell>
          <cell r="B5132" t="str">
            <v>DISTRIBUIDOR DE BETUME 6000L/56CV SOB PRESSAO (CHI)</v>
          </cell>
          <cell r="C5132" t="str">
            <v>CHI</v>
          </cell>
          <cell r="D5132">
            <v>27.47</v>
          </cell>
        </row>
        <row r="5133">
          <cell r="A5133">
            <v>7024</v>
          </cell>
          <cell r="B5133" t="str">
            <v>ROLO COMPACTADOR MULLER AP-26 (PNEUS) AUTOPROP 111HP 11.000KG</v>
          </cell>
          <cell r="C5133" t="str">
            <v>CHP</v>
          </cell>
          <cell r="D5133">
            <v>120.8</v>
          </cell>
        </row>
        <row r="5134">
          <cell r="A5134">
            <v>7025</v>
          </cell>
          <cell r="B5134" t="str">
            <v>ROLO COMPACTADOR MULLER AP-26 (PNEUS) AUTOPROP 111HP 11.000KG</v>
          </cell>
          <cell r="C5134" t="str">
            <v>CHI</v>
          </cell>
          <cell r="D5134">
            <v>58.1</v>
          </cell>
        </row>
        <row r="5135">
          <cell r="A5135">
            <v>7026</v>
          </cell>
          <cell r="B5135" t="str">
            <v>DEPRECIACAO-ROLO COMPACTADOR MULLER AP-26 PNEUS AUTOPROP 111HP 11TON</v>
          </cell>
          <cell r="C5135" t="str">
            <v>H</v>
          </cell>
          <cell r="D5135">
            <v>23.03</v>
          </cell>
        </row>
        <row r="5136">
          <cell r="A5136">
            <v>7027</v>
          </cell>
          <cell r="B5136" t="str">
            <v>JUROS-ROLO COMPACTADOR MULLER AP-26 PNEUS AUTOPROP 111HP 11TON</v>
          </cell>
          <cell r="C5136" t="str">
            <v>H</v>
          </cell>
          <cell r="D5136">
            <v>11.51</v>
          </cell>
        </row>
        <row r="5137">
          <cell r="A5137">
            <v>7028</v>
          </cell>
          <cell r="B5137" t="str">
            <v>MANUTENCAO-ROLO COMPACTADOR MULLER AP-26 PNEUS AUTOPROP 111HP 11TON</v>
          </cell>
          <cell r="C5137" t="str">
            <v>H</v>
          </cell>
          <cell r="D5137">
            <v>20.74</v>
          </cell>
        </row>
        <row r="5138">
          <cell r="A5138">
            <v>7029</v>
          </cell>
          <cell r="B5138" t="str">
            <v>CUSTOS C/MAO-DE-OBRA OPERACAO DIURNA -ROLO COMPACTADOR MULLER AP-26</v>
          </cell>
          <cell r="C5138" t="str">
            <v>H</v>
          </cell>
          <cell r="D5138">
            <v>23.54</v>
          </cell>
        </row>
        <row r="5139">
          <cell r="B5139" t="str">
            <v>PNEUS AUTOPROP 111HP 11TON</v>
          </cell>
        </row>
        <row r="5140">
          <cell r="A5140">
            <v>7030</v>
          </cell>
          <cell r="B5140" t="str">
            <v>TANQUE ESTACINARIO TAA-SERPENTINA 30.000L (CHP)</v>
          </cell>
          <cell r="C5140" t="str">
            <v>CHP</v>
          </cell>
          <cell r="D5140">
            <v>368.98</v>
          </cell>
        </row>
        <row r="5141">
          <cell r="A5141">
            <v>7031</v>
          </cell>
          <cell r="B5141" t="str">
            <v>TANQUE ESTACINARIO TAA-SERPENTINA 30.000L (CHI)</v>
          </cell>
          <cell r="C5141" t="str">
            <v>CHI</v>
          </cell>
          <cell r="D5141">
            <v>6.89</v>
          </cell>
        </row>
        <row r="5142">
          <cell r="A5142">
            <v>7032</v>
          </cell>
          <cell r="B5142" t="str">
            <v>DEPRECIACAO-TANQUE ESTACINARIO TAA-SERPENTINA 30.000L</v>
          </cell>
          <cell r="C5142" t="str">
            <v>H</v>
          </cell>
          <cell r="D5142">
            <v>5</v>
          </cell>
        </row>
        <row r="5143">
          <cell r="A5143">
            <v>7033</v>
          </cell>
          <cell r="B5143" t="str">
            <v>JUROS-TANQUE ESTACINARIO TAA-SERPENTINA 30.000L</v>
          </cell>
          <cell r="C5143" t="str">
            <v>H</v>
          </cell>
          <cell r="D5143">
            <v>1.88</v>
          </cell>
        </row>
        <row r="5144">
          <cell r="A5144">
            <v>7034</v>
          </cell>
          <cell r="B5144" t="str">
            <v>MANUTENCAO-TANQUE ESTACINARIO TAA-SERPENTINA 30.000L</v>
          </cell>
          <cell r="C5144" t="str">
            <v>H</v>
          </cell>
          <cell r="D5144">
            <v>2.5</v>
          </cell>
        </row>
        <row r="5145">
          <cell r="A5145">
            <v>7035</v>
          </cell>
          <cell r="B5145" t="str">
            <v>CUSTOS C/MATERIAL TANQUE ESTACINARIO TAA-SERPENTINA 30.000</v>
          </cell>
          <cell r="C5145" t="str">
            <v>H</v>
          </cell>
          <cell r="D5145">
            <v>359.58</v>
          </cell>
        </row>
        <row r="5146">
          <cell r="A5146">
            <v>7036</v>
          </cell>
          <cell r="B5146" t="str">
            <v>ROLO COMPACTADOR DE PNEUS ESTATICO PRESSAO VARIAVEL - MULLER AP-23</v>
          </cell>
          <cell r="C5146" t="str">
            <v>CHP</v>
          </cell>
          <cell r="D5146">
            <v>120.8</v>
          </cell>
        </row>
        <row r="5147">
          <cell r="A5147" t="str">
            <v>CÓDIGO</v>
          </cell>
          <cell r="B5147" t="str">
            <v>|D E S C R I Ç Ã O                                                   |UN</v>
          </cell>
          <cell r="C5147" t="str">
            <v>IDADE</v>
          </cell>
          <cell r="D5147" t="str">
            <v>|CUSTO TOTAL</v>
          </cell>
        </row>
        <row r="5148">
          <cell r="A5148" t="str">
            <v>ÍNCULO.....:</v>
          </cell>
          <cell r="B5148" t="str">
            <v>NACIONAL CAIXA</v>
          </cell>
        </row>
        <row r="5150">
          <cell r="B5150" t="str">
            <v>AUTOPROPELIDO - POTENCIA 111HP - PESO SEM/COM LASTRO 8/23T</v>
          </cell>
        </row>
        <row r="5151">
          <cell r="A5151">
            <v>7037</v>
          </cell>
          <cell r="B5151" t="str">
            <v>ROLO COMPACTADOR DE PNEUS ESTATICO PRESSAO VARIAVEL - MULLER AP-23</v>
          </cell>
          <cell r="C5151" t="str">
            <v>CHI</v>
          </cell>
          <cell r="D5151">
            <v>58.1</v>
          </cell>
        </row>
        <row r="5152">
          <cell r="B5152" t="str">
            <v>AUTOPROPELIDO - POTENCIA 111HP - PESO SEM/COM LASTRO 8/23T</v>
          </cell>
        </row>
        <row r="5153">
          <cell r="A5153">
            <v>7038</v>
          </cell>
          <cell r="B5153" t="str">
            <v>DEPRECIACAO-ROLO COMPACTADOR PNEUS EST PRESSAO VARIAVEL MULLER AP-23</v>
          </cell>
          <cell r="C5153" t="str">
            <v>H</v>
          </cell>
          <cell r="D5153">
            <v>23.03</v>
          </cell>
        </row>
        <row r="5154">
          <cell r="B5154" t="str">
            <v>AUTO-PROPELIDO 111HP   8/23T</v>
          </cell>
        </row>
        <row r="5155">
          <cell r="A5155">
            <v>7039</v>
          </cell>
          <cell r="B5155" t="str">
            <v>JUROS-ROLO COMPACTADOR PNEUS EST PRESSAO VARIAVEL MULLER AP-23</v>
          </cell>
          <cell r="C5155" t="str">
            <v>H</v>
          </cell>
          <cell r="D5155">
            <v>11.51</v>
          </cell>
        </row>
        <row r="5156">
          <cell r="B5156" t="str">
            <v>AUTO-PROPELIDO 111HP   8/23T</v>
          </cell>
        </row>
        <row r="5157">
          <cell r="A5157">
            <v>7040</v>
          </cell>
          <cell r="B5157" t="str">
            <v>MANUTENCAO-ROLO COMPACTADOR PNEUS EST PRESSAO VARIAVEL MULLER AP-23</v>
          </cell>
          <cell r="C5157" t="str">
            <v>H</v>
          </cell>
          <cell r="D5157">
            <v>20.74</v>
          </cell>
        </row>
        <row r="5158">
          <cell r="B5158" t="str">
            <v>AUTO-PROPELIDO 111HP   8/23T</v>
          </cell>
        </row>
        <row r="5159">
          <cell r="A5159">
            <v>7041</v>
          </cell>
          <cell r="B5159" t="str">
            <v>CUSTOS C/MAO-DE-OBRA OPERACAO-ROLO COMPACTADOR PNEUS EST PRESSAO VAR</v>
          </cell>
          <cell r="C5159" t="str">
            <v>H</v>
          </cell>
          <cell r="D5159">
            <v>23.54</v>
          </cell>
        </row>
        <row r="5160">
          <cell r="A5160">
            <v>7042</v>
          </cell>
          <cell r="B5160" t="str">
            <v>CONJUNTO MOTO-BOMBA DIESEL P/DRENAGEM AGUA SUJA - 6HP</v>
          </cell>
          <cell r="C5160" t="str">
            <v>CHP</v>
          </cell>
          <cell r="D5160">
            <v>12.07</v>
          </cell>
        </row>
        <row r="5161">
          <cell r="A5161">
            <v>7043</v>
          </cell>
          <cell r="B5161" t="str">
            <v>CONJUNTO MOTO-BOMBA DIESEL P/DRENAGEM AGUA SUJA - 6HP</v>
          </cell>
          <cell r="C5161" t="str">
            <v>CHI</v>
          </cell>
          <cell r="D5161">
            <v>8.6199999999999992</v>
          </cell>
        </row>
        <row r="5162">
          <cell r="A5162">
            <v>7044</v>
          </cell>
          <cell r="B5162" t="str">
            <v>DEPRECIACAO-CONJUNTO MOTO-BOMBA DIESEL P/DRENAGEM AGUA SUJA - 6HP</v>
          </cell>
          <cell r="C5162" t="str">
            <v>H</v>
          </cell>
          <cell r="D5162">
            <v>0.23</v>
          </cell>
        </row>
        <row r="5163">
          <cell r="A5163">
            <v>7045</v>
          </cell>
          <cell r="B5163" t="str">
            <v>JUROS-CONJUNTO MOTO-BOMBA DIESEL P/DRENAGEM AGUA SUJA - 6HP</v>
          </cell>
          <cell r="C5163" t="str">
            <v>H</v>
          </cell>
          <cell r="D5163">
            <v>0.14000000000000001</v>
          </cell>
        </row>
        <row r="5164">
          <cell r="A5164">
            <v>7046</v>
          </cell>
          <cell r="B5164" t="str">
            <v>MANUTENCAO-CONJUNTO MOTO-BOMBA DIESEL P/DRENAGEM AGUA SUJA - 6HP</v>
          </cell>
          <cell r="C5164" t="str">
            <v>H</v>
          </cell>
          <cell r="D5164">
            <v>0.23</v>
          </cell>
        </row>
        <row r="5165">
          <cell r="A5165">
            <v>7047</v>
          </cell>
          <cell r="B5165" t="str">
            <v>CUSTOS C/MATERIAL OPERACAO-CONJ.MOTO-BOMBA DIESEL P/DREN AGUA SUJA-6HP</v>
          </cell>
          <cell r="C5165" t="str">
            <v>H</v>
          </cell>
          <cell r="D5165">
            <v>3.21</v>
          </cell>
        </row>
        <row r="5166">
          <cell r="A5166">
            <v>7048</v>
          </cell>
          <cell r="B5166" t="str">
            <v>MAO-DE-OBRA NA OPERACAO-CONJ.MOTO-BOMBA DIESEL P/DREN AGUA SUJA-6HP</v>
          </cell>
          <cell r="C5166" t="str">
            <v>H</v>
          </cell>
          <cell r="D5166">
            <v>8.25</v>
          </cell>
        </row>
        <row r="5167">
          <cell r="A5167">
            <v>7049</v>
          </cell>
          <cell r="B5167" t="str">
            <v>ROLO COMPACTADOR AUTOPROP MULLER VAP-70P 127HP 10100KG</v>
          </cell>
          <cell r="C5167" t="str">
            <v>CHP</v>
          </cell>
          <cell r="D5167">
            <v>124.36</v>
          </cell>
        </row>
        <row r="5168">
          <cell r="A5168">
            <v>7050</v>
          </cell>
          <cell r="B5168" t="str">
            <v>ROLO COMPACTADOR AUTOPROP MULLER VAP-70P 127HP 10100KG</v>
          </cell>
          <cell r="C5168" t="str">
            <v>CHI</v>
          </cell>
          <cell r="D5168">
            <v>56.54</v>
          </cell>
        </row>
        <row r="5169">
          <cell r="A5169">
            <v>7051</v>
          </cell>
          <cell r="B5169" t="str">
            <v>DEPRECIACAO-ROLO COMPACTADOR AUTOPROP MULLER VAP-70P 127HP 10260KG</v>
          </cell>
          <cell r="C5169" t="str">
            <v>H</v>
          </cell>
          <cell r="D5169">
            <v>21.99</v>
          </cell>
        </row>
        <row r="5170">
          <cell r="A5170">
            <v>7052</v>
          </cell>
          <cell r="B5170" t="str">
            <v>JUROS-ROLO COMPACTADOR AUTOPROP MULLER VAP-70P 127HP 10260KG</v>
          </cell>
          <cell r="C5170" t="str">
            <v>H</v>
          </cell>
          <cell r="D5170">
            <v>10.99</v>
          </cell>
        </row>
        <row r="5171">
          <cell r="A5171">
            <v>7053</v>
          </cell>
          <cell r="B5171" t="str">
            <v>ROLO COMPACTADOR AUTOPROP MULLER VAP-70P 127HP 10100KG</v>
          </cell>
          <cell r="C5171" t="str">
            <v>H</v>
          </cell>
          <cell r="D5171">
            <v>19.809999999999999</v>
          </cell>
        </row>
        <row r="5172">
          <cell r="A5172">
            <v>7054</v>
          </cell>
          <cell r="B5172" t="str">
            <v>CUSTOS C/MATERIAL NA OPERACAO-ROLO COMPACT AUTOPROP MULLER VAP-70P</v>
          </cell>
          <cell r="C5172" t="str">
            <v>H</v>
          </cell>
          <cell r="D5172">
            <v>48</v>
          </cell>
        </row>
        <row r="5173">
          <cell r="B5173" t="str">
            <v>127HP 10260KG</v>
          </cell>
        </row>
        <row r="5174">
          <cell r="A5174">
            <v>7055</v>
          </cell>
          <cell r="B5174" t="str">
            <v>MAO-DE-OBRA OPERACAO-ROLO COMPACT AUTOPROP MULLER VAP-127HP 10260KG</v>
          </cell>
          <cell r="C5174" t="str">
            <v>H</v>
          </cell>
          <cell r="D5174">
            <v>23.54</v>
          </cell>
        </row>
        <row r="5175">
          <cell r="A5175">
            <v>7056</v>
          </cell>
          <cell r="B5175" t="str">
            <v>CAMINHAO BASCULANTE TOCO 4,0M3 MB LK-1215C 152CV CARGA UTIL 8,5T</v>
          </cell>
          <cell r="C5175" t="str">
            <v>CHP</v>
          </cell>
          <cell r="D5175">
            <v>106.09</v>
          </cell>
        </row>
        <row r="5176">
          <cell r="A5176">
            <v>7057</v>
          </cell>
          <cell r="B5176" t="str">
            <v>CAMINHAO BASCULANTE TOCO 4,0M3 MB LK-1215C 152CV CARGA UTIL 8,5T</v>
          </cell>
          <cell r="C5176" t="str">
            <v>CHI</v>
          </cell>
          <cell r="D5176">
            <v>31.12</v>
          </cell>
        </row>
        <row r="5177">
          <cell r="A5177">
            <v>7058</v>
          </cell>
          <cell r="B5177" t="str">
            <v>DEPRECIACAO-CAMINHAO BASCULANTE 4,0M3 MB LK-1215C 152CV C. UTIL 8,5T</v>
          </cell>
          <cell r="C5177" t="str">
            <v>H</v>
          </cell>
          <cell r="D5177">
            <v>17.5</v>
          </cell>
        </row>
        <row r="5178">
          <cell r="A5178" t="str">
            <v>CÓDIGO</v>
          </cell>
          <cell r="B5178" t="str">
            <v>|D E S C R I Ç Ã O                                                   |UN</v>
          </cell>
          <cell r="C5178" t="str">
            <v>IDADE</v>
          </cell>
          <cell r="D5178" t="str">
            <v>|CUSTO TOTAL</v>
          </cell>
        </row>
        <row r="5179">
          <cell r="A5179" t="str">
            <v>ÍNCULO.....:</v>
          </cell>
          <cell r="B5179" t="str">
            <v>NACIONAL CAIXA</v>
          </cell>
        </row>
        <row r="5181">
          <cell r="A5181">
            <v>7059</v>
          </cell>
          <cell r="B5181" t="str">
            <v>JUROS-CAMINHAO BASCULANTE 4,0M3 MB LK-1215C 152CV C. UTIL 8,5T</v>
          </cell>
          <cell r="C5181" t="str">
            <v>H</v>
          </cell>
          <cell r="D5181">
            <v>5.58</v>
          </cell>
        </row>
        <row r="5182">
          <cell r="A5182">
            <v>7060</v>
          </cell>
          <cell r="B5182" t="str">
            <v>MANUTENCAO-CAMINHAO BASCULANTE 4,0M3 MB LK-1215C 152CV C. UTIL 8,5T</v>
          </cell>
          <cell r="C5182" t="str">
            <v>H</v>
          </cell>
          <cell r="D5182">
            <v>17.5</v>
          </cell>
        </row>
        <row r="5183">
          <cell r="A5183">
            <v>7061</v>
          </cell>
          <cell r="B5183" t="str">
            <v>CUSTOS C/MATERIAL NA OPERACAO - CAMINHAO BASCULANTE 4,0M3 C.UTIL 8,5T</v>
          </cell>
          <cell r="C5183" t="str">
            <v>H</v>
          </cell>
          <cell r="D5183">
            <v>57.45</v>
          </cell>
        </row>
        <row r="5184">
          <cell r="B5184" t="str">
            <v>MB LK-1215C 152CV</v>
          </cell>
        </row>
        <row r="5185">
          <cell r="A5185">
            <v>7062</v>
          </cell>
          <cell r="B5185" t="str">
            <v>MAO-DE-OBRA NA OPERACAO - CAMINHAO BASCULANTE 4,0M3 C.UTIL 8,5T</v>
          </cell>
          <cell r="C5185" t="str">
            <v>H</v>
          </cell>
          <cell r="D5185">
            <v>8.0399999999999991</v>
          </cell>
        </row>
        <row r="5186">
          <cell r="B5186" t="str">
            <v>MB LK-1215C 152CV</v>
          </cell>
        </row>
        <row r="5187">
          <cell r="A5187">
            <v>7063</v>
          </cell>
          <cell r="B5187" t="str">
            <v>DEPRECIACAO-TRATOR DE PNEUS CBT MOD. 2105 POT. * 110 A 126 HP</v>
          </cell>
          <cell r="C5187" t="str">
            <v>H</v>
          </cell>
          <cell r="D5187">
            <v>15.01</v>
          </cell>
        </row>
        <row r="5188">
          <cell r="A5188">
            <v>7064</v>
          </cell>
          <cell r="B5188" t="str">
            <v>JUROS-TRATOR DE PNEUS CBT MOD. 2105 POT. * 110 A 126 HP</v>
          </cell>
          <cell r="C5188" t="str">
            <v>H</v>
          </cell>
          <cell r="D5188">
            <v>4.79</v>
          </cell>
        </row>
        <row r="5189">
          <cell r="A5189">
            <v>7065</v>
          </cell>
          <cell r="B5189" t="str">
            <v>MANUTENCAO-TRATOR DE PNEUS CBT MOD. 2105 POT. * 110 A 126 HP</v>
          </cell>
          <cell r="C5189" t="str">
            <v>H</v>
          </cell>
          <cell r="D5189">
            <v>12.01</v>
          </cell>
        </row>
        <row r="5190">
          <cell r="A5190">
            <v>7066</v>
          </cell>
          <cell r="B5190" t="str">
            <v>CUSTOS C/ MATERIAL NA OPERACAO -TRATOR DE PNEUS CBT-2105 /110 A 126 HP</v>
          </cell>
          <cell r="C5190" t="str">
            <v>H</v>
          </cell>
          <cell r="D5190">
            <v>47.62</v>
          </cell>
        </row>
        <row r="5191">
          <cell r="A5191">
            <v>7067</v>
          </cell>
          <cell r="B5191" t="str">
            <v>MAO-DE-OBRA NA OPERACAO DIURNA-TRATOR DE PNEUS CBT-2105 /110 A 126 HP</v>
          </cell>
          <cell r="C5191" t="str">
            <v>H</v>
          </cell>
          <cell r="D5191">
            <v>8.6199999999999992</v>
          </cell>
        </row>
        <row r="5192">
          <cell r="A5192">
            <v>53781</v>
          </cell>
          <cell r="B5192" t="str">
            <v>DEPRECIACAO-CAMINHAO BASCULANTE FORD F 12000 12T 142HP (VU=5ANOS)</v>
          </cell>
          <cell r="C5192" t="str">
            <v>H</v>
          </cell>
          <cell r="D5192">
            <v>13.88</v>
          </cell>
        </row>
        <row r="5193">
          <cell r="A5193">
            <v>53782</v>
          </cell>
          <cell r="B5193" t="str">
            <v>MANUTENCAO -CAMINHAO BASCULANTE FORD F 12000 12T 142HP (VU=5ANOS)</v>
          </cell>
          <cell r="C5193" t="str">
            <v>H</v>
          </cell>
          <cell r="D5193">
            <v>13.88</v>
          </cell>
        </row>
        <row r="5194">
          <cell r="A5194">
            <v>53785</v>
          </cell>
          <cell r="B5194" t="str">
            <v>MAO-DE-OBRA NA OPERACAO DIURNA -CAMINHAO BASCULANTE F-12000 12T 142HP</v>
          </cell>
          <cell r="C5194" t="str">
            <v>H</v>
          </cell>
          <cell r="D5194">
            <v>8.0399999999999991</v>
          </cell>
        </row>
        <row r="5195">
          <cell r="A5195">
            <v>53786</v>
          </cell>
          <cell r="B5195" t="str">
            <v>RETRO-ESCAVADEIRA C/CARREGADEIRA SOBRE PNEUS MAXION 750-4WD</v>
          </cell>
          <cell r="C5195" t="str">
            <v>H</v>
          </cell>
          <cell r="D5195">
            <v>28.72</v>
          </cell>
        </row>
        <row r="5196">
          <cell r="B5196" t="str">
            <v>0,12/0,79M3 86CV - CUSTOS C/ MATERIAL NA OPERACAO</v>
          </cell>
        </row>
        <row r="5197">
          <cell r="A5197">
            <v>53787</v>
          </cell>
          <cell r="B5197" t="str">
            <v>ROLO COMPACTADOR VIBRATORIO LISO AUTO-PROP. DYNAPAC CA-15 6,6T / 79HP</v>
          </cell>
          <cell r="C5197" t="str">
            <v>H</v>
          </cell>
          <cell r="D5197">
            <v>49.14</v>
          </cell>
        </row>
        <row r="5198">
          <cell r="B5198" t="str">
            <v>IMPACTO DINAMICO 18,45T (VU=5ANOS) - MATERIAIS / OPERACAO</v>
          </cell>
        </row>
        <row r="5199">
          <cell r="A5199">
            <v>53788</v>
          </cell>
          <cell r="B5199" t="str">
            <v>ROLO COMPACTADOR VIBRATORIO LISO AUTO-PROP. MULLER VAP-55L 76HP</v>
          </cell>
          <cell r="C5199" t="str">
            <v>H</v>
          </cell>
          <cell r="D5199">
            <v>49.14</v>
          </cell>
        </row>
        <row r="5200">
          <cell r="B5200" t="str">
            <v>IMPACTO DINAMICO 13/19T (VU=5ANOS) - MATERIAIS / OPERACAO</v>
          </cell>
        </row>
        <row r="5201">
          <cell r="A5201">
            <v>53789</v>
          </cell>
          <cell r="B5201" t="str">
            <v>ROLO COMPACTADOR VIBRATORIO LISO AUTO-PROP. MULLER VAP-55L 76HP</v>
          </cell>
          <cell r="C5201" t="str">
            <v>H</v>
          </cell>
          <cell r="D5201">
            <v>7.84</v>
          </cell>
        </row>
        <row r="5202">
          <cell r="B5202" t="str">
            <v>IMPACTO DINAMICO 13/19T (VU=5ANOS) - MAO-DE-OBRA / OPERACAO</v>
          </cell>
        </row>
        <row r="5203">
          <cell r="A5203">
            <v>53790</v>
          </cell>
          <cell r="B5203" t="str">
            <v>ROLO COMPACTADOR VIBRATORIO LISO TANDEM DYNAPAC CC 142/40HP (VU=5ANOS)</v>
          </cell>
          <cell r="C5203" t="str">
            <v>H</v>
          </cell>
          <cell r="D5203">
            <v>7.84</v>
          </cell>
        </row>
        <row r="5204">
          <cell r="B5204" t="str">
            <v>MAO-DE-OBRA / OPERACAO</v>
          </cell>
        </row>
        <row r="5205">
          <cell r="A5205">
            <v>53792</v>
          </cell>
          <cell r="B5205" t="str">
            <v>CAMINHAO BASCULANTE F-14000 162HP 6M3 - MATERIAIS NA OPERACAO DIURNA</v>
          </cell>
          <cell r="C5205" t="str">
            <v>H</v>
          </cell>
          <cell r="D5205">
            <v>49.14</v>
          </cell>
        </row>
        <row r="5206">
          <cell r="A5206">
            <v>53793</v>
          </cell>
          <cell r="B5206" t="str">
            <v>CAMINHAO BASCULANTE F-14000 162HP 6M3 / MAO-DE-OBRA NA OPERACAO DIURNA</v>
          </cell>
          <cell r="C5206" t="str">
            <v>H</v>
          </cell>
          <cell r="D5206">
            <v>5.8</v>
          </cell>
        </row>
        <row r="5207">
          <cell r="A5207">
            <v>53794</v>
          </cell>
          <cell r="B5207" t="str">
            <v>USINA DE CONCRETO PINI 227305 CAP.90/120M3 63HP - MANUTENCAO</v>
          </cell>
          <cell r="C5207" t="str">
            <v>H</v>
          </cell>
          <cell r="D5207">
            <v>18.59</v>
          </cell>
        </row>
        <row r="5208">
          <cell r="A5208">
            <v>53795</v>
          </cell>
          <cell r="B5208" t="str">
            <v>USINA CONCRETO PINI 227305 CAP.90/120M3 63HP - M.OBRA NOTURNA/OPERACAO</v>
          </cell>
          <cell r="C5208" t="str">
            <v>H</v>
          </cell>
          <cell r="D5208">
            <v>16.440000000000001</v>
          </cell>
        </row>
        <row r="5209">
          <cell r="A5209" t="str">
            <v>CÓDIGO</v>
          </cell>
          <cell r="B5209" t="str">
            <v>|D E S C R I Ç Ã O                                                   |UN</v>
          </cell>
          <cell r="C5209" t="str">
            <v>IDADE</v>
          </cell>
          <cell r="D5209" t="str">
            <v>|CUSTO TOTAL</v>
          </cell>
        </row>
        <row r="5210">
          <cell r="A5210" t="str">
            <v>ÍNCULO.....:</v>
          </cell>
          <cell r="B5210" t="str">
            <v>NACIONAL CAIXA</v>
          </cell>
        </row>
        <row r="5212">
          <cell r="A5212">
            <v>53796</v>
          </cell>
          <cell r="B5212" t="str">
            <v>CAMINHAO CARROCERIA FORD F-14000 162HP (VU=6ANOS)- DEPRECIACAO E JUROS</v>
          </cell>
          <cell r="C5212" t="str">
            <v>H</v>
          </cell>
          <cell r="D5212">
            <v>18.53</v>
          </cell>
        </row>
        <row r="5213">
          <cell r="A5213">
            <v>53797</v>
          </cell>
          <cell r="B5213" t="str">
            <v>CAMINHAO CARROCERIA FORD F-14000 162HP (VU=6ANOS) - MATERIAIS/OPERACAO</v>
          </cell>
          <cell r="C5213" t="str">
            <v>H</v>
          </cell>
          <cell r="D5213">
            <v>49.14</v>
          </cell>
        </row>
        <row r="5214">
          <cell r="A5214">
            <v>53798</v>
          </cell>
          <cell r="B5214" t="str">
            <v>CAMINHAO CARROCERIA FORD F-14000 162HP /MAO-DE-OBRA DIURNA NA OPERACAO</v>
          </cell>
          <cell r="C5214" t="str">
            <v>H</v>
          </cell>
          <cell r="D5214">
            <v>8.0399999999999991</v>
          </cell>
        </row>
        <row r="5215">
          <cell r="A5215">
            <v>53799</v>
          </cell>
          <cell r="B5215" t="str">
            <v>CAMINHAO CARROCERIA F-14000 162HP / MAO-DE-OBRA NA OPERACAO NOTURNA</v>
          </cell>
          <cell r="C5215" t="str">
            <v>H</v>
          </cell>
          <cell r="D5215">
            <v>6.96</v>
          </cell>
        </row>
        <row r="5216">
          <cell r="A5216">
            <v>53800</v>
          </cell>
          <cell r="B5216" t="str">
            <v>USINA MISTURADORA DE SOLOS CIBER 100/200T 110HP/MATERIAIS NA OPERACAO</v>
          </cell>
          <cell r="C5216" t="str">
            <v>H</v>
          </cell>
          <cell r="D5216">
            <v>29.7</v>
          </cell>
        </row>
        <row r="5217">
          <cell r="A5217">
            <v>53801</v>
          </cell>
          <cell r="B5217" t="str">
            <v>USINA MISTUR.DE SOLOS CIBER 100/200T 110HP/MAO-DE-OBRA OPERACAO DIURNA</v>
          </cell>
          <cell r="C5217" t="str">
            <v>H</v>
          </cell>
          <cell r="D5217">
            <v>23.98</v>
          </cell>
        </row>
        <row r="5218">
          <cell r="A5218">
            <v>53802</v>
          </cell>
          <cell r="B5218" t="str">
            <v>VIBROACABADORA SOBRE ESTEIRAS POT.MAX.100 CV - M.O. OPERACAO DIURNA</v>
          </cell>
          <cell r="C5218" t="str">
            <v>H</v>
          </cell>
          <cell r="D5218">
            <v>10.27</v>
          </cell>
        </row>
        <row r="5219">
          <cell r="A5219">
            <v>53803</v>
          </cell>
          <cell r="B5219" t="str">
            <v>VIBROACABADORA SOBRE ESTEIRAS POT.MAX.100 CV - M.O. OPERACAO NOTURNA</v>
          </cell>
          <cell r="C5219" t="str">
            <v>H</v>
          </cell>
          <cell r="D5219">
            <v>12.33</v>
          </cell>
        </row>
        <row r="5220">
          <cell r="A5220">
            <v>53804</v>
          </cell>
          <cell r="B5220" t="str">
            <v>VASSOURA MECANICA REBOCAVEL ULLIANA/CONSMAQ - MANUTENCAO</v>
          </cell>
          <cell r="C5220" t="str">
            <v>H</v>
          </cell>
          <cell r="D5220">
            <v>1.02</v>
          </cell>
        </row>
        <row r="5221">
          <cell r="A5221">
            <v>53805</v>
          </cell>
          <cell r="B5221" t="str">
            <v>TRATOR PNEUS MASSEY FERGUNSON MF290 81HP/MAO-DE-OBRA OPERACAO NOTURNA</v>
          </cell>
          <cell r="C5221" t="str">
            <v>H</v>
          </cell>
          <cell r="D5221">
            <v>12.33</v>
          </cell>
        </row>
        <row r="5222">
          <cell r="A5222">
            <v>53806</v>
          </cell>
          <cell r="B5222" t="str">
            <v>TRATOR DE ESTEIRAS KOMATSU D65E 160HP (VU=5ANOS) - MANUTENCAO</v>
          </cell>
          <cell r="C5222" t="str">
            <v>H</v>
          </cell>
          <cell r="D5222">
            <v>80.33</v>
          </cell>
        </row>
        <row r="5223">
          <cell r="A5223">
            <v>53807</v>
          </cell>
          <cell r="B5223" t="str">
            <v>TRATOR DE ESTEIRAS KOMATSU D65E 160HP / MAO-DE-OBRA NA OPERACAO DIURNA</v>
          </cell>
          <cell r="C5223" t="str">
            <v>H</v>
          </cell>
          <cell r="D5223">
            <v>10.27</v>
          </cell>
        </row>
        <row r="5224">
          <cell r="A5224">
            <v>53808</v>
          </cell>
          <cell r="B5224" t="str">
            <v>TRATOR DE ESTEIRAS KOMATSU D65E 160HP /MAO-DE-OBRA NA OPERACAO NOTURNA</v>
          </cell>
          <cell r="C5224" t="str">
            <v>H</v>
          </cell>
          <cell r="D5224">
            <v>12.33</v>
          </cell>
        </row>
        <row r="5225">
          <cell r="A5225">
            <v>53810</v>
          </cell>
          <cell r="B5225" t="str">
            <v>TRATOR DE ESTEIRAS CATERPILLAR D6 140HP (VU=5ANOS) - MANUTENCAO</v>
          </cell>
          <cell r="C5225" t="str">
            <v>H</v>
          </cell>
          <cell r="D5225">
            <v>82.41</v>
          </cell>
        </row>
        <row r="5226">
          <cell r="A5226">
            <v>53811</v>
          </cell>
          <cell r="B5226" t="str">
            <v>TRATOR DE ESTEIRAS CATERPILLAR D6 140HP/MA0-DE-OBRA NA OPERACAO DIURNA</v>
          </cell>
          <cell r="C5226" t="str">
            <v>H</v>
          </cell>
          <cell r="D5226">
            <v>5.65</v>
          </cell>
        </row>
        <row r="5227">
          <cell r="A5227">
            <v>53812</v>
          </cell>
          <cell r="B5227" t="str">
            <v>TRATOR DE ESTEIRAS CATERPILLAR D6 140HP/MA0-DE-OBRA NA OPERACAO NOTURN</v>
          </cell>
          <cell r="C5227" t="str">
            <v>H</v>
          </cell>
          <cell r="D5227">
            <v>12.33</v>
          </cell>
        </row>
        <row r="5228">
          <cell r="A5228">
            <v>53813</v>
          </cell>
          <cell r="B5228" t="str">
            <v>TRATOR DE ESTEIRAS CATERPILLAR D8 305HP(VU=5ANOS) -DEPRECIACAO E JUROS</v>
          </cell>
          <cell r="C5228" t="str">
            <v>H</v>
          </cell>
          <cell r="D5228">
            <v>275.55</v>
          </cell>
        </row>
        <row r="5229">
          <cell r="A5229">
            <v>53814</v>
          </cell>
          <cell r="B5229" t="str">
            <v>TRATOR DE ESTEIRAS CATERPILLAR D8 305HP (VU=5ANOS) - MANUTENCAO</v>
          </cell>
          <cell r="C5229" t="str">
            <v>H</v>
          </cell>
          <cell r="D5229">
            <v>208.91</v>
          </cell>
        </row>
        <row r="5230">
          <cell r="A5230">
            <v>53815</v>
          </cell>
          <cell r="B5230" t="str">
            <v>TRATOR DE ESTEIRAS CAT D8R 305HP / MAO-DE-OBRA NA OPERACAO DIURNA</v>
          </cell>
          <cell r="C5230" t="str">
            <v>H</v>
          </cell>
          <cell r="D5230">
            <v>5.65</v>
          </cell>
        </row>
        <row r="5231">
          <cell r="A5231">
            <v>53816</v>
          </cell>
          <cell r="B5231" t="str">
            <v>TRATOR DE ESTEIRAS CATERPILLAR D8 305HP/MAO-DE-OBRA NA OPERACAO NOTURN</v>
          </cell>
          <cell r="C5231" t="str">
            <v>H</v>
          </cell>
          <cell r="D5231">
            <v>12.33</v>
          </cell>
        </row>
        <row r="5232">
          <cell r="A5232">
            <v>53817</v>
          </cell>
          <cell r="B5232" t="str">
            <v>TRATOR DE ESTEIRAS CATERPILLAR D4 80HP - MATERIAIS NA OPERACAO</v>
          </cell>
          <cell r="C5232" t="str">
            <v>H</v>
          </cell>
          <cell r="D5232">
            <v>30.24</v>
          </cell>
        </row>
        <row r="5233">
          <cell r="A5233">
            <v>53818</v>
          </cell>
          <cell r="B5233" t="str">
            <v>ROLO COMPACTADOR VIBRATORIO LISO REBOCAVEL MULLER RV52L 5T</v>
          </cell>
          <cell r="C5233" t="str">
            <v>H</v>
          </cell>
          <cell r="D5233">
            <v>7.53</v>
          </cell>
        </row>
        <row r="5234">
          <cell r="B5234" t="str">
            <v>DEPRECIACAO E JUROS</v>
          </cell>
        </row>
        <row r="5235">
          <cell r="A5235">
            <v>53819</v>
          </cell>
          <cell r="B5235" t="str">
            <v>ROLO COMPACTADOR VIBRATORIO LISO REBOCAVEL MULLER RV52L 5T</v>
          </cell>
          <cell r="C5235" t="str">
            <v>H</v>
          </cell>
          <cell r="D5235">
            <v>28.72</v>
          </cell>
        </row>
        <row r="5236">
          <cell r="B5236" t="str">
            <v>CUSTO COM MATERIAIS NA OPERACAO</v>
          </cell>
        </row>
        <row r="5237">
          <cell r="A5237">
            <v>53820</v>
          </cell>
          <cell r="B5237" t="str">
            <v>ROLO COMPACTADOR VIBRATORIO LISO REBOCAVEL MULLER RV52L 5T</v>
          </cell>
          <cell r="C5237" t="str">
            <v>H</v>
          </cell>
          <cell r="D5237">
            <v>10.27</v>
          </cell>
        </row>
        <row r="5238">
          <cell r="B5238" t="str">
            <v>CUSTO COM MAO-DE-OBRA NA OPERACAO DIURNA</v>
          </cell>
        </row>
        <row r="5239">
          <cell r="A5239">
            <v>53821</v>
          </cell>
          <cell r="B5239" t="str">
            <v>ROLO COMPACTADOR VIBRATORIO LISO REBOCAVEL MULLER RV52L 5T</v>
          </cell>
          <cell r="C5239" t="str">
            <v>H</v>
          </cell>
          <cell r="D5239">
            <v>12.33</v>
          </cell>
        </row>
        <row r="5240">
          <cell r="A5240" t="str">
            <v>CÓDIGO</v>
          </cell>
          <cell r="B5240" t="str">
            <v>|D E S C R I Ç Ã O                                                   |UN</v>
          </cell>
          <cell r="C5240" t="str">
            <v>IDADE</v>
          </cell>
          <cell r="D5240" t="str">
            <v>|CUSTO TOTAL</v>
          </cell>
        </row>
        <row r="5241">
          <cell r="A5241" t="str">
            <v>ÍNCULO.....:</v>
          </cell>
          <cell r="B5241" t="str">
            <v>NACIONAL CAIXA</v>
          </cell>
        </row>
        <row r="5243">
          <cell r="B5243" t="str">
            <v>CUSTO COM MAO-DE-OBRA NA OPERACAO NOTURNA</v>
          </cell>
        </row>
        <row r="5244">
          <cell r="A5244">
            <v>53822</v>
          </cell>
          <cell r="B5244" t="str">
            <v>ROLO COMPACTADOR VIBRATORIO LISO TANDEM MULLER RT 82H 60HP</v>
          </cell>
          <cell r="C5244" t="str">
            <v>H</v>
          </cell>
          <cell r="D5244">
            <v>10.27</v>
          </cell>
        </row>
        <row r="5245">
          <cell r="B5245" t="str">
            <v>CUSTO COM MAO-DE-OBRA NA OPERACAO DIURNA</v>
          </cell>
        </row>
        <row r="5246">
          <cell r="A5246">
            <v>53823</v>
          </cell>
          <cell r="B5246" t="str">
            <v>ROLO COMPACTADOR AUTOPROPULSOR SOBRE PNEUS-DYNAPAC CP221 145HP</v>
          </cell>
          <cell r="C5246" t="str">
            <v>H</v>
          </cell>
          <cell r="D5246">
            <v>35.43</v>
          </cell>
        </row>
        <row r="5247">
          <cell r="B5247" t="str">
            <v>DEPRECIACAO E JUROS</v>
          </cell>
        </row>
        <row r="5248">
          <cell r="A5248">
            <v>53824</v>
          </cell>
          <cell r="B5248" t="str">
            <v>ROLO COMPACTADOR AUTOPROPULSOR SOBRE PNEUS-DYNAPAC CP221 145HP</v>
          </cell>
          <cell r="C5248" t="str">
            <v>H</v>
          </cell>
          <cell r="D5248">
            <v>10.27</v>
          </cell>
        </row>
        <row r="5249">
          <cell r="B5249" t="str">
            <v>CUSTO COM MAO-DE-OBRA NA OPERACAO DIURNA</v>
          </cell>
        </row>
        <row r="5250">
          <cell r="A5250">
            <v>53825</v>
          </cell>
          <cell r="B5250" t="str">
            <v>ROLO COMPACTADOR AUTOPROPULSOR SOBRE PNEUS-DYNAPAC CP221 145HP</v>
          </cell>
          <cell r="C5250" t="str">
            <v>H</v>
          </cell>
          <cell r="D5250">
            <v>12.33</v>
          </cell>
        </row>
        <row r="5251">
          <cell r="B5251" t="str">
            <v>CUSTO COM MAO-DE-OBRA NA OPERACAO NOTURNA</v>
          </cell>
        </row>
        <row r="5252">
          <cell r="A5252">
            <v>53826</v>
          </cell>
          <cell r="B5252" t="str">
            <v>RETRO-ESCAVAD SOBRE PNEUS CASE 580H 74HP/MAO-DE-OBRA NA OPERACAO DIURN</v>
          </cell>
          <cell r="C5252" t="str">
            <v>H</v>
          </cell>
          <cell r="D5252">
            <v>5.65</v>
          </cell>
        </row>
        <row r="5253">
          <cell r="A5253">
            <v>53827</v>
          </cell>
          <cell r="B5253" t="str">
            <v>CAMINHAO CHASSI MERCEDES BENZ L2318/42 130HP - MATERIAIS NA OPERACAO</v>
          </cell>
          <cell r="C5253" t="str">
            <v>H</v>
          </cell>
          <cell r="D5253">
            <v>49.89</v>
          </cell>
        </row>
        <row r="5254">
          <cell r="A5254">
            <v>53828</v>
          </cell>
          <cell r="B5254" t="str">
            <v>CAMINHAO CHASSI MB L2318/42 130HP / MAO-DE-OBRA OPERACAO DIURNA</v>
          </cell>
          <cell r="C5254" t="str">
            <v>H</v>
          </cell>
          <cell r="D5254">
            <v>8.0399999999999991</v>
          </cell>
        </row>
        <row r="5255">
          <cell r="A5255">
            <v>53829</v>
          </cell>
          <cell r="B5255" t="str">
            <v>CAMINHAO CHASSI FORD F-14000 142HP - MATERIAIS NA OPERACAO</v>
          </cell>
          <cell r="C5255" t="str">
            <v>H</v>
          </cell>
          <cell r="D5255">
            <v>49.14</v>
          </cell>
        </row>
        <row r="5256">
          <cell r="A5256">
            <v>53830</v>
          </cell>
          <cell r="B5256" t="str">
            <v>CAMINHAO CHASSI FORD F-14000 162HP / MAO-DE-OBRA NA OPERACAO NOTURNA</v>
          </cell>
          <cell r="C5256" t="str">
            <v>H</v>
          </cell>
          <cell r="D5256">
            <v>9.64</v>
          </cell>
        </row>
        <row r="5257">
          <cell r="A5257">
            <v>53831</v>
          </cell>
          <cell r="B5257" t="str">
            <v>CAMINHAO PIPA FORD F14000 10.000L C/BOMBA GASOLINA E IRRIGADEIRA</v>
          </cell>
          <cell r="C5257" t="str">
            <v>H</v>
          </cell>
          <cell r="D5257">
            <v>50.3</v>
          </cell>
        </row>
        <row r="5258">
          <cell r="B5258" t="str">
            <v>CUSTOS COM MATERIAIS NA OPERACAO</v>
          </cell>
        </row>
        <row r="5259">
          <cell r="A5259">
            <v>53832</v>
          </cell>
          <cell r="B5259" t="str">
            <v>CAMINHAO PIPA FORD F14000 10.000L C/BOMBA GASOLINA E IRRIGADEIRA</v>
          </cell>
          <cell r="C5259" t="str">
            <v>H</v>
          </cell>
          <cell r="D5259">
            <v>8.0399999999999991</v>
          </cell>
        </row>
        <row r="5260">
          <cell r="B5260" t="str">
            <v>CUSTOS COM MAO-DE-OBRA NA OPERACAO DIURNA</v>
          </cell>
        </row>
        <row r="5261">
          <cell r="A5261">
            <v>53833</v>
          </cell>
          <cell r="B5261" t="str">
            <v>DISTRIBUIDOR DE AGREGADOS REBOCAVEL EA12- DEPRECIACAO E JUROS</v>
          </cell>
          <cell r="C5261" t="str">
            <v>H</v>
          </cell>
          <cell r="D5261">
            <v>7.98</v>
          </cell>
        </row>
        <row r="5262">
          <cell r="A5262">
            <v>53834</v>
          </cell>
          <cell r="B5262" t="str">
            <v>DISTRIBUIDOR DE AGREGADOS REBOCAVEL EA12 - MANUTENCAO</v>
          </cell>
          <cell r="C5262" t="str">
            <v>H</v>
          </cell>
          <cell r="D5262">
            <v>2.89</v>
          </cell>
        </row>
        <row r="5263">
          <cell r="A5263">
            <v>53835</v>
          </cell>
          <cell r="B5263" t="str">
            <v>DISTRIBUIDOR DE BETUME REBOCAV C/AQUECEDOR 1200/2100L C/BOMBA 3,4CV</v>
          </cell>
          <cell r="C5263" t="str">
            <v>H</v>
          </cell>
          <cell r="D5263">
            <v>9.31</v>
          </cell>
        </row>
        <row r="5264">
          <cell r="B5264" t="str">
            <v>DEPRECIACAO E JUROS</v>
          </cell>
        </row>
        <row r="5265">
          <cell r="A5265">
            <v>53836</v>
          </cell>
          <cell r="B5265" t="str">
            <v>DISTRIBUIDOR DE ASFALTO CAP 5.000L SOBRE CAMINHAO CHASSIS FORD F-14000</v>
          </cell>
          <cell r="C5265" t="str">
            <v>H</v>
          </cell>
          <cell r="D5265">
            <v>43.22</v>
          </cell>
        </row>
        <row r="5266">
          <cell r="B5266" t="str">
            <v>162HP - DEPRECIACAO E JUROS</v>
          </cell>
        </row>
        <row r="5267">
          <cell r="A5267">
            <v>53837</v>
          </cell>
          <cell r="B5267" t="str">
            <v>DISTRIBUIDOR DE ASFALTO CAP 5.000L SOBRE CAMINHAO CHASSIS FORD F-14000</v>
          </cell>
          <cell r="C5267" t="str">
            <v>H</v>
          </cell>
          <cell r="D5267">
            <v>73.709999999999994</v>
          </cell>
        </row>
        <row r="5268">
          <cell r="B5268" t="str">
            <v>162HP - CUSTO C/ MATERIAIS NA OPERACAO</v>
          </cell>
        </row>
        <row r="5269">
          <cell r="A5269">
            <v>53838</v>
          </cell>
          <cell r="B5269" t="str">
            <v>ESCAVADEIRA HIDRAULICA SOBRE ESTEIRAS CASE 80CR 93HP</v>
          </cell>
          <cell r="C5269" t="str">
            <v>H</v>
          </cell>
          <cell r="D5269">
            <v>61.26</v>
          </cell>
        </row>
        <row r="5270">
          <cell r="B5270" t="str">
            <v>DEPRECIACAO E JUROS</v>
          </cell>
        </row>
        <row r="5271">
          <cell r="A5271" t="str">
            <v>CÓDIGO</v>
          </cell>
          <cell r="B5271" t="str">
            <v>|D E S C R I Ç Ã O                                                   |UN</v>
          </cell>
          <cell r="C5271" t="str">
            <v>IDADE</v>
          </cell>
          <cell r="D5271" t="str">
            <v>|CUSTO TOTAL</v>
          </cell>
        </row>
        <row r="5272">
          <cell r="A5272" t="str">
            <v>ÍNCULO.....:</v>
          </cell>
          <cell r="B5272" t="str">
            <v>NACIONAL CAIXA</v>
          </cell>
        </row>
        <row r="5274">
          <cell r="A5274">
            <v>53839</v>
          </cell>
          <cell r="B5274" t="str">
            <v>ESCAVADEIRA HIDRAULICA SOBRE ESTEIRAS CASE 80CR 93HP</v>
          </cell>
          <cell r="C5274" t="str">
            <v>H</v>
          </cell>
          <cell r="D5274">
            <v>6.78</v>
          </cell>
        </row>
        <row r="5275">
          <cell r="B5275" t="str">
            <v>CUSTO C/ MA0-DE-OBRA NA OPERACAO NOTURNA</v>
          </cell>
        </row>
        <row r="5276">
          <cell r="A5276">
            <v>53840</v>
          </cell>
          <cell r="B5276" t="str">
            <v>GRADE ARADORA C/20 DISCOS 24" SOBRE PNEUS - DEPRECIACAO E JUROS</v>
          </cell>
          <cell r="C5276" t="str">
            <v>H</v>
          </cell>
          <cell r="D5276">
            <v>3</v>
          </cell>
        </row>
        <row r="5277">
          <cell r="A5277">
            <v>53841</v>
          </cell>
          <cell r="B5277" t="str">
            <v>GRADE ARADORA C/20 DISCOS 24" SOBRE PNEUS - MANUTENCAO</v>
          </cell>
          <cell r="C5277" t="str">
            <v>H</v>
          </cell>
          <cell r="D5277">
            <v>1</v>
          </cell>
        </row>
        <row r="5278">
          <cell r="A5278">
            <v>53842</v>
          </cell>
          <cell r="B5278" t="str">
            <v>LANCA ELEVATORIA KABI-GIRAFA KLE-24/3 SOBRE CAMINHAO CHASSI MB L-2318</v>
          </cell>
          <cell r="C5278" t="str">
            <v>H</v>
          </cell>
          <cell r="D5278">
            <v>143.76</v>
          </cell>
        </row>
        <row r="5279">
          <cell r="B5279" t="str">
            <v>130HP - DEPRECIACAO E JUROS</v>
          </cell>
        </row>
        <row r="5280">
          <cell r="A5280">
            <v>53843</v>
          </cell>
          <cell r="B5280" t="str">
            <v>LANCA ELEVATORIA KABI-GIRAFA KLE-24/3 SOBRE CAMINHAO CHASSI MB L-2318</v>
          </cell>
          <cell r="C5280" t="str">
            <v>H</v>
          </cell>
          <cell r="D5280">
            <v>8.0399999999999991</v>
          </cell>
        </row>
        <row r="5281">
          <cell r="B5281" t="str">
            <v>130HP - CUSTO C/MA0-DE-OBRA NA OPERACAO DIURNA</v>
          </cell>
        </row>
        <row r="5282">
          <cell r="A5282">
            <v>53844</v>
          </cell>
          <cell r="B5282" t="str">
            <v>LANCA ELEVATORIA KABI-GIRAFA KLE-24/3 SOBRE CAMINHAO CHASSI MB L-2318</v>
          </cell>
          <cell r="C5282" t="str">
            <v>H</v>
          </cell>
          <cell r="D5282">
            <v>9.64</v>
          </cell>
        </row>
        <row r="5283">
          <cell r="B5283" t="str">
            <v>130HP - CUSTO C/MA0-DE-OBRA NA OPERACAO NOTURNA</v>
          </cell>
        </row>
        <row r="5284">
          <cell r="A5284">
            <v>53845</v>
          </cell>
          <cell r="B5284" t="str">
            <v>GUINDASTE MUNK C/CESTO 640/18 SOBRE CAMINHAO CARROCERIA FORD F14000</v>
          </cell>
          <cell r="C5284" t="str">
            <v>H</v>
          </cell>
          <cell r="D5284">
            <v>25.47</v>
          </cell>
        </row>
        <row r="5285">
          <cell r="B5285" t="str">
            <v>162HP - DEPRECIACAO E JUROS</v>
          </cell>
        </row>
        <row r="5286">
          <cell r="A5286">
            <v>53846</v>
          </cell>
          <cell r="B5286" t="str">
            <v>GUINDASTE MUNK C/CESTO 640/18 SOBRE CAMINHAO CARROCERIA FORD F14000</v>
          </cell>
          <cell r="C5286" t="str">
            <v>H</v>
          </cell>
          <cell r="D5286">
            <v>49.14</v>
          </cell>
        </row>
        <row r="5287">
          <cell r="B5287" t="str">
            <v>162HP - CUSTO C/MATERIAIS NA OPERCAO</v>
          </cell>
        </row>
        <row r="5288">
          <cell r="A5288">
            <v>53847</v>
          </cell>
          <cell r="B5288" t="str">
            <v>GUINDASTE MUNK C/CESTO 640/18 SOBRE CAMINHAO CARROCERIA FORD F14000</v>
          </cell>
          <cell r="C5288" t="str">
            <v>H</v>
          </cell>
          <cell r="D5288">
            <v>8.0399999999999991</v>
          </cell>
        </row>
        <row r="5289">
          <cell r="B5289" t="str">
            <v>162HP - CUSTO C/MA0-DE-0BRA NA OPERCAO DIURNA</v>
          </cell>
        </row>
        <row r="5290">
          <cell r="A5290">
            <v>53848</v>
          </cell>
          <cell r="B5290" t="str">
            <v>GUINDASTE MUNK C/CESTO 640/18 SOBRE CAMINHAO CARROCERIA FORD F14000</v>
          </cell>
          <cell r="C5290" t="str">
            <v>H</v>
          </cell>
          <cell r="D5290">
            <v>9.64</v>
          </cell>
        </row>
        <row r="5291">
          <cell r="B5291" t="str">
            <v>162HP - CUSTO C/MA0-DE-0BRA NA OPERCAO NOTURNA</v>
          </cell>
        </row>
        <row r="5292">
          <cell r="A5292">
            <v>53849</v>
          </cell>
          <cell r="B5292" t="str">
            <v>MOTONIVELADORA CATERPILLAR 120 140HP - CUSTO C/MATERIAIS NA OPERACAO</v>
          </cell>
          <cell r="C5292" t="str">
            <v>H</v>
          </cell>
          <cell r="D5292">
            <v>52.92</v>
          </cell>
        </row>
        <row r="5293">
          <cell r="A5293">
            <v>53850</v>
          </cell>
          <cell r="B5293" t="str">
            <v>MOTONIVELADORA CATERPILLAR 120 140HP / MAO-DE-OBRA NA OPERACAO DIURNA</v>
          </cell>
          <cell r="C5293" t="str">
            <v>H</v>
          </cell>
          <cell r="D5293">
            <v>5.65</v>
          </cell>
        </row>
        <row r="5294">
          <cell r="A5294">
            <v>53851</v>
          </cell>
          <cell r="B5294" t="str">
            <v>MOTONIVELADORA CATERPILLAR 120 140HP / MAO-DE-OBRA NA OPERACAO NOTURNA</v>
          </cell>
          <cell r="C5294" t="str">
            <v>H</v>
          </cell>
          <cell r="D5294">
            <v>12.33</v>
          </cell>
        </row>
        <row r="5295">
          <cell r="A5295">
            <v>53852</v>
          </cell>
          <cell r="B5295" t="str">
            <v>MOTOSCRAPER 621 270HP / CUSTO COM MA0-DE-0BRA NA OPERACAO NOTURNA</v>
          </cell>
          <cell r="C5295" t="str">
            <v>H</v>
          </cell>
          <cell r="D5295">
            <v>6.78</v>
          </cell>
        </row>
        <row r="5296">
          <cell r="A5296">
            <v>53853</v>
          </cell>
          <cell r="B5296" t="str">
            <v>MOTOSCRAPER 621 270HP - CUSTO C/MATERIAIS NA OPERACAO</v>
          </cell>
          <cell r="C5296" t="str">
            <v>H</v>
          </cell>
          <cell r="D5296">
            <v>102.06</v>
          </cell>
        </row>
        <row r="5297">
          <cell r="A5297">
            <v>53854</v>
          </cell>
          <cell r="B5297" t="str">
            <v>MOTOSCRAPER 621 270HP - CUSTO C/MAO-DE-OBRA NA OPERACAO DIURNA</v>
          </cell>
          <cell r="C5297" t="str">
            <v>H</v>
          </cell>
          <cell r="D5297">
            <v>5.65</v>
          </cell>
        </row>
        <row r="5298">
          <cell r="A5298">
            <v>53855</v>
          </cell>
          <cell r="B5298" t="str">
            <v>MOTOSCRAPER 621 270HP - CUSTO C/MAO-DE-OBRA NA OPERACAO NOTURNA</v>
          </cell>
          <cell r="C5298" t="str">
            <v>H</v>
          </cell>
          <cell r="D5298">
            <v>6.78</v>
          </cell>
        </row>
        <row r="5299">
          <cell r="A5299">
            <v>53856</v>
          </cell>
          <cell r="B5299" t="str">
            <v>PA-CARREGADEIRA SOBRE PNEUS CATERPILLAR 924 105HP (VU=5ANOS)</v>
          </cell>
          <cell r="C5299" t="str">
            <v>H</v>
          </cell>
          <cell r="D5299">
            <v>50.61</v>
          </cell>
        </row>
        <row r="5300">
          <cell r="B5300" t="str">
            <v>DEPRECIACAO E JUROS</v>
          </cell>
        </row>
        <row r="5301">
          <cell r="A5301">
            <v>53857</v>
          </cell>
          <cell r="B5301" t="str">
            <v>PA-CARREGADEIRA SOBRE PNEUS CATERPILLAR 924 105HP (VU=5ANOS)</v>
          </cell>
          <cell r="C5301" t="str">
            <v>H</v>
          </cell>
          <cell r="D5301">
            <v>38.369999999999997</v>
          </cell>
        </row>
        <row r="5302">
          <cell r="A5302" t="str">
            <v>CÓDIGO</v>
          </cell>
          <cell r="B5302" t="str">
            <v>|D E S C R I Ç Ã O                                                   |UN</v>
          </cell>
          <cell r="C5302" t="str">
            <v>IDADE</v>
          </cell>
          <cell r="D5302" t="str">
            <v>|CUSTO TOTAL</v>
          </cell>
        </row>
        <row r="5303">
          <cell r="A5303" t="str">
            <v>ÍNCULO.....:</v>
          </cell>
          <cell r="B5303" t="str">
            <v>NACIONAL CAIXA</v>
          </cell>
        </row>
        <row r="5305">
          <cell r="B5305" t="str">
            <v>MANUTENCAO</v>
          </cell>
        </row>
        <row r="5306">
          <cell r="A5306">
            <v>53858</v>
          </cell>
          <cell r="B5306" t="str">
            <v>PA-CARREGADEIRA SOBRE PNEUS CATERPILLAR 924 105HP</v>
          </cell>
          <cell r="C5306" t="str">
            <v>H</v>
          </cell>
          <cell r="D5306">
            <v>37.799999999999997</v>
          </cell>
        </row>
        <row r="5307">
          <cell r="B5307" t="str">
            <v>CUSTO C/ MATERIAIS NA OPERACAO</v>
          </cell>
        </row>
        <row r="5308">
          <cell r="A5308">
            <v>53859</v>
          </cell>
          <cell r="B5308" t="str">
            <v>PA-CARREGADEIRA SOBRE PNEUS CATERPILLAR 924 105HP</v>
          </cell>
          <cell r="C5308" t="str">
            <v>H</v>
          </cell>
          <cell r="D5308">
            <v>5.65</v>
          </cell>
        </row>
        <row r="5309">
          <cell r="B5309" t="str">
            <v>CUSTO C/ MAO-DE-OBRA NA OPERACAO DIURNA</v>
          </cell>
        </row>
        <row r="5310">
          <cell r="A5310">
            <v>53860</v>
          </cell>
          <cell r="B5310" t="str">
            <v>PA-CARREGADEIRA SOBRE PNEUS CATERPILLAR 924 105HP</v>
          </cell>
          <cell r="C5310" t="str">
            <v>H</v>
          </cell>
          <cell r="D5310">
            <v>6.78</v>
          </cell>
        </row>
        <row r="5311">
          <cell r="B5311" t="str">
            <v>CUSTO C/ MAO-DE-OBRA NA OPERACAO NOTURNA</v>
          </cell>
        </row>
        <row r="5312">
          <cell r="A5312">
            <v>53861</v>
          </cell>
          <cell r="B5312" t="str">
            <v>PA-CARREGADEIRA SOBRE PNEUS CATERPILLAR 950 170HP (VU=5ANOS)</v>
          </cell>
          <cell r="C5312" t="str">
            <v>H</v>
          </cell>
          <cell r="D5312">
            <v>68.239999999999995</v>
          </cell>
        </row>
        <row r="5313">
          <cell r="B5313" t="str">
            <v>MANUTENCAO</v>
          </cell>
        </row>
        <row r="5314">
          <cell r="A5314">
            <v>53862</v>
          </cell>
          <cell r="B5314" t="str">
            <v>ROLO COMPACTADOR MULLER TR14H 68HP / MAO-DE-OBRA NA OPERACAO DIURNA</v>
          </cell>
          <cell r="C5314" t="str">
            <v>H</v>
          </cell>
          <cell r="D5314">
            <v>17.41</v>
          </cell>
        </row>
        <row r="5315">
          <cell r="A5315">
            <v>53863</v>
          </cell>
          <cell r="B5315" t="str">
            <v>MARTELETE OU ROMPEDOR ATLAS COPCO TEX 31 - MANUTENCAO</v>
          </cell>
          <cell r="C5315" t="str">
            <v>H</v>
          </cell>
          <cell r="D5315">
            <v>1.89</v>
          </cell>
        </row>
        <row r="5316">
          <cell r="A5316">
            <v>53864</v>
          </cell>
          <cell r="B5316" t="str">
            <v>COMPRESSOR ATLAS COPCO XA80 170PCM 80HP - DEPRECIACAO E JUROS</v>
          </cell>
          <cell r="C5316" t="str">
            <v>H</v>
          </cell>
          <cell r="D5316">
            <v>12.48</v>
          </cell>
        </row>
        <row r="5317">
          <cell r="A5317">
            <v>53865</v>
          </cell>
          <cell r="B5317" t="str">
            <v>COMPRESSOR ATLAS COPCO XA80 170PCM 80HP -CUSTO C/MATERIAIS NA OPERACAO</v>
          </cell>
          <cell r="C5317" t="str">
            <v>H</v>
          </cell>
          <cell r="D5317">
            <v>30.24</v>
          </cell>
        </row>
        <row r="5318">
          <cell r="A5318">
            <v>53866</v>
          </cell>
          <cell r="B5318" t="str">
            <v>BOMBA SUBMERSA ELETRICA MONOFASICA 3CV LEAO HT4C-10</v>
          </cell>
          <cell r="C5318" t="str">
            <v>H</v>
          </cell>
          <cell r="D5318">
            <v>0.87</v>
          </cell>
        </row>
        <row r="5319">
          <cell r="B5319" t="str">
            <v>MATERIAIS NA OPERACAO</v>
          </cell>
        </row>
        <row r="5320">
          <cell r="A5320">
            <v>53867</v>
          </cell>
          <cell r="B5320" t="str">
            <v>COMPACTADOR DE PLACA VIBRATORIA VIBRO-DYNAPAC DIESEL CM-13 4HP</v>
          </cell>
          <cell r="C5320" t="str">
            <v>H</v>
          </cell>
          <cell r="D5320">
            <v>12.21</v>
          </cell>
        </row>
        <row r="5321">
          <cell r="B5321" t="str">
            <v>CUSTO C/ MAO-DE-OBRA NA OPERACAO NOTURNA</v>
          </cell>
        </row>
        <row r="5322">
          <cell r="A5322">
            <v>53868</v>
          </cell>
          <cell r="B5322" t="str">
            <v>ROLO COMPACTADOR PE-DE-CARNEIRO REBOCAVEL 5T - CHI NOTURNO</v>
          </cell>
          <cell r="C5322" t="str">
            <v>CHI-N</v>
          </cell>
          <cell r="D5322">
            <v>5.42</v>
          </cell>
        </row>
        <row r="5323">
          <cell r="A5323">
            <v>53869</v>
          </cell>
          <cell r="B5323" t="str">
            <v>GRADE ARADORA C/20 DISCOS 24" SOBRE PNEUS - CHI NOTURNO</v>
          </cell>
          <cell r="C5323" t="str">
            <v>CHI-N</v>
          </cell>
          <cell r="D5323">
            <v>3</v>
          </cell>
        </row>
        <row r="5324">
          <cell r="A5324">
            <v>53879</v>
          </cell>
          <cell r="B5324" t="str">
            <v>CUSTOS C/MATERIAL NA OPERACAO-ROLO COMPACTADOR PNEUS MULLER AP-23</v>
          </cell>
          <cell r="C5324" t="str">
            <v>H</v>
          </cell>
          <cell r="D5324">
            <v>41.95</v>
          </cell>
        </row>
        <row r="5325">
          <cell r="B5325" t="str">
            <v>AUTO-PROPELIDO 111HP   PESO SEM/COM LASTRO 8/23T</v>
          </cell>
        </row>
        <row r="5326">
          <cell r="A5326">
            <v>53881</v>
          </cell>
          <cell r="B5326" t="str">
            <v>CAMINHAO BASCULANTE MB 1418/42 184HP (VU=5ANOS) - MANUTENCAO</v>
          </cell>
          <cell r="C5326" t="str">
            <v>H</v>
          </cell>
          <cell r="D5326">
            <v>25.12</v>
          </cell>
        </row>
        <row r="5327">
          <cell r="A5327">
            <v>53882</v>
          </cell>
          <cell r="B5327" t="str">
            <v>CAMINHAO PIPA F12000 142HP TANQUE 6000L (VU=8ANOS) - MANUTENCAO</v>
          </cell>
          <cell r="C5327" t="str">
            <v>H</v>
          </cell>
          <cell r="D5327">
            <v>7.03</v>
          </cell>
        </row>
        <row r="5328">
          <cell r="A5328">
            <v>55147</v>
          </cell>
          <cell r="B5328" t="str">
            <v>MAO-DE-OBRA NA OPERACAO-ROLO COMPACTADOR PNEUS MULLER AP-23 111HP</v>
          </cell>
          <cell r="C5328" t="str">
            <v>H</v>
          </cell>
          <cell r="D5328">
            <v>23.54</v>
          </cell>
        </row>
        <row r="5329">
          <cell r="B5329" t="str">
            <v>AUTO-PROPELIDO PESO SEM/COM LASTRO 8/23T</v>
          </cell>
        </row>
        <row r="5330">
          <cell r="A5330">
            <v>55255</v>
          </cell>
          <cell r="B5330" t="str">
            <v>CUSTOS COM MATERIAL NA OPERACAO DIURNA/EXTRUSORA DE GUIAS E</v>
          </cell>
          <cell r="C5330" t="str">
            <v>H</v>
          </cell>
          <cell r="D5330">
            <v>4.24</v>
          </cell>
        </row>
        <row r="5331">
          <cell r="B5331" t="str">
            <v>SARJETAS 14HP</v>
          </cell>
        </row>
        <row r="5332">
          <cell r="A5332">
            <v>55263</v>
          </cell>
          <cell r="B5332" t="str">
            <v>CUSTOS C/MATERIAL NA OPERACAO-ROLO COMPACTADOR PNEUS EST PRESSAO VAR</v>
          </cell>
          <cell r="C5332" t="str">
            <v>H</v>
          </cell>
          <cell r="D5332">
            <v>41.95</v>
          </cell>
        </row>
        <row r="5333">
          <cell r="A5333" t="str">
            <v>CÓDIGO</v>
          </cell>
          <cell r="B5333" t="str">
            <v>|D E S C R I Ç Ã O                                                   |UN</v>
          </cell>
          <cell r="C5333" t="str">
            <v>IDADE</v>
          </cell>
          <cell r="D5333" t="str">
            <v>|CUSTO TOTAL</v>
          </cell>
        </row>
        <row r="5334">
          <cell r="A5334" t="str">
            <v>ÍNCULO.....:</v>
          </cell>
          <cell r="B5334" t="str">
            <v>NACIONAL CAIXA</v>
          </cell>
        </row>
        <row r="5336">
          <cell r="B5336" t="str">
            <v>MULLER AP-23 AUTO-PROPELIDO 111HP   8/23T</v>
          </cell>
        </row>
        <row r="5337">
          <cell r="A5337">
            <v>55264</v>
          </cell>
          <cell r="B5337" t="str">
            <v>MAO-DE-OBRA NA OPERACAO NOTURNA-TRATOR DE PNEUS CBT-2105 /110 A 126 HP</v>
          </cell>
          <cell r="C5337" t="str">
            <v>H</v>
          </cell>
          <cell r="D5337">
            <v>12.33</v>
          </cell>
        </row>
        <row r="5338">
          <cell r="A5338">
            <v>65695</v>
          </cell>
          <cell r="B5338" t="str">
            <v>CUSTOS C/MATERIAL OPERACAO DIURNA -ROLO COMPACTADOR MULLER AP-26 PNEUS</v>
          </cell>
          <cell r="C5338" t="str">
            <v>H</v>
          </cell>
          <cell r="D5338">
            <v>41.95</v>
          </cell>
        </row>
        <row r="5339">
          <cell r="B5339" t="str">
            <v>AUTOPROP 111HP 11TON</v>
          </cell>
        </row>
        <row r="5340">
          <cell r="A5340">
            <v>67825</v>
          </cell>
          <cell r="B5340" t="str">
            <v>CUSTOS C/MATERIAL NA OPERACAO/CAMINHAO BASCULANTE MB LK-1214/42-136CV</v>
          </cell>
          <cell r="C5340" t="str">
            <v>H</v>
          </cell>
          <cell r="D5340">
            <v>51.4</v>
          </cell>
        </row>
        <row r="5341">
          <cell r="A5341">
            <v>67826</v>
          </cell>
          <cell r="B5341" t="str">
            <v>CAMINHAO BASCULANTE MB LK-1214/42 - 136CV (CHP)</v>
          </cell>
          <cell r="C5341" t="str">
            <v>CHP</v>
          </cell>
          <cell r="D5341">
            <v>100.04</v>
          </cell>
        </row>
        <row r="5342">
          <cell r="A5342">
            <v>67827</v>
          </cell>
          <cell r="B5342" t="str">
            <v>CAMINHAO BASCULANTE MB LK-1214/42 - 136CV (CHI)</v>
          </cell>
          <cell r="C5342" t="str">
            <v>CHI</v>
          </cell>
          <cell r="D5342">
            <v>31.12</v>
          </cell>
        </row>
        <row r="5343">
          <cell r="A5343" t="str">
            <v>SERP</v>
          </cell>
          <cell r="B5343" t="str">
            <v>SERVICOS PRELIMINARES</v>
          </cell>
        </row>
        <row r="5344">
          <cell r="A5344">
            <v>10</v>
          </cell>
          <cell r="B5344" t="str">
            <v>PREPARO DO TERRENO</v>
          </cell>
        </row>
        <row r="5345">
          <cell r="A5345">
            <v>11504</v>
          </cell>
          <cell r="B5345" t="str">
            <v>LOCACAO DO TERRENO</v>
          </cell>
        </row>
        <row r="5346">
          <cell r="A5346" t="str">
            <v>11504/001</v>
          </cell>
          <cell r="B5346" t="str">
            <v>LOCACAO DE AREA</v>
          </cell>
          <cell r="C5346" t="str">
            <v>M2</v>
          </cell>
          <cell r="D5346">
            <v>0.24</v>
          </cell>
        </row>
        <row r="5347">
          <cell r="A5347">
            <v>11505</v>
          </cell>
          <cell r="B5347" t="str">
            <v>LIMPEZA MECANIZADA DE AREA</v>
          </cell>
        </row>
        <row r="5348">
          <cell r="A5348" t="str">
            <v>11505/001</v>
          </cell>
          <cell r="B5348" t="str">
            <v>C/TRATOR DE ESTEIRAS CATERPILLAR D6 - 140 CV - MMA</v>
          </cell>
          <cell r="C5348" t="str">
            <v>M2</v>
          </cell>
          <cell r="D5348">
            <v>1.21</v>
          </cell>
        </row>
        <row r="5349">
          <cell r="A5349">
            <v>23735</v>
          </cell>
          <cell r="B5349" t="str">
            <v>LIMPEZA MANUAL DO TERRENO</v>
          </cell>
        </row>
        <row r="5350">
          <cell r="A5350" t="str">
            <v>23735/001</v>
          </cell>
          <cell r="B5350" t="str">
            <v>LIMPEZA MANUAL DO TERRENO COM RASPAGEM SUPERFICIAL</v>
          </cell>
          <cell r="C5350" t="str">
            <v>M2</v>
          </cell>
          <cell r="D5350">
            <v>1.1000000000000001</v>
          </cell>
        </row>
        <row r="5351">
          <cell r="A5351">
            <v>24860</v>
          </cell>
          <cell r="B5351" t="str">
            <v>LIMPEZA MECANIZADA DO TERRENO COM MOTONIVELADORA</v>
          </cell>
        </row>
        <row r="5352">
          <cell r="A5352" t="str">
            <v>24860/001</v>
          </cell>
          <cell r="B5352" t="str">
            <v>LIMPEZA MECANIZADA DO TERRENO C/MOTONIVELADORA</v>
          </cell>
          <cell r="C5352" t="str">
            <v>M2</v>
          </cell>
          <cell r="D5352">
            <v>0.1</v>
          </cell>
        </row>
        <row r="5353">
          <cell r="A5353">
            <v>24861</v>
          </cell>
          <cell r="B5353" t="str">
            <v>DESMATAMENTO, DESTOCAMENTO E LIMPEZA C/TRATOR ESTEIRAS CAT D6</v>
          </cell>
        </row>
        <row r="5354">
          <cell r="A5354" t="str">
            <v>24861/001</v>
          </cell>
          <cell r="B5354" t="str">
            <v>DESMATAMENTO, DESTOCAMENTO E LIMPEZA DE ARVORES C/DIAMETRO MEDIO=15CM</v>
          </cell>
          <cell r="C5354" t="str">
            <v>M2</v>
          </cell>
          <cell r="D5354">
            <v>0.16</v>
          </cell>
        </row>
        <row r="5355">
          <cell r="A5355">
            <v>24862</v>
          </cell>
          <cell r="B5355" t="str">
            <v>DESMATAMENTO, DESTOCAMENTO E LIMPEZA C/TRATOR ESTEIRAS CAT D8</v>
          </cell>
        </row>
        <row r="5356">
          <cell r="A5356" t="str">
            <v>24862/001</v>
          </cell>
          <cell r="B5356" t="str">
            <v>DESMATAMENTO/DESTOCAMENTO/LIMPEZA ARVORES C/ DIAMETRO MEDIO=15 A 30CM</v>
          </cell>
          <cell r="C5356" t="str">
            <v>M2</v>
          </cell>
          <cell r="D5356">
            <v>0.3</v>
          </cell>
        </row>
        <row r="5357">
          <cell r="A5357">
            <v>56831</v>
          </cell>
          <cell r="B5357" t="str">
            <v>CAPINA MANUAL</v>
          </cell>
        </row>
        <row r="5358">
          <cell r="A5358" t="str">
            <v>56831/001</v>
          </cell>
          <cell r="B5358" t="str">
            <v>CAPINA MANUAL DE TERRENO (CAPINACAO E LIMPEZA)</v>
          </cell>
          <cell r="C5358" t="str">
            <v>M2</v>
          </cell>
          <cell r="D5358">
            <v>0.88</v>
          </cell>
        </row>
        <row r="5359">
          <cell r="A5359">
            <v>11</v>
          </cell>
          <cell r="B5359" t="str">
            <v>TRANSITO E SEGURANCA</v>
          </cell>
        </row>
        <row r="5360">
          <cell r="A5360">
            <v>23408</v>
          </cell>
          <cell r="B5360" t="str">
            <v>SINALIZACAO DE TRANSITO</v>
          </cell>
        </row>
        <row r="5361">
          <cell r="A5361" t="str">
            <v>23408/001</v>
          </cell>
          <cell r="B5361" t="str">
            <v>SINALIZACAO DE TRANSITO - NOTURNA</v>
          </cell>
          <cell r="C5361" t="str">
            <v>M</v>
          </cell>
          <cell r="D5361">
            <v>0.96</v>
          </cell>
        </row>
        <row r="5362">
          <cell r="A5362">
            <v>23412</v>
          </cell>
          <cell r="B5362" t="str">
            <v>TAPUME DE VEDACAO</v>
          </cell>
        </row>
        <row r="5363">
          <cell r="A5363" t="str">
            <v>23412/001</v>
          </cell>
          <cell r="B5363" t="str">
            <v>TAPUME DE CHAPA DE MADEIRA COMPENSADA (6MM) - PINTURA A CAL</v>
          </cell>
          <cell r="C5363" t="str">
            <v>M2</v>
          </cell>
          <cell r="D5363">
            <v>24.4</v>
          </cell>
        </row>
        <row r="5364">
          <cell r="A5364" t="str">
            <v>CÓDIGO</v>
          </cell>
          <cell r="B5364" t="str">
            <v>|D E S C R I Ç Ã O                                                   |UN</v>
          </cell>
          <cell r="C5364" t="str">
            <v>IDADE</v>
          </cell>
          <cell r="D5364" t="str">
            <v>|CUSTO TOTAL</v>
          </cell>
        </row>
        <row r="5365">
          <cell r="A5365" t="str">
            <v>ÍNCULO.....:</v>
          </cell>
          <cell r="B5365" t="str">
            <v>NACIONAL CAIXA</v>
          </cell>
        </row>
        <row r="5367">
          <cell r="A5367">
            <v>12</v>
          </cell>
          <cell r="B5367" t="str">
            <v>ACESSOS/PASSADICOS</v>
          </cell>
        </row>
        <row r="5368">
          <cell r="A5368">
            <v>23413</v>
          </cell>
          <cell r="B5368" t="str">
            <v>PASSADICOS E TRAVESSIAS - MONTAGEM, MANUTENCAO E REMOCAO</v>
          </cell>
        </row>
        <row r="5369">
          <cell r="A5369" t="str">
            <v>23413/001</v>
          </cell>
          <cell r="B5369" t="str">
            <v>PASSADICOS DE MADEIRA PARA PEDESTRES</v>
          </cell>
          <cell r="C5369" t="str">
            <v>M2</v>
          </cell>
          <cell r="D5369">
            <v>32.840000000000003</v>
          </cell>
        </row>
        <row r="5370">
          <cell r="A5370" t="str">
            <v>23413/002</v>
          </cell>
          <cell r="B5370" t="str">
            <v>TRAVESSIA DE MADEIRA PARA VEICULOS</v>
          </cell>
          <cell r="C5370" t="str">
            <v>M2</v>
          </cell>
          <cell r="D5370">
            <v>25.26</v>
          </cell>
        </row>
        <row r="5371">
          <cell r="A5371">
            <v>14</v>
          </cell>
          <cell r="B5371" t="str">
            <v>DEMOLICOES/RETIRADAS</v>
          </cell>
        </row>
        <row r="5372">
          <cell r="A5372">
            <v>42204</v>
          </cell>
          <cell r="B5372" t="str">
            <v>DEMOLICAO DE ALVENARIA DE TIJOLO MACICO 1/2 VEZ, COM REMOCAO</v>
          </cell>
          <cell r="C5372" t="str">
            <v>M2</v>
          </cell>
          <cell r="D5372">
            <v>5.08</v>
          </cell>
        </row>
        <row r="5373">
          <cell r="A5373">
            <v>16</v>
          </cell>
          <cell r="B5373" t="str">
            <v>LIGACOES PROVISORIAS</v>
          </cell>
        </row>
        <row r="5374">
          <cell r="A5374">
            <v>26301</v>
          </cell>
          <cell r="B5374" t="str">
            <v>LIGACOES PROVISORIAS AGUA/ESGOTO</v>
          </cell>
        </row>
        <row r="5375">
          <cell r="A5375" t="str">
            <v>26301/001</v>
          </cell>
          <cell r="B5375" t="str">
            <v>LIGACOES PROVISORIAS AGUA/ESG CANT OBRA C/ESCAV EXCL REPARO</v>
          </cell>
          <cell r="C5375" t="str">
            <v>UN</v>
          </cell>
          <cell r="D5375">
            <v>1491.12</v>
          </cell>
        </row>
        <row r="5376">
          <cell r="B5376" t="str">
            <v>PAVIM LOGRADOURO PUBLICO E LIGACAO DA CONCESSIONARIA</v>
          </cell>
        </row>
        <row r="5377">
          <cell r="A5377" t="str">
            <v>26301/002</v>
          </cell>
          <cell r="B5377" t="str">
            <v>INSTAL/LIGACAO PROVISORIA ELETRICA BAIXA TENSAO P/CANT OBRA</v>
          </cell>
          <cell r="C5377" t="str">
            <v>UN</v>
          </cell>
          <cell r="D5377">
            <v>888.66</v>
          </cell>
        </row>
        <row r="5378">
          <cell r="B5378" t="str">
            <v>OBRA,M3-CHAVE 100A CARGA 3KWH,20CV EXCL FORN MEDIDOR</v>
          </cell>
        </row>
        <row r="5379">
          <cell r="A5379">
            <v>68332</v>
          </cell>
          <cell r="B5379" t="str">
            <v>LIGACAO PROVISORIA AGUA - 20400</v>
          </cell>
          <cell r="C5379" t="str">
            <v>UN</v>
          </cell>
          <cell r="D5379">
            <v>206.18</v>
          </cell>
        </row>
        <row r="5380">
          <cell r="A5380">
            <v>233</v>
          </cell>
          <cell r="B5380" t="str">
            <v>SINALIZACAO DO CANTEIRO DE OBRAS</v>
          </cell>
        </row>
        <row r="5381">
          <cell r="A5381">
            <v>68324</v>
          </cell>
          <cell r="B5381" t="str">
            <v>OBELISCO P/PLACA DE INAUG/PADRAO AGETOP</v>
          </cell>
          <cell r="C5381" t="str">
            <v>UN</v>
          </cell>
          <cell r="D5381">
            <v>272.26</v>
          </cell>
        </row>
        <row r="5382">
          <cell r="A5382">
            <v>68335</v>
          </cell>
          <cell r="B5382" t="str">
            <v>PLACA DE INAUGURACAO ACO ESCOVADO 40X60CM-270809</v>
          </cell>
          <cell r="C5382" t="str">
            <v>UN</v>
          </cell>
          <cell r="D5382">
            <v>340.91</v>
          </cell>
        </row>
        <row r="5383">
          <cell r="A5383">
            <v>68544</v>
          </cell>
          <cell r="B5383" t="str">
            <v>PLACA INAUGURACAO DE OBRA(40X60)-A -270806</v>
          </cell>
        </row>
        <row r="5384">
          <cell r="A5384" t="str">
            <v>68544/001</v>
          </cell>
          <cell r="B5384" t="str">
            <v>PLACA INAUGURACAO DE OBRA(40X60)-A -270806</v>
          </cell>
          <cell r="C5384" t="str">
            <v>UN</v>
          </cell>
          <cell r="D5384">
            <v>340.84</v>
          </cell>
        </row>
        <row r="5385">
          <cell r="A5385" t="str">
            <v>SERT</v>
          </cell>
          <cell r="B5385" t="str">
            <v>SERVICOS TECNICOS</v>
          </cell>
        </row>
        <row r="5386">
          <cell r="A5386">
            <v>8</v>
          </cell>
          <cell r="B5386" t="str">
            <v>LOCACAO</v>
          </cell>
        </row>
        <row r="5387">
          <cell r="A5387">
            <v>23738</v>
          </cell>
          <cell r="B5387" t="str">
            <v>LOCACAO DE OBRA</v>
          </cell>
        </row>
        <row r="5388">
          <cell r="A5388" t="str">
            <v>23738/001</v>
          </cell>
          <cell r="B5388" t="str">
            <v>LOCACAO DE OBRA - CASAS (C/ GABARITO TABUA CONTINUA 15,0CM E</v>
          </cell>
          <cell r="C5388" t="str">
            <v>M2</v>
          </cell>
          <cell r="D5388">
            <v>5.56</v>
          </cell>
        </row>
        <row r="5389">
          <cell r="B5389" t="str">
            <v>PONTALETES 3X3" A C/1,5M )</v>
          </cell>
        </row>
        <row r="5390">
          <cell r="A5390" t="str">
            <v>23738/002</v>
          </cell>
          <cell r="B5390" t="str">
            <v>LOCACAO DE OBRA (EDIFICIOS) C/GABARITO TABUA CONTINUA 15CM E PONTALETE</v>
          </cell>
          <cell r="C5390" t="str">
            <v>M2</v>
          </cell>
          <cell r="D5390">
            <v>3.44</v>
          </cell>
        </row>
        <row r="5391">
          <cell r="B5391" t="str">
            <v>3X3" A CADA 1,5M</v>
          </cell>
        </row>
        <row r="5392">
          <cell r="A5392">
            <v>68051</v>
          </cell>
          <cell r="B5392" t="str">
            <v>LOCACAO ALVENARIA</v>
          </cell>
          <cell r="C5392" t="str">
            <v>M</v>
          </cell>
          <cell r="D5392">
            <v>1.84</v>
          </cell>
        </row>
        <row r="5393">
          <cell r="A5393">
            <v>68574</v>
          </cell>
          <cell r="B5393" t="str">
            <v>LOCACAO OBRA C/PECA DE PINHO / REAPROVEITAMENTO</v>
          </cell>
        </row>
        <row r="5394">
          <cell r="A5394" t="str">
            <v>68574/001</v>
          </cell>
          <cell r="B5394" t="str">
            <v>LOCACAO OBRA C/PERNA PINHO 3A S/REAPROVEITAR</v>
          </cell>
          <cell r="C5394" t="str">
            <v>M2</v>
          </cell>
          <cell r="D5394">
            <v>4.7</v>
          </cell>
        </row>
        <row r="5395">
          <cell r="A5395" t="str">
            <v>CÓDIGO</v>
          </cell>
          <cell r="B5395" t="str">
            <v>|D E S C R I Ç Ã O                                                   |UN</v>
          </cell>
          <cell r="C5395" t="str">
            <v>IDADE</v>
          </cell>
          <cell r="D5395" t="str">
            <v>|CUSTO TOTAL</v>
          </cell>
        </row>
        <row r="5396">
          <cell r="A5396" t="str">
            <v>ÍNCULO.....:</v>
          </cell>
          <cell r="B5396" t="str">
            <v>NACIONAL CAIXA</v>
          </cell>
        </row>
        <row r="5398">
          <cell r="A5398" t="str">
            <v>68574/002</v>
          </cell>
          <cell r="B5398" t="str">
            <v>LOCACAO OBRA C/PERNA PINHO 3A C/REAPROVEITAMENTO 10 VEZES</v>
          </cell>
          <cell r="C5398" t="str">
            <v>M2</v>
          </cell>
          <cell r="D5398">
            <v>1.73</v>
          </cell>
        </row>
        <row r="5399">
          <cell r="A5399" t="str">
            <v>68574/003</v>
          </cell>
          <cell r="B5399" t="str">
            <v>LOCACAO OBRA C/PERNA PINHO 3A C/REAPROVEITAMENTO 3 VEZES</v>
          </cell>
          <cell r="C5399" t="str">
            <v>M2</v>
          </cell>
          <cell r="D5399">
            <v>2.5</v>
          </cell>
        </row>
        <row r="5400">
          <cell r="A5400">
            <v>9</v>
          </cell>
          <cell r="B5400" t="str">
            <v>LEVANTAMENTO CADASTRAL</v>
          </cell>
        </row>
        <row r="5401">
          <cell r="A5401">
            <v>9546</v>
          </cell>
          <cell r="B5401" t="str">
            <v>SERVICOS TOPOGRAFICOS P/ PAVIMENTACAO, INCLUSIVE NOTA DE SERVICOS,</v>
          </cell>
          <cell r="C5401" t="str">
            <v>M2</v>
          </cell>
          <cell r="D5401">
            <v>0.27</v>
          </cell>
        </row>
        <row r="5402">
          <cell r="B5402" t="str">
            <v>ACOMPANHAMENTO E GREIDE</v>
          </cell>
        </row>
        <row r="5403">
          <cell r="A5403" t="str">
            <v>URBA</v>
          </cell>
          <cell r="B5403" t="str">
            <v>URBANIZACAO</v>
          </cell>
        </row>
        <row r="5404">
          <cell r="A5404">
            <v>202</v>
          </cell>
          <cell r="B5404" t="str">
            <v>CERCA/PROTETORES</v>
          </cell>
        </row>
        <row r="5405">
          <cell r="A5405">
            <v>25679</v>
          </cell>
          <cell r="B5405" t="str">
            <v>CERCA DE ARAME LISO</v>
          </cell>
        </row>
        <row r="5406">
          <cell r="A5406" t="str">
            <v>25679/001</v>
          </cell>
          <cell r="B5406" t="str">
            <v>CERCA ARAME LISO H=1,7M - 12 FIOS/POSTE RETO CONCRETO 15X15CM H=2,3M A</v>
          </cell>
          <cell r="C5406" t="str">
            <v>M</v>
          </cell>
          <cell r="D5406">
            <v>22.94</v>
          </cell>
        </row>
        <row r="5407">
          <cell r="B5407" t="str">
            <v>C/2,5M-ESTICADORES CONCR 15X15CM H=2,30M C/ESCORAS 10X10CM NOS CANTOS</v>
          </cell>
        </row>
        <row r="5408">
          <cell r="B5408" t="str">
            <v>(PARA DIVISAO DE TERRENOS URBANOS)</v>
          </cell>
        </row>
        <row r="5409">
          <cell r="A5409" t="str">
            <v>25679/002</v>
          </cell>
          <cell r="B5409" t="str">
            <v>CERCA ARAME LISO H=1,7M - 9 FIOS/POSTE RETO CONCRETO 15X15CM H=2,3M A</v>
          </cell>
          <cell r="C5409" t="str">
            <v>M</v>
          </cell>
          <cell r="D5409">
            <v>21.89</v>
          </cell>
        </row>
        <row r="5410">
          <cell r="B5410" t="str">
            <v>C/2,5M-ESTICADORES CONCR 15X15CM H=2,30M C/ESCORAS 10X10CM NOS CANTOS</v>
          </cell>
        </row>
        <row r="5411">
          <cell r="B5411" t="str">
            <v>(PARA DIVISAO DE TERRENOS URBANOS)</v>
          </cell>
        </row>
        <row r="5412">
          <cell r="A5412">
            <v>26282</v>
          </cell>
          <cell r="B5412" t="str">
            <v>CERCA COM MOUROES - MMA</v>
          </cell>
        </row>
        <row r="5413">
          <cell r="A5413" t="str">
            <v>26282/001</v>
          </cell>
          <cell r="B5413" t="str">
            <v>CERCA C/ MOUROES PRE-MOLDADOS DE CONCRETO, C/4 FIOS DE ARAME FARPADO</v>
          </cell>
          <cell r="C5413" t="str">
            <v>M</v>
          </cell>
          <cell r="D5413">
            <v>18.989999999999998</v>
          </cell>
        </row>
        <row r="5414">
          <cell r="B5414" t="str">
            <v>N.14, MOIROES ESPACADOS 3,00 M/ CRAVADOS 0,5 M - FORNEC. E COLOCACAO</v>
          </cell>
        </row>
        <row r="5415">
          <cell r="A5415" t="str">
            <v>26282/002</v>
          </cell>
          <cell r="B5415" t="str">
            <v>CERCA C/ MOUROES DE MADEIRA C/ 4 FIOS DE ARAME FARPADO , MOUROES</v>
          </cell>
          <cell r="C5415" t="str">
            <v>M</v>
          </cell>
          <cell r="D5415">
            <v>12.89</v>
          </cell>
        </row>
        <row r="5416">
          <cell r="B5416" t="str">
            <v>DE 3 X 3, C/ 2,00 M ALTURA LIVRE / 0,5 ENTERRADOS - FORNECIMENTO</v>
          </cell>
        </row>
        <row r="5417">
          <cell r="B5417" t="str">
            <v>E COLOCACAO</v>
          </cell>
        </row>
        <row r="5418">
          <cell r="A5418" t="str">
            <v>26282/003</v>
          </cell>
          <cell r="B5418" t="str">
            <v>CERCA C/ MOUROES DE MADEIRA C/ 8 FIOS DE ARAME FARPADO</v>
          </cell>
          <cell r="C5418" t="str">
            <v>M</v>
          </cell>
          <cell r="D5418">
            <v>15.47</v>
          </cell>
        </row>
        <row r="5419">
          <cell r="A5419" t="str">
            <v>26282/004</v>
          </cell>
          <cell r="B5419" t="str">
            <v>CERCA DE ARAME FARPADO - 11 FIOS</v>
          </cell>
          <cell r="C5419" t="str">
            <v>M</v>
          </cell>
          <cell r="D5419">
            <v>24.19</v>
          </cell>
        </row>
        <row r="5420">
          <cell r="A5420">
            <v>60850</v>
          </cell>
          <cell r="B5420" t="str">
            <v>CERCA VIVA - MMA</v>
          </cell>
        </row>
        <row r="5421">
          <cell r="A5421" t="str">
            <v>60850/001</v>
          </cell>
          <cell r="B5421" t="str">
            <v>HISBICO, CEDRIHO, CALIAMDRA, ACALIFA - FORNEC. E PLANTIO</v>
          </cell>
          <cell r="C5421" t="str">
            <v>M</v>
          </cell>
          <cell r="D5421">
            <v>4.7699999999999996</v>
          </cell>
        </row>
        <row r="5422">
          <cell r="A5422">
            <v>68672</v>
          </cell>
          <cell r="B5422" t="str">
            <v>REFORMA DE ALAMBRADO/TELA DE ARAME GALVANIZADO</v>
          </cell>
        </row>
        <row r="5423">
          <cell r="A5423" t="str">
            <v>68672/001</v>
          </cell>
          <cell r="B5423" t="str">
            <v>TELA DE ARAME GALV N.14 MALHA LOSANGO 6X6CM/FORNEC.COLOC.</v>
          </cell>
          <cell r="C5423" t="str">
            <v>M2</v>
          </cell>
          <cell r="D5423">
            <v>18.32</v>
          </cell>
        </row>
        <row r="5424">
          <cell r="A5424" t="str">
            <v>68672/003</v>
          </cell>
          <cell r="B5424" t="str">
            <v>TELA DE ARAME GALV N.12 PLASTIFICADA 7,5X7,5CM/FORNEC COLOC</v>
          </cell>
          <cell r="C5424" t="str">
            <v>M2</v>
          </cell>
          <cell r="D5424">
            <v>31.15</v>
          </cell>
        </row>
        <row r="5425">
          <cell r="B5425" t="str">
            <v>MALHA QUADRADA.</v>
          </cell>
        </row>
        <row r="5426">
          <cell r="A5426" t="str">
            <v>CÓDIGO</v>
          </cell>
          <cell r="B5426" t="str">
            <v>|D E S C R I Ç Ã O                                                   |UN</v>
          </cell>
          <cell r="C5426" t="str">
            <v>IDADE</v>
          </cell>
          <cell r="D5426" t="str">
            <v>|CUSTO TOTAL</v>
          </cell>
        </row>
        <row r="5427">
          <cell r="A5427" t="str">
            <v>ÍNCULO.....:</v>
          </cell>
          <cell r="B5427" t="str">
            <v>NACIONAL CAIXA</v>
          </cell>
        </row>
        <row r="5429">
          <cell r="A5429" t="str">
            <v>68672/004</v>
          </cell>
          <cell r="B5429" t="str">
            <v>TELA TELCON D/ACO GALVANIZADO DE 8X10CM,FIO 3MM/FORNEC COLOC</v>
          </cell>
          <cell r="C5429" t="str">
            <v>M2</v>
          </cell>
          <cell r="D5429">
            <v>25.48</v>
          </cell>
        </row>
        <row r="5430">
          <cell r="A5430" t="str">
            <v>68672/005</v>
          </cell>
          <cell r="B5430" t="str">
            <v>TELA ARAME GALV N.12 MALHA LOSANGO 5X5CM PRESA EM TUBO FERRO GALVANI-</v>
          </cell>
          <cell r="C5430" t="str">
            <v>M2</v>
          </cell>
          <cell r="D5430">
            <v>28.08</v>
          </cell>
        </row>
        <row r="5431">
          <cell r="B5431" t="str">
            <v>ZADO FORNECIMENTO E COLOCACAO.</v>
          </cell>
        </row>
        <row r="5432">
          <cell r="A5432">
            <v>71403</v>
          </cell>
          <cell r="B5432" t="str">
            <v>CERCA COM MOURÕES DE MADEIRA</v>
          </cell>
        </row>
        <row r="5433">
          <cell r="A5433" t="str">
            <v>71403/001</v>
          </cell>
          <cell r="B5433" t="str">
            <v>CERCA DE ARAME FARPADO COM MOURÕES DE MADEIRA ROLIÇA D=11CM, COM 5 FIO</v>
          </cell>
          <cell r="C5433" t="str">
            <v>M</v>
          </cell>
          <cell r="D5433">
            <v>8.92</v>
          </cell>
        </row>
        <row r="5434">
          <cell r="B5434" t="str">
            <v>S DE ARAME FARPADO (FIO Nº14), ALTURA DE 1,0M COM ESPAÇAEMNTO DE ARAME</v>
          </cell>
        </row>
        <row r="5435">
          <cell r="B5435" t="str">
            <v>= 15CM</v>
          </cell>
        </row>
        <row r="5436">
          <cell r="A5436">
            <v>71404</v>
          </cell>
          <cell r="B5436" t="str">
            <v>PORTÃO PARA CERCA</v>
          </cell>
        </row>
        <row r="5437">
          <cell r="A5437" t="str">
            <v>71404/001</v>
          </cell>
          <cell r="B5437" t="str">
            <v>PORTÃO COM MOURÃO DE MADEIRA ROLIÇA D=11CM COM 5 FIOS DE ARAME FARPADO</v>
          </cell>
          <cell r="C5437" t="str">
            <v>M</v>
          </cell>
          <cell r="D5437">
            <v>8.92</v>
          </cell>
        </row>
        <row r="5438">
          <cell r="B5438" t="str">
            <v>Nº 14.</v>
          </cell>
        </row>
        <row r="5439">
          <cell r="A5439">
            <v>204</v>
          </cell>
          <cell r="B5439" t="str">
            <v>ALAMBRADO</v>
          </cell>
        </row>
        <row r="5440">
          <cell r="A5440">
            <v>10409</v>
          </cell>
          <cell r="B5440" t="str">
            <v>ALAMBRADO PARA QUADRA POLIESPORTIVA</v>
          </cell>
        </row>
        <row r="5441">
          <cell r="A5441" t="str">
            <v>10409/001</v>
          </cell>
          <cell r="B5441" t="str">
            <v>ALAMBRADO PARA QUADRA POLIESPORTIVA (QUADRA DESCOB DO MET)</v>
          </cell>
          <cell r="C5441" t="str">
            <v>M2</v>
          </cell>
          <cell r="D5441">
            <v>84.83</v>
          </cell>
        </row>
        <row r="5442">
          <cell r="A5442">
            <v>205</v>
          </cell>
          <cell r="B5442" t="str">
            <v>ARBORIZACAO, INCLUSIVE PREPARO DO SOLO</v>
          </cell>
        </row>
        <row r="5443">
          <cell r="A5443">
            <v>26283</v>
          </cell>
          <cell r="B5443" t="str">
            <v>PLANTIO DE ARBUSTOS E ARVORES</v>
          </cell>
        </row>
        <row r="5444">
          <cell r="A5444" t="str">
            <v>26283/001</v>
          </cell>
          <cell r="B5444" t="str">
            <v>ARBUSTO COM ALTURA DE 70 A 100 CM</v>
          </cell>
          <cell r="C5444" t="str">
            <v>UN</v>
          </cell>
          <cell r="D5444">
            <v>12.89</v>
          </cell>
        </row>
        <row r="5445">
          <cell r="A5445" t="str">
            <v>26283/002</v>
          </cell>
          <cell r="B5445" t="str">
            <v>ARBUSTO CO ALTURA MAIOR DO QUE 1,00 METRO</v>
          </cell>
          <cell r="C5445" t="str">
            <v>UN</v>
          </cell>
          <cell r="D5445">
            <v>5.87</v>
          </cell>
        </row>
        <row r="5446">
          <cell r="A5446" t="str">
            <v>26283/003</v>
          </cell>
          <cell r="B5446" t="str">
            <v>PLANTIO DE ARVORE COM ALTURA MAIOR DO QUE 2,00 METROS</v>
          </cell>
          <cell r="C5446" t="str">
            <v>UN</v>
          </cell>
          <cell r="D5446">
            <v>42.21</v>
          </cell>
        </row>
        <row r="5447">
          <cell r="A5447" t="str">
            <v>26283/004</v>
          </cell>
          <cell r="B5447" t="str">
            <v>PLANTIO DE ARVORE ISOLADA ATÉ 2,00M DE ALT, DE QUALQUER ESPECIE, EM LO</v>
          </cell>
          <cell r="C5447" t="str">
            <v>UN</v>
          </cell>
          <cell r="D5447">
            <v>16.68</v>
          </cell>
        </row>
        <row r="5448">
          <cell r="B5448" t="str">
            <v>GRADOURO PUBLICO, INCLUSIVE TRANSPORTE DE TERRA PRETA. EXCLUSIVE FORNE</v>
          </cell>
        </row>
        <row r="5449">
          <cell r="B5449" t="str">
            <v>CIMENTO DA ARVORE</v>
          </cell>
        </row>
        <row r="5450">
          <cell r="A5450" t="str">
            <v>26283/005</v>
          </cell>
          <cell r="B5450" t="str">
            <v>FORNECIMENTO DE ARVORE REGIONAL COM H= 2,00M</v>
          </cell>
          <cell r="C5450" t="str">
            <v>UN</v>
          </cell>
          <cell r="D5450">
            <v>33</v>
          </cell>
        </row>
        <row r="5451">
          <cell r="A5451" t="str">
            <v>26283/006</v>
          </cell>
          <cell r="B5451" t="str">
            <v>IRRIGAÇÃO DE ÁRVORE COM CARRO PIPA</v>
          </cell>
          <cell r="C5451" t="str">
            <v>UN</v>
          </cell>
          <cell r="D5451">
            <v>0.19</v>
          </cell>
        </row>
        <row r="5452">
          <cell r="A5452" t="str">
            <v>26283/007</v>
          </cell>
          <cell r="B5452" t="str">
            <v>ESTACA MANGUE</v>
          </cell>
          <cell r="C5452" t="str">
            <v>UN</v>
          </cell>
          <cell r="D5452">
            <v>4.1100000000000003</v>
          </cell>
        </row>
        <row r="5453">
          <cell r="A5453">
            <v>206</v>
          </cell>
          <cell r="B5453" t="str">
            <v>GRAMA, INCLUSIVE PREPARO DO SOLO</v>
          </cell>
        </row>
        <row r="5454">
          <cell r="A5454">
            <v>11522</v>
          </cell>
          <cell r="B5454" t="str">
            <v>PLANTIO DE GRAMA</v>
          </cell>
        </row>
        <row r="5455">
          <cell r="A5455" t="str">
            <v>11522/001</v>
          </cell>
          <cell r="B5455" t="str">
            <v>GRAMA BATATAIS EM PLACAS</v>
          </cell>
          <cell r="C5455" t="str">
            <v>M2</v>
          </cell>
          <cell r="D5455">
            <v>8.2100000000000009</v>
          </cell>
        </row>
        <row r="5456">
          <cell r="A5456">
            <v>11536</v>
          </cell>
          <cell r="B5456" t="str">
            <v>PLANTIO DE GRAMA EM ROLO</v>
          </cell>
        </row>
        <row r="5457">
          <cell r="A5457" t="str">
            <v>CÓDIGO</v>
          </cell>
          <cell r="B5457" t="str">
            <v>|D E S C R I Ç Ã O                                                   |UN</v>
          </cell>
          <cell r="C5457" t="str">
            <v>IDADE</v>
          </cell>
          <cell r="D5457" t="str">
            <v>|CUSTO TOTAL</v>
          </cell>
        </row>
        <row r="5458">
          <cell r="A5458" t="str">
            <v>ÍNCULO.....:</v>
          </cell>
          <cell r="B5458" t="str">
            <v>NACIONAL CAIXA</v>
          </cell>
        </row>
        <row r="5460">
          <cell r="A5460" t="str">
            <v>11536/001</v>
          </cell>
          <cell r="B5460" t="str">
            <v>PLANTIO DE GRAMA EM ROLOS TIPO ESMERALDA INCL FORN E TRANSPOR-</v>
          </cell>
          <cell r="C5460" t="str">
            <v>M2</v>
          </cell>
          <cell r="D5460">
            <v>12.4</v>
          </cell>
        </row>
        <row r="5461">
          <cell r="B5461" t="str">
            <v>TE EXCL PREPARO DO TERRENO E O MATERIAL PARA ESTE.</v>
          </cell>
        </row>
        <row r="5462">
          <cell r="A5462">
            <v>207</v>
          </cell>
          <cell r="B5462" t="str">
            <v>PASSEIO</v>
          </cell>
        </row>
        <row r="5463">
          <cell r="A5463">
            <v>68059</v>
          </cell>
          <cell r="B5463" t="str">
            <v>CALCADA COM 0,50M DE LARGURA EM CONCRETO SIMPLES (1:3:4) E ALVENARIA</v>
          </cell>
          <cell r="C5463" t="str">
            <v>M</v>
          </cell>
          <cell r="D5463">
            <v>11.71</v>
          </cell>
        </row>
        <row r="5464">
          <cell r="B5464" t="str">
            <v>DE CONTENCAO EM TIJOLOS CERAMICOS DE 8 FUROS</v>
          </cell>
        </row>
        <row r="5465">
          <cell r="A5465">
            <v>208</v>
          </cell>
          <cell r="B5465" t="str">
            <v>PLAYGROUND/QUADRAS</v>
          </cell>
        </row>
        <row r="5466">
          <cell r="A5466">
            <v>68326</v>
          </cell>
          <cell r="B5466" t="str">
            <v>ESTRUTURA METALICA SUPORTE TAB.BASQUETE "U"</v>
          </cell>
          <cell r="C5466" t="str">
            <v>CJ</v>
          </cell>
          <cell r="D5466">
            <v>4016.79</v>
          </cell>
        </row>
        <row r="5467">
          <cell r="A5467">
            <v>68329</v>
          </cell>
          <cell r="B5467" t="str">
            <v>TRAVES FERRO GALVANIZADO P/ FUTEBOL DE SALAO 2 UN PINTADAS - 271101</v>
          </cell>
          <cell r="C5467" t="str">
            <v>CJ</v>
          </cell>
          <cell r="D5467">
            <v>1442.79</v>
          </cell>
        </row>
        <row r="5468">
          <cell r="A5468">
            <v>68330</v>
          </cell>
          <cell r="B5468" t="str">
            <v>TABELA DE BASQUETE EST.MET.MAD.LEI ASSENT.PINT.ARO METAL 02 UN -271102</v>
          </cell>
          <cell r="C5468" t="str">
            <v>CJ</v>
          </cell>
          <cell r="D5468">
            <v>891.72</v>
          </cell>
        </row>
        <row r="5469">
          <cell r="A5469">
            <v>68331</v>
          </cell>
          <cell r="B5469" t="str">
            <v>CONJUNTO PARA VOLEIBOL C/ PINTURA - 271103</v>
          </cell>
          <cell r="C5469" t="str">
            <v>CJ</v>
          </cell>
          <cell r="D5469">
            <v>329.78</v>
          </cell>
        </row>
        <row r="5470">
          <cell r="A5470">
            <v>278</v>
          </cell>
          <cell r="B5470" t="str">
            <v>FORNECIMENTO DE ADUBOS, MATERIAIS E EQUIPAMENTOS PARA JARDIM</v>
          </cell>
        </row>
        <row r="5471">
          <cell r="A5471">
            <v>11775</v>
          </cell>
          <cell r="B5471" t="str">
            <v>BANCOS DE CONCRETO P/JARDIM</v>
          </cell>
        </row>
        <row r="5472">
          <cell r="A5472" t="str">
            <v>11775/001</v>
          </cell>
          <cell r="B5472" t="str">
            <v>BANCO DE CONCRETO APARENTE LARG=45CM E 10CM ESPESSURA SOBRE DOIS APOI-</v>
          </cell>
          <cell r="C5472" t="str">
            <v>M</v>
          </cell>
          <cell r="D5472">
            <v>91.43</v>
          </cell>
        </row>
        <row r="5473">
          <cell r="B5473" t="str">
            <v>OS DO MESMO MATERIAL COM SECAO DE 10X30CM.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Resumo"/>
      <sheetName val="P.Orçamentária"/>
      <sheetName val="ABC"/>
      <sheetName val="Cronograma"/>
      <sheetName val="MOBILIZ _ DESMOBIL"/>
      <sheetName val="CustosTransp"/>
      <sheetName val="PlanServ"/>
      <sheetName val="CANTEIRO"/>
      <sheetName val="RelEquip"/>
      <sheetName val="TRANSPORTE"/>
      <sheetName val="Aquisição"/>
      <sheetName val="Composição transp. equip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Resumo"/>
      <sheetName val="P.Orçamentária"/>
      <sheetName val="ABC"/>
      <sheetName val="Cronograma"/>
      <sheetName val="MOBILIZ _ DESMOBIL"/>
      <sheetName val="CustosTransp"/>
      <sheetName val="PlanServ"/>
      <sheetName val="CANTEIRO"/>
      <sheetName val="RelEquip"/>
      <sheetName val="TRANSPORTE"/>
      <sheetName val="Aquisição"/>
      <sheetName val="Composição transp. equip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A242"/>
  <sheetViews>
    <sheetView workbookViewId="0"/>
  </sheetViews>
  <sheetFormatPr defaultColWidth="9.140625" defaultRowHeight="15"/>
  <cols>
    <col min="1" max="1" width="8.140625" style="278" customWidth="1"/>
    <col min="2" max="2" width="13" style="103" customWidth="1"/>
    <col min="3" max="3" width="10" style="103" customWidth="1"/>
    <col min="4" max="4" width="92.7109375" style="412" customWidth="1"/>
    <col min="5" max="6" width="8.5703125" style="103" customWidth="1"/>
    <col min="7" max="7" width="14.42578125" style="279" customWidth="1"/>
    <col min="8" max="9" width="14" style="41" customWidth="1"/>
    <col min="10" max="10" width="20.85546875" style="41" customWidth="1"/>
    <col min="11" max="11" width="15.140625" style="415" customWidth="1"/>
    <col min="12" max="12" width="9.140625" style="41"/>
    <col min="13" max="13" width="15.5703125" style="41" customWidth="1"/>
    <col min="14" max="14" width="16.140625" style="41" customWidth="1"/>
    <col min="15" max="15" width="11.5703125" style="41" customWidth="1"/>
    <col min="16" max="27" width="9.140625" style="41"/>
    <col min="28" max="16384" width="9.140625" style="103"/>
  </cols>
  <sheetData>
    <row r="1" spans="1:12" s="41" customFormat="1" ht="15" customHeight="1">
      <c r="A1" s="429"/>
      <c r="B1" s="430" t="e">
        <f>#REF!</f>
        <v>#REF!</v>
      </c>
      <c r="C1" s="430"/>
      <c r="D1" s="430"/>
      <c r="E1" s="431"/>
      <c r="F1" s="432"/>
      <c r="G1" s="433"/>
      <c r="H1" s="447"/>
      <c r="I1" s="447"/>
      <c r="J1" s="448"/>
      <c r="K1" s="449"/>
      <c r="L1" s="399"/>
    </row>
    <row r="2" spans="1:12" s="41" customFormat="1" ht="15" customHeight="1">
      <c r="A2" s="429"/>
      <c r="B2" s="430" t="e">
        <f>#REF!</f>
        <v>#REF!</v>
      </c>
      <c r="C2" s="430"/>
      <c r="D2" s="430"/>
      <c r="E2" s="431"/>
      <c r="F2" s="434"/>
      <c r="G2" s="435"/>
      <c r="H2" s="450"/>
      <c r="I2" s="450"/>
      <c r="J2" s="451"/>
      <c r="K2" s="449"/>
      <c r="L2" s="399"/>
    </row>
    <row r="3" spans="1:12" s="41" customFormat="1" ht="15" customHeight="1">
      <c r="A3" s="429"/>
      <c r="B3" s="430" t="e">
        <f>#REF!</f>
        <v>#REF!</v>
      </c>
      <c r="C3" s="430"/>
      <c r="D3" s="430"/>
      <c r="E3" s="431"/>
      <c r="F3" s="434"/>
      <c r="G3" s="435"/>
      <c r="H3" s="450"/>
      <c r="I3" s="450"/>
      <c r="J3" s="451"/>
      <c r="K3" s="449"/>
      <c r="L3" s="399"/>
    </row>
    <row r="4" spans="1:12" s="41" customFormat="1" ht="15" customHeight="1">
      <c r="A4" s="429"/>
      <c r="B4" s="430" t="e">
        <f>#REF!</f>
        <v>#REF!</v>
      </c>
      <c r="C4" s="430"/>
      <c r="D4" s="430"/>
      <c r="E4" s="431"/>
      <c r="F4" s="436"/>
      <c r="G4" s="437"/>
      <c r="H4" s="452"/>
      <c r="I4" s="452"/>
      <c r="J4" s="453"/>
      <c r="K4" s="449"/>
      <c r="L4" s="399"/>
    </row>
    <row r="5" spans="1:12" s="41" customFormat="1">
      <c r="A5" s="438"/>
      <c r="B5" s="438"/>
      <c r="C5" s="438"/>
      <c r="D5" s="438"/>
      <c r="E5" s="439"/>
      <c r="F5" s="440"/>
      <c r="G5" s="441"/>
      <c r="H5" s="454"/>
      <c r="I5" s="454"/>
      <c r="J5" s="454"/>
      <c r="K5" s="449"/>
      <c r="L5" s="399"/>
    </row>
    <row r="6" spans="1:12" s="41" customFormat="1">
      <c r="A6" s="442"/>
      <c r="B6" s="66" t="s">
        <v>130</v>
      </c>
      <c r="C6" s="67" t="e">
        <f>#REF!</f>
        <v>#REF!</v>
      </c>
      <c r="D6" s="67"/>
      <c r="E6" s="68"/>
      <c r="F6" s="443"/>
      <c r="G6" s="444"/>
      <c r="H6" s="399"/>
      <c r="I6" s="399"/>
      <c r="J6" s="453"/>
      <c r="K6" s="449"/>
      <c r="L6" s="399"/>
    </row>
    <row r="7" spans="1:12" s="41" customFormat="1">
      <c r="A7" s="442"/>
      <c r="B7" s="66" t="s">
        <v>5</v>
      </c>
      <c r="C7" s="112" t="e">
        <f>#REF!</f>
        <v>#REF!</v>
      </c>
      <c r="D7" s="445"/>
      <c r="E7" s="68"/>
      <c r="F7" s="443"/>
      <c r="G7" s="444"/>
      <c r="H7" s="399"/>
      <c r="I7" s="399"/>
      <c r="J7" s="453"/>
      <c r="K7" s="449"/>
      <c r="L7" s="399"/>
    </row>
    <row r="8" spans="1:12" s="41" customFormat="1" ht="13.5" thickBot="1">
      <c r="A8" s="343"/>
      <c r="B8" s="345"/>
      <c r="C8" s="345"/>
      <c r="D8" s="345"/>
      <c r="E8" s="446"/>
      <c r="F8" s="443"/>
      <c r="G8" s="444"/>
      <c r="H8" s="399"/>
      <c r="I8" s="399"/>
      <c r="J8" s="453"/>
      <c r="K8" s="449"/>
      <c r="L8" s="399"/>
    </row>
    <row r="9" spans="1:12" ht="20.25" customHeight="1" thickBot="1">
      <c r="A9" s="762" t="s">
        <v>126</v>
      </c>
      <c r="B9" s="763"/>
      <c r="C9" s="763"/>
      <c r="D9" s="763"/>
      <c r="E9" s="763"/>
      <c r="F9" s="763"/>
      <c r="G9" s="764"/>
    </row>
    <row r="10" spans="1:12" ht="34.15" customHeight="1" thickBot="1">
      <c r="A10" s="128" t="s">
        <v>4447</v>
      </c>
      <c r="B10" s="129" t="s">
        <v>14</v>
      </c>
      <c r="C10" s="129" t="s">
        <v>4478</v>
      </c>
      <c r="D10" s="129" t="s">
        <v>4448</v>
      </c>
      <c r="E10" s="130" t="s">
        <v>4531</v>
      </c>
      <c r="F10" s="130" t="s">
        <v>125</v>
      </c>
      <c r="G10" s="276" t="s">
        <v>6</v>
      </c>
    </row>
    <row r="11" spans="1:12" ht="25.5" customHeight="1" thickBot="1">
      <c r="A11" s="125">
        <v>1</v>
      </c>
      <c r="B11" s="126"/>
      <c r="C11" s="126"/>
      <c r="D11" s="127" t="s">
        <v>2458</v>
      </c>
      <c r="E11" s="126"/>
      <c r="F11" s="324"/>
      <c r="G11" s="458" t="s">
        <v>4738</v>
      </c>
    </row>
    <row r="12" spans="1:12" ht="25.5" customHeight="1">
      <c r="A12" s="459" t="s">
        <v>9</v>
      </c>
      <c r="B12" s="281" t="s">
        <v>4993</v>
      </c>
      <c r="C12" s="283" t="s">
        <v>131</v>
      </c>
      <c r="D12" s="78" t="s">
        <v>2243</v>
      </c>
      <c r="E12" s="282"/>
      <c r="F12" s="287" t="s">
        <v>134</v>
      </c>
      <c r="G12" s="460">
        <v>1</v>
      </c>
    </row>
    <row r="13" spans="1:12" ht="25.5" customHeight="1">
      <c r="A13" s="459" t="s">
        <v>108</v>
      </c>
      <c r="B13" s="281" t="s">
        <v>4480</v>
      </c>
      <c r="C13" s="283" t="s">
        <v>131</v>
      </c>
      <c r="D13" s="78" t="s">
        <v>2456</v>
      </c>
      <c r="E13" s="282"/>
      <c r="F13" s="287" t="s">
        <v>134</v>
      </c>
      <c r="G13" s="460">
        <v>1</v>
      </c>
    </row>
    <row r="14" spans="1:12" ht="25.5" customHeight="1">
      <c r="A14" s="459" t="s">
        <v>109</v>
      </c>
      <c r="B14" s="281" t="s">
        <v>4479</v>
      </c>
      <c r="C14" s="283" t="s">
        <v>131</v>
      </c>
      <c r="D14" s="78" t="s">
        <v>4437</v>
      </c>
      <c r="E14" s="282"/>
      <c r="F14" s="287" t="s">
        <v>134</v>
      </c>
      <c r="G14" s="460">
        <v>1</v>
      </c>
    </row>
    <row r="15" spans="1:12" ht="25.5" customHeight="1">
      <c r="A15" s="461" t="s">
        <v>4532</v>
      </c>
      <c r="B15" s="283"/>
      <c r="C15" s="283"/>
      <c r="D15" s="284" t="s">
        <v>4992</v>
      </c>
      <c r="E15" s="491"/>
      <c r="F15" s="491"/>
      <c r="G15" s="462"/>
    </row>
    <row r="16" spans="1:12" ht="25.5" customHeight="1">
      <c r="A16" s="463" t="s">
        <v>4741</v>
      </c>
      <c r="B16" s="285">
        <v>5213572</v>
      </c>
      <c r="C16" s="283" t="s">
        <v>131</v>
      </c>
      <c r="D16" s="286" t="s">
        <v>4742</v>
      </c>
      <c r="E16" s="491"/>
      <c r="F16" s="202" t="s">
        <v>1</v>
      </c>
      <c r="G16" s="462">
        <v>192</v>
      </c>
    </row>
    <row r="17" spans="1:16" ht="25.5" customHeight="1">
      <c r="A17" s="463" t="s">
        <v>4743</v>
      </c>
      <c r="B17" s="285">
        <v>5213850</v>
      </c>
      <c r="C17" s="283" t="s">
        <v>131</v>
      </c>
      <c r="D17" s="286" t="s">
        <v>4744</v>
      </c>
      <c r="E17" s="70"/>
      <c r="F17" s="287" t="s">
        <v>7</v>
      </c>
      <c r="G17" s="464">
        <v>4224</v>
      </c>
    </row>
    <row r="18" spans="1:16" ht="25.5" customHeight="1">
      <c r="A18" s="463" t="s">
        <v>4745</v>
      </c>
      <c r="B18" s="285">
        <v>5213835</v>
      </c>
      <c r="C18" s="283" t="s">
        <v>131</v>
      </c>
      <c r="D18" s="286" t="s">
        <v>4746</v>
      </c>
      <c r="E18" s="491"/>
      <c r="F18" s="287" t="s">
        <v>4747</v>
      </c>
      <c r="G18" s="462">
        <v>168960</v>
      </c>
    </row>
    <row r="19" spans="1:16" ht="25.5" customHeight="1" thickBot="1">
      <c r="A19" s="463" t="s">
        <v>4748</v>
      </c>
      <c r="B19" s="285">
        <v>5213836</v>
      </c>
      <c r="C19" s="283" t="s">
        <v>131</v>
      </c>
      <c r="D19" s="286" t="s">
        <v>4749</v>
      </c>
      <c r="E19" s="70"/>
      <c r="F19" s="287" t="s">
        <v>4747</v>
      </c>
      <c r="G19" s="464">
        <v>168960</v>
      </c>
    </row>
    <row r="20" spans="1:16" ht="25.5" customHeight="1" thickBot="1">
      <c r="A20" s="125">
        <v>2</v>
      </c>
      <c r="B20" s="126"/>
      <c r="C20" s="126"/>
      <c r="D20" s="127" t="s">
        <v>4750</v>
      </c>
      <c r="E20" s="126"/>
      <c r="F20" s="324"/>
      <c r="G20" s="458"/>
    </row>
    <row r="21" spans="1:16" ht="25.5" customHeight="1">
      <c r="A21" s="461" t="s">
        <v>110</v>
      </c>
      <c r="B21" s="289"/>
      <c r="C21" s="289"/>
      <c r="D21" s="284" t="s">
        <v>4751</v>
      </c>
      <c r="E21" s="70"/>
      <c r="F21" s="287"/>
      <c r="G21" s="464"/>
    </row>
    <row r="22" spans="1:16" ht="25.5" customHeight="1">
      <c r="A22" s="463" t="s">
        <v>2247</v>
      </c>
      <c r="B22" s="285">
        <v>5501700</v>
      </c>
      <c r="C22" s="283" t="s">
        <v>131</v>
      </c>
      <c r="D22" s="286" t="s">
        <v>4752</v>
      </c>
      <c r="E22" s="70"/>
      <c r="F22" s="287" t="s">
        <v>1</v>
      </c>
      <c r="G22" s="464">
        <v>138240</v>
      </c>
      <c r="J22" s="409"/>
    </row>
    <row r="23" spans="1:16" ht="25.5" customHeight="1">
      <c r="A23" s="463" t="s">
        <v>2248</v>
      </c>
      <c r="B23" s="285">
        <v>5501701</v>
      </c>
      <c r="C23" s="283" t="s">
        <v>131</v>
      </c>
      <c r="D23" s="286" t="s">
        <v>4753</v>
      </c>
      <c r="E23" s="70"/>
      <c r="F23" s="287" t="s">
        <v>134</v>
      </c>
      <c r="G23" s="464">
        <v>960</v>
      </c>
      <c r="J23" s="409"/>
    </row>
    <row r="24" spans="1:16" ht="25.5" customHeight="1">
      <c r="A24" s="463" t="s">
        <v>4736</v>
      </c>
      <c r="B24" s="285">
        <v>5501702</v>
      </c>
      <c r="C24" s="283" t="s">
        <v>131</v>
      </c>
      <c r="D24" s="286" t="s">
        <v>4754</v>
      </c>
      <c r="E24" s="70"/>
      <c r="F24" s="287" t="s">
        <v>134</v>
      </c>
      <c r="G24" s="464">
        <v>960</v>
      </c>
      <c r="J24" s="409"/>
    </row>
    <row r="25" spans="1:16" ht="25.5" customHeight="1">
      <c r="A25" s="463" t="s">
        <v>4755</v>
      </c>
      <c r="B25" s="285">
        <v>4915768</v>
      </c>
      <c r="C25" s="283" t="s">
        <v>131</v>
      </c>
      <c r="D25" s="286" t="s">
        <v>4756</v>
      </c>
      <c r="E25" s="70"/>
      <c r="F25" s="287" t="s">
        <v>2</v>
      </c>
      <c r="G25" s="464">
        <f>ROUND(1450.225,2)</f>
        <v>1450.23</v>
      </c>
      <c r="J25" s="409"/>
    </row>
    <row r="26" spans="1:16" ht="25.5" customHeight="1">
      <c r="A26" s="463" t="s">
        <v>4757</v>
      </c>
      <c r="B26" s="285">
        <v>4016008</v>
      </c>
      <c r="C26" s="283" t="s">
        <v>131</v>
      </c>
      <c r="D26" s="286" t="s">
        <v>4758</v>
      </c>
      <c r="E26" s="70"/>
      <c r="F26" s="287" t="s">
        <v>2</v>
      </c>
      <c r="G26" s="464">
        <f>ROUND(46013.228,2)</f>
        <v>46013.23</v>
      </c>
      <c r="J26" s="409"/>
    </row>
    <row r="27" spans="1:16" ht="25.5" customHeight="1">
      <c r="A27" s="463" t="s">
        <v>4759</v>
      </c>
      <c r="B27" s="285">
        <v>4016096</v>
      </c>
      <c r="C27" s="283" t="s">
        <v>131</v>
      </c>
      <c r="D27" s="286" t="s">
        <v>4760</v>
      </c>
      <c r="E27" s="70"/>
      <c r="F27" s="287" t="s">
        <v>2</v>
      </c>
      <c r="G27" s="464">
        <v>66000</v>
      </c>
      <c r="J27" s="409"/>
    </row>
    <row r="28" spans="1:16" ht="25.5" customHeight="1">
      <c r="A28" s="463" t="s">
        <v>4761</v>
      </c>
      <c r="B28" s="285">
        <v>5502979</v>
      </c>
      <c r="C28" s="283" t="s">
        <v>131</v>
      </c>
      <c r="D28" s="286" t="s">
        <v>4762</v>
      </c>
      <c r="E28" s="70"/>
      <c r="F28" s="287" t="s">
        <v>2</v>
      </c>
      <c r="G28" s="464">
        <v>9600</v>
      </c>
      <c r="J28" s="409"/>
      <c r="N28"/>
      <c r="O28"/>
      <c r="P28"/>
    </row>
    <row r="29" spans="1:16" ht="25.5" customHeight="1">
      <c r="A29" s="463" t="s">
        <v>4763</v>
      </c>
      <c r="B29" s="285">
        <v>5502978</v>
      </c>
      <c r="C29" s="283" t="s">
        <v>131</v>
      </c>
      <c r="D29" s="286" t="s">
        <v>4764</v>
      </c>
      <c r="E29" s="70"/>
      <c r="F29" s="287" t="s">
        <v>2</v>
      </c>
      <c r="G29" s="464">
        <f>ROUND(121613.228,2)</f>
        <v>121613.23</v>
      </c>
      <c r="J29" s="409"/>
      <c r="N29"/>
      <c r="O29"/>
      <c r="P29"/>
    </row>
    <row r="30" spans="1:16" ht="25.5" customHeight="1">
      <c r="A30" s="463" t="s">
        <v>4765</v>
      </c>
      <c r="B30" s="285">
        <v>4805757</v>
      </c>
      <c r="C30" s="283" t="s">
        <v>131</v>
      </c>
      <c r="D30" s="286" t="s">
        <v>4766</v>
      </c>
      <c r="E30" s="70"/>
      <c r="F30" s="287" t="s">
        <v>2</v>
      </c>
      <c r="G30" s="464">
        <v>21600</v>
      </c>
      <c r="J30" s="409"/>
      <c r="N30"/>
      <c r="O30"/>
      <c r="P30"/>
    </row>
    <row r="31" spans="1:16" ht="25.5" customHeight="1">
      <c r="A31" s="461" t="s">
        <v>111</v>
      </c>
      <c r="B31" s="289"/>
      <c r="C31" s="289"/>
      <c r="D31" s="284" t="s">
        <v>4767</v>
      </c>
      <c r="E31" s="70"/>
      <c r="F31" s="287"/>
      <c r="G31" s="464"/>
    </row>
    <row r="32" spans="1:16" ht="25.5" customHeight="1">
      <c r="A32" s="471" t="s">
        <v>118</v>
      </c>
      <c r="B32" s="402">
        <v>4915667</v>
      </c>
      <c r="C32" s="468" t="s">
        <v>131</v>
      </c>
      <c r="D32" s="323" t="s">
        <v>4768</v>
      </c>
      <c r="E32" s="75"/>
      <c r="F32" s="309" t="s">
        <v>2</v>
      </c>
      <c r="G32" s="464">
        <v>849.6</v>
      </c>
      <c r="J32" s="386" t="s">
        <v>5189</v>
      </c>
      <c r="K32" s="423">
        <f>P45</f>
        <v>0.81499999999999995</v>
      </c>
    </row>
    <row r="33" spans="1:16" ht="25.5" customHeight="1">
      <c r="A33" s="471" t="s">
        <v>4769</v>
      </c>
      <c r="B33" s="402">
        <v>4011209</v>
      </c>
      <c r="C33" s="468" t="s">
        <v>131</v>
      </c>
      <c r="D33" s="323" t="s">
        <v>4770</v>
      </c>
      <c r="E33" s="75"/>
      <c r="F33" s="309" t="s">
        <v>1</v>
      </c>
      <c r="G33" s="464">
        <v>115200</v>
      </c>
    </row>
    <row r="34" spans="1:16" ht="25.5" customHeight="1">
      <c r="A34" s="471" t="s">
        <v>4771</v>
      </c>
      <c r="B34" s="402">
        <v>4011481</v>
      </c>
      <c r="C34" s="468" t="s">
        <v>131</v>
      </c>
      <c r="D34" s="323" t="s">
        <v>4772</v>
      </c>
      <c r="E34" s="75"/>
      <c r="F34" s="309" t="s">
        <v>2</v>
      </c>
      <c r="G34" s="464">
        <f>ROUND(6901.986,2)</f>
        <v>6901.99</v>
      </c>
      <c r="I34" s="419" t="s">
        <v>5188</v>
      </c>
      <c r="J34" s="419" t="s">
        <v>5128</v>
      </c>
      <c r="K34" s="420" t="s">
        <v>5187</v>
      </c>
      <c r="M34" s="419" t="s">
        <v>5190</v>
      </c>
      <c r="N34" s="419" t="s">
        <v>5128</v>
      </c>
      <c r="O34" s="420" t="s">
        <v>5191</v>
      </c>
    </row>
    <row r="35" spans="1:16" ht="25.5" customHeight="1">
      <c r="A35" s="471" t="s">
        <v>4773</v>
      </c>
      <c r="B35" s="468">
        <v>4915655</v>
      </c>
      <c r="C35" s="468" t="s">
        <v>131</v>
      </c>
      <c r="D35" s="323" t="s">
        <v>4774</v>
      </c>
      <c r="E35" s="75"/>
      <c r="F35" s="309" t="s">
        <v>2</v>
      </c>
      <c r="G35" s="464">
        <f>ROUND(1987.773*(1-P45),2)</f>
        <v>367.74</v>
      </c>
      <c r="I35" s="416">
        <v>1</v>
      </c>
      <c r="J35" s="416">
        <v>2.4</v>
      </c>
      <c r="K35" s="417">
        <f>G35*J35</f>
        <v>882.58</v>
      </c>
      <c r="M35" s="417">
        <f>G35*(1-$K$32)</f>
        <v>68.03</v>
      </c>
      <c r="N35" s="416">
        <v>2.4</v>
      </c>
      <c r="O35" s="417">
        <f>M35*N35</f>
        <v>163.27000000000001</v>
      </c>
    </row>
    <row r="36" spans="1:16" ht="25.5" customHeight="1">
      <c r="A36" s="471" t="s">
        <v>4775</v>
      </c>
      <c r="B36" s="468">
        <v>4915661</v>
      </c>
      <c r="C36" s="468" t="s">
        <v>131</v>
      </c>
      <c r="D36" s="323" t="s">
        <v>4776</v>
      </c>
      <c r="E36" s="75"/>
      <c r="F36" s="309" t="s">
        <v>2</v>
      </c>
      <c r="G36" s="464">
        <f>ROUND(3312.959*(1-P45),2)</f>
        <v>612.9</v>
      </c>
      <c r="I36" s="416">
        <v>1</v>
      </c>
      <c r="J36" s="416">
        <v>2.4</v>
      </c>
      <c r="K36" s="417">
        <f t="shared" ref="K36:K38" si="0">G36*J36</f>
        <v>1470.96</v>
      </c>
      <c r="M36" s="417">
        <f t="shared" ref="M36:M38" si="1">G36*(1-$K$32)</f>
        <v>113.39</v>
      </c>
      <c r="N36" s="416">
        <v>2.4</v>
      </c>
      <c r="O36" s="417">
        <f t="shared" ref="O36:O38" si="2">M36*N36</f>
        <v>272.14</v>
      </c>
    </row>
    <row r="37" spans="1:16" ht="25.5" customHeight="1">
      <c r="A37" s="471" t="s">
        <v>4777</v>
      </c>
      <c r="B37" s="468">
        <v>4915657</v>
      </c>
      <c r="C37" s="468" t="s">
        <v>131</v>
      </c>
      <c r="D37" s="323" t="s">
        <v>4778</v>
      </c>
      <c r="E37" s="75"/>
      <c r="F37" s="309" t="s">
        <v>2</v>
      </c>
      <c r="G37" s="464">
        <f>ROUND(6625.919*(1-P45),2)</f>
        <v>1225.8</v>
      </c>
      <c r="I37" s="416">
        <v>1</v>
      </c>
      <c r="J37" s="416">
        <v>2.4</v>
      </c>
      <c r="K37" s="417">
        <f t="shared" si="0"/>
        <v>2941.92</v>
      </c>
      <c r="M37" s="417">
        <f t="shared" si="1"/>
        <v>226.77</v>
      </c>
      <c r="N37" s="416">
        <v>2.4</v>
      </c>
      <c r="O37" s="417">
        <f t="shared" si="2"/>
        <v>544.25</v>
      </c>
    </row>
    <row r="38" spans="1:16" ht="25.5" customHeight="1">
      <c r="A38" s="471" t="s">
        <v>4779</v>
      </c>
      <c r="B38" s="468">
        <v>4915663</v>
      </c>
      <c r="C38" s="468" t="s">
        <v>131</v>
      </c>
      <c r="D38" s="323" t="s">
        <v>4780</v>
      </c>
      <c r="E38" s="75"/>
      <c r="F38" s="309" t="s">
        <v>2</v>
      </c>
      <c r="G38" s="464">
        <f>ROUND(12147.508*(1-P45),2)</f>
        <v>2247.29</v>
      </c>
      <c r="I38" s="416">
        <v>1</v>
      </c>
      <c r="J38" s="416">
        <v>2.4</v>
      </c>
      <c r="K38" s="417">
        <f t="shared" si="0"/>
        <v>5393.5</v>
      </c>
      <c r="M38" s="417">
        <f t="shared" si="1"/>
        <v>415.75</v>
      </c>
      <c r="N38" s="416">
        <v>2.4</v>
      </c>
      <c r="O38" s="417">
        <f t="shared" si="2"/>
        <v>997.8</v>
      </c>
    </row>
    <row r="39" spans="1:16" ht="25.5" customHeight="1">
      <c r="A39" s="471" t="s">
        <v>4781</v>
      </c>
      <c r="B39" s="402">
        <v>4011279</v>
      </c>
      <c r="C39" s="468" t="s">
        <v>131</v>
      </c>
      <c r="D39" s="323" t="s">
        <v>4782</v>
      </c>
      <c r="E39" s="75"/>
      <c r="F39" s="309" t="s">
        <v>2</v>
      </c>
      <c r="G39" s="464">
        <v>257.52</v>
      </c>
      <c r="J39" s="418" t="s">
        <v>3</v>
      </c>
      <c r="K39" s="421">
        <f>SUM(K35:K38)</f>
        <v>10688.96</v>
      </c>
      <c r="N39" s="418" t="s">
        <v>3</v>
      </c>
      <c r="O39" s="421">
        <f>SUM(O35:O38)</f>
        <v>1977.46</v>
      </c>
    </row>
    <row r="40" spans="1:16" ht="25.5" customHeight="1">
      <c r="A40" s="471" t="s">
        <v>4783</v>
      </c>
      <c r="B40" s="468" t="s">
        <v>4535</v>
      </c>
      <c r="C40" s="468" t="s">
        <v>131</v>
      </c>
      <c r="D40" s="323" t="s">
        <v>4784</v>
      </c>
      <c r="E40" s="75"/>
      <c r="F40" s="309" t="s">
        <v>2</v>
      </c>
      <c r="G40" s="464">
        <v>536.4</v>
      </c>
    </row>
    <row r="41" spans="1:16" ht="25.5" customHeight="1">
      <c r="A41" s="471" t="s">
        <v>4785</v>
      </c>
      <c r="B41" s="468" t="s">
        <v>4526</v>
      </c>
      <c r="C41" s="468" t="s">
        <v>4509</v>
      </c>
      <c r="D41" s="323" t="s">
        <v>4786</v>
      </c>
      <c r="E41" s="75"/>
      <c r="F41" s="309" t="s">
        <v>2</v>
      </c>
      <c r="G41" s="464">
        <f>ROUND((G40+0.8*G48+0.445*G49)*1.3333,2)</f>
        <v>2296.16</v>
      </c>
      <c r="H41" s="385" t="s">
        <v>5095</v>
      </c>
      <c r="I41" s="385"/>
    </row>
    <row r="42" spans="1:16" ht="25.5" customHeight="1">
      <c r="A42" s="471" t="s">
        <v>4787</v>
      </c>
      <c r="B42" s="402">
        <v>4011352</v>
      </c>
      <c r="C42" s="468" t="s">
        <v>131</v>
      </c>
      <c r="D42" s="323" t="s">
        <v>4788</v>
      </c>
      <c r="E42" s="75"/>
      <c r="F42" s="309" t="s">
        <v>1</v>
      </c>
      <c r="G42" s="464">
        <v>2664</v>
      </c>
    </row>
    <row r="43" spans="1:16" ht="25.5" customHeight="1">
      <c r="A43" s="471" t="s">
        <v>4789</v>
      </c>
      <c r="B43" s="402">
        <v>4011353</v>
      </c>
      <c r="C43" s="468" t="s">
        <v>131</v>
      </c>
      <c r="D43" s="323" t="s">
        <v>4790</v>
      </c>
      <c r="E43" s="75"/>
      <c r="F43" s="309" t="s">
        <v>1</v>
      </c>
      <c r="G43" s="464">
        <v>82728</v>
      </c>
      <c r="H43" s="424"/>
    </row>
    <row r="44" spans="1:16" ht="25.5" customHeight="1" thickBot="1">
      <c r="A44" s="471" t="s">
        <v>4791</v>
      </c>
      <c r="B44" s="468" t="s">
        <v>4792</v>
      </c>
      <c r="C44" s="468" t="s">
        <v>131</v>
      </c>
      <c r="D44" s="323" t="s">
        <v>5182</v>
      </c>
      <c r="E44" s="75"/>
      <c r="F44" s="309" t="s">
        <v>8</v>
      </c>
      <c r="G44" s="464">
        <f>ROUND((G35+G36+G37+G38)*2.4,2)</f>
        <v>10688.95</v>
      </c>
      <c r="J44" s="410"/>
    </row>
    <row r="45" spans="1:16" ht="25.5" customHeight="1" thickBot="1">
      <c r="A45" s="471" t="s">
        <v>4793</v>
      </c>
      <c r="B45" s="468" t="s">
        <v>4536</v>
      </c>
      <c r="C45" s="468" t="s">
        <v>4509</v>
      </c>
      <c r="D45" s="323" t="s">
        <v>4794</v>
      </c>
      <c r="E45" s="75"/>
      <c r="F45" s="309" t="s">
        <v>8</v>
      </c>
      <c r="G45" s="464">
        <f>ROUND(G44+(G46+G47+G48*0.2+G49*0.11+G57)*2.4+G58,2)</f>
        <v>13197.95</v>
      </c>
      <c r="I45" s="419" t="s">
        <v>5188</v>
      </c>
      <c r="J45" s="419" t="s">
        <v>5128</v>
      </c>
      <c r="K45" s="420" t="s">
        <v>5187</v>
      </c>
      <c r="O45" s="414" t="s">
        <v>5183</v>
      </c>
      <c r="P45" s="422">
        <v>0.81499999999999995</v>
      </c>
    </row>
    <row r="46" spans="1:16" ht="25.5" customHeight="1">
      <c r="A46" s="471" t="s">
        <v>4795</v>
      </c>
      <c r="B46" s="402">
        <v>4915703</v>
      </c>
      <c r="C46" s="402" t="s">
        <v>131</v>
      </c>
      <c r="D46" s="323" t="s">
        <v>4796</v>
      </c>
      <c r="E46" s="75"/>
      <c r="F46" s="309" t="s">
        <v>2</v>
      </c>
      <c r="G46" s="464">
        <f>ROUND(100*(1-P45),2)</f>
        <v>18.5</v>
      </c>
      <c r="I46" s="416">
        <v>1</v>
      </c>
      <c r="J46" s="416">
        <v>2.4</v>
      </c>
      <c r="K46" s="417">
        <f>G46*J46</f>
        <v>44.4</v>
      </c>
    </row>
    <row r="47" spans="1:16" ht="25.5" customHeight="1">
      <c r="A47" s="471" t="s">
        <v>4797</v>
      </c>
      <c r="B47" s="402">
        <v>4915632</v>
      </c>
      <c r="C47" s="402" t="s">
        <v>131</v>
      </c>
      <c r="D47" s="323" t="s">
        <v>4798</v>
      </c>
      <c r="E47" s="75"/>
      <c r="F47" s="309" t="s">
        <v>2</v>
      </c>
      <c r="G47" s="464">
        <f>ROUND(276.083*(1-P45),2)</f>
        <v>51.08</v>
      </c>
      <c r="I47" s="416">
        <v>1</v>
      </c>
      <c r="J47" s="416">
        <v>2.4</v>
      </c>
      <c r="K47" s="417">
        <f>G47*J47</f>
        <v>122.59</v>
      </c>
    </row>
    <row r="48" spans="1:16" ht="25.5" customHeight="1">
      <c r="A48" s="471" t="s">
        <v>4799</v>
      </c>
      <c r="B48" s="402">
        <v>4915631</v>
      </c>
      <c r="C48" s="402" t="s">
        <v>131</v>
      </c>
      <c r="D48" s="323" t="s">
        <v>4800</v>
      </c>
      <c r="E48" s="75"/>
      <c r="F48" s="309" t="s">
        <v>2</v>
      </c>
      <c r="G48" s="464">
        <f>ROUND(5521.589*(1-P45),2)</f>
        <v>1021.49</v>
      </c>
      <c r="I48" s="416">
        <v>0.2</v>
      </c>
      <c r="J48" s="416">
        <v>2.4</v>
      </c>
      <c r="K48" s="417">
        <f>I48*J48*G48</f>
        <v>490.32</v>
      </c>
    </row>
    <row r="49" spans="1:13" ht="25.5" customHeight="1">
      <c r="A49" s="471" t="s">
        <v>4801</v>
      </c>
      <c r="B49" s="468" t="s">
        <v>4593</v>
      </c>
      <c r="C49" s="402" t="s">
        <v>131</v>
      </c>
      <c r="D49" s="323" t="s">
        <v>4802</v>
      </c>
      <c r="E49" s="75"/>
      <c r="F49" s="309" t="s">
        <v>2</v>
      </c>
      <c r="G49" s="464">
        <f>ROUND(828.248,2)</f>
        <v>828.25</v>
      </c>
      <c r="I49" s="416">
        <v>0.11</v>
      </c>
      <c r="J49" s="416">
        <v>2.4</v>
      </c>
      <c r="K49" s="417">
        <f>I49*J49*G49</f>
        <v>218.66</v>
      </c>
    </row>
    <row r="50" spans="1:13" ht="25.5" customHeight="1">
      <c r="A50" s="471" t="s">
        <v>4803</v>
      </c>
      <c r="B50" s="468" t="s">
        <v>4594</v>
      </c>
      <c r="C50" s="402" t="s">
        <v>131</v>
      </c>
      <c r="D50" s="323" t="s">
        <v>4804</v>
      </c>
      <c r="E50" s="75"/>
      <c r="F50" s="309" t="s">
        <v>2</v>
      </c>
      <c r="G50" s="464">
        <f>ROUND(G49*0.445*1.4,2)</f>
        <v>516</v>
      </c>
      <c r="H50" s="385" t="s">
        <v>5095</v>
      </c>
      <c r="I50" s="385"/>
      <c r="J50" s="418" t="s">
        <v>3</v>
      </c>
      <c r="K50" s="421">
        <f>SUM(K46:K49)</f>
        <v>875.97</v>
      </c>
    </row>
    <row r="51" spans="1:13" ht="25.5" customHeight="1">
      <c r="A51" s="471" t="s">
        <v>4805</v>
      </c>
      <c r="B51" s="402">
        <v>4915636</v>
      </c>
      <c r="C51" s="402" t="s">
        <v>131</v>
      </c>
      <c r="D51" s="323" t="s">
        <v>4806</v>
      </c>
      <c r="E51" s="75"/>
      <c r="F51" s="309" t="s">
        <v>1</v>
      </c>
      <c r="G51" s="464">
        <v>400000</v>
      </c>
      <c r="H51" s="455">
        <v>204000</v>
      </c>
    </row>
    <row r="52" spans="1:13" ht="25.5" customHeight="1">
      <c r="A52" s="471" t="s">
        <v>4807</v>
      </c>
      <c r="B52" s="402">
        <v>4915626</v>
      </c>
      <c r="C52" s="402" t="s">
        <v>131</v>
      </c>
      <c r="D52" s="323" t="s">
        <v>4808</v>
      </c>
      <c r="E52" s="75"/>
      <c r="F52" s="309" t="s">
        <v>0</v>
      </c>
      <c r="G52" s="464">
        <v>28800</v>
      </c>
      <c r="J52" s="426" t="s">
        <v>5192</v>
      </c>
    </row>
    <row r="53" spans="1:13" ht="25.5" customHeight="1">
      <c r="A53" s="471" t="s">
        <v>4809</v>
      </c>
      <c r="B53" s="402" t="s">
        <v>5133</v>
      </c>
      <c r="C53" s="402" t="s">
        <v>131</v>
      </c>
      <c r="D53" s="323" t="s">
        <v>4810</v>
      </c>
      <c r="E53" s="75"/>
      <c r="F53" s="309" t="s">
        <v>1</v>
      </c>
      <c r="G53" s="464">
        <v>300000</v>
      </c>
      <c r="I53" s="288">
        <v>180000</v>
      </c>
      <c r="J53" s="425">
        <f>'Planilha Orçamentaria'!J134</f>
        <v>36206052.93</v>
      </c>
    </row>
    <row r="54" spans="1:13" ht="25.5" customHeight="1">
      <c r="A54" s="471" t="s">
        <v>4811</v>
      </c>
      <c r="B54" s="402">
        <v>4011358</v>
      </c>
      <c r="C54" s="402" t="s">
        <v>131</v>
      </c>
      <c r="D54" s="323" t="s">
        <v>4812</v>
      </c>
      <c r="E54" s="75"/>
      <c r="F54" s="309" t="s">
        <v>1</v>
      </c>
      <c r="G54" s="464">
        <v>50000</v>
      </c>
      <c r="H54" s="455">
        <f>ROUND(27607.943,2)</f>
        <v>27607.94</v>
      </c>
    </row>
    <row r="55" spans="1:13" ht="25.5" customHeight="1">
      <c r="A55" s="471" t="s">
        <v>4813</v>
      </c>
      <c r="B55" s="402">
        <v>4011370</v>
      </c>
      <c r="C55" s="402" t="s">
        <v>131</v>
      </c>
      <c r="D55" s="323" t="s">
        <v>4814</v>
      </c>
      <c r="E55" s="75"/>
      <c r="F55" s="309" t="s">
        <v>1</v>
      </c>
      <c r="G55" s="464">
        <v>100000</v>
      </c>
      <c r="H55" s="455">
        <f>ROUND(55215.887,2)</f>
        <v>55215.89</v>
      </c>
    </row>
    <row r="56" spans="1:13" ht="25.5" customHeight="1">
      <c r="A56" s="471" t="s">
        <v>4815</v>
      </c>
      <c r="B56" s="402">
        <v>4011212</v>
      </c>
      <c r="C56" s="402" t="s">
        <v>131</v>
      </c>
      <c r="D56" s="323" t="s">
        <v>4816</v>
      </c>
      <c r="E56" s="75"/>
      <c r="F56" s="309" t="s">
        <v>1</v>
      </c>
      <c r="G56" s="464">
        <v>360200</v>
      </c>
      <c r="I56" s="419" t="s">
        <v>5188</v>
      </c>
      <c r="J56" s="419" t="s">
        <v>5128</v>
      </c>
      <c r="K56" s="420" t="s">
        <v>5187</v>
      </c>
    </row>
    <row r="57" spans="1:13" ht="25.5" customHeight="1">
      <c r="A57" s="471" t="s">
        <v>4817</v>
      </c>
      <c r="B57" s="468" t="s">
        <v>4525</v>
      </c>
      <c r="C57" s="402" t="s">
        <v>131</v>
      </c>
      <c r="D57" s="323" t="s">
        <v>4818</v>
      </c>
      <c r="E57" s="75"/>
      <c r="F57" s="309" t="s">
        <v>2</v>
      </c>
      <c r="G57" s="464">
        <f>ROUND(2928*(1-P45),2)</f>
        <v>541.67999999999995</v>
      </c>
      <c r="I57" s="416">
        <v>1</v>
      </c>
      <c r="J57" s="416">
        <v>2.4</v>
      </c>
      <c r="K57" s="417">
        <f>G57*J57</f>
        <v>1300.03</v>
      </c>
    </row>
    <row r="58" spans="1:13" ht="25.5" customHeight="1">
      <c r="A58" s="471" t="s">
        <v>5193</v>
      </c>
      <c r="B58" s="468" t="s">
        <v>4819</v>
      </c>
      <c r="C58" s="468" t="s">
        <v>4527</v>
      </c>
      <c r="D58" s="323" t="s">
        <v>4820</v>
      </c>
      <c r="E58" s="75"/>
      <c r="F58" s="309" t="s">
        <v>8</v>
      </c>
      <c r="G58" s="464">
        <f>ROUND(1800*(1-P45),2)</f>
        <v>333</v>
      </c>
      <c r="I58" s="416">
        <v>1</v>
      </c>
      <c r="J58" s="416">
        <v>1</v>
      </c>
      <c r="K58" s="417">
        <f>G58*J58</f>
        <v>333</v>
      </c>
      <c r="M58" s="411"/>
    </row>
    <row r="59" spans="1:13" ht="25.5" customHeight="1">
      <c r="A59" s="467" t="s">
        <v>135</v>
      </c>
      <c r="B59" s="472"/>
      <c r="C59" s="472"/>
      <c r="D59" s="469" t="s">
        <v>4520</v>
      </c>
      <c r="E59" s="75"/>
      <c r="F59" s="309"/>
      <c r="G59" s="464"/>
      <c r="J59" s="418" t="s">
        <v>3</v>
      </c>
      <c r="K59" s="421">
        <f>SUM(K57:K58)</f>
        <v>1633.03</v>
      </c>
      <c r="M59" s="415"/>
    </row>
    <row r="60" spans="1:13" ht="25.5" customHeight="1">
      <c r="A60" s="471" t="s">
        <v>4821</v>
      </c>
      <c r="B60" s="401">
        <v>5914389</v>
      </c>
      <c r="C60" s="402" t="s">
        <v>131</v>
      </c>
      <c r="D60" s="323" t="s">
        <v>5122</v>
      </c>
      <c r="E60" s="487" t="e">
        <f>#REF!</f>
        <v>#REF!</v>
      </c>
      <c r="F60" s="309" t="s">
        <v>4530</v>
      </c>
      <c r="G60" s="464" t="e">
        <f>ROUND($G$39*1.5*1.26*E60,2)</f>
        <v>#REF!</v>
      </c>
      <c r="H60" s="385" t="s">
        <v>5095</v>
      </c>
      <c r="I60" s="385"/>
    </row>
    <row r="61" spans="1:13" ht="25.5" customHeight="1">
      <c r="A61" s="471" t="s">
        <v>4822</v>
      </c>
      <c r="B61" s="401">
        <v>5914374</v>
      </c>
      <c r="C61" s="402" t="s">
        <v>131</v>
      </c>
      <c r="D61" s="323" t="s">
        <v>5124</v>
      </c>
      <c r="E61" s="487" t="e">
        <f>#REF!</f>
        <v>#REF!</v>
      </c>
      <c r="F61" s="309" t="s">
        <v>4530</v>
      </c>
      <c r="G61" s="464" t="e">
        <f>ROUND($G$39*1.5*1.26*E61,2)</f>
        <v>#REF!</v>
      </c>
      <c r="H61" s="385" t="s">
        <v>5095</v>
      </c>
      <c r="I61" s="385"/>
      <c r="J61" s="410"/>
    </row>
    <row r="62" spans="1:13" ht="25.5" customHeight="1">
      <c r="A62" s="471" t="s">
        <v>4823</v>
      </c>
      <c r="B62" s="401">
        <v>5914359</v>
      </c>
      <c r="C62" s="402" t="s">
        <v>131</v>
      </c>
      <c r="D62" s="323" t="s">
        <v>5123</v>
      </c>
      <c r="E62" s="487" t="e">
        <f>#REF!</f>
        <v>#REF!</v>
      </c>
      <c r="F62" s="309" t="s">
        <v>4530</v>
      </c>
      <c r="G62" s="464" t="e">
        <f>ROUND($G$39*1.5*1.26*E62,2)</f>
        <v>#REF!</v>
      </c>
      <c r="H62" s="385" t="s">
        <v>5095</v>
      </c>
      <c r="I62" s="385"/>
    </row>
    <row r="63" spans="1:13" ht="25.5" customHeight="1">
      <c r="A63" s="471" t="s">
        <v>4824</v>
      </c>
      <c r="B63" s="401">
        <v>5914389</v>
      </c>
      <c r="C63" s="402" t="s">
        <v>131</v>
      </c>
      <c r="D63" s="323" t="s">
        <v>4825</v>
      </c>
      <c r="E63" s="487" t="e">
        <f>#REF!</f>
        <v>#REF!</v>
      </c>
      <c r="F63" s="309" t="s">
        <v>4530</v>
      </c>
      <c r="G63" s="464" t="e">
        <f>ROUND($G$41*1.8*E63,2)</f>
        <v>#REF!</v>
      </c>
      <c r="H63" s="385" t="s">
        <v>5095</v>
      </c>
      <c r="I63" s="385"/>
      <c r="J63" s="410"/>
    </row>
    <row r="64" spans="1:13" ht="25.5" customHeight="1">
      <c r="A64" s="471" t="s">
        <v>4826</v>
      </c>
      <c r="B64" s="401">
        <v>5914374</v>
      </c>
      <c r="C64" s="402" t="s">
        <v>131</v>
      </c>
      <c r="D64" s="323" t="s">
        <v>4827</v>
      </c>
      <c r="E64" s="487" t="e">
        <f>#REF!</f>
        <v>#REF!</v>
      </c>
      <c r="F64" s="309" t="s">
        <v>4530</v>
      </c>
      <c r="G64" s="464" t="e">
        <f>ROUND($G$41*1.8*E64,2)</f>
        <v>#REF!</v>
      </c>
      <c r="H64" s="385" t="s">
        <v>5095</v>
      </c>
      <c r="I64" s="385"/>
    </row>
    <row r="65" spans="1:10" ht="25.5" customHeight="1">
      <c r="A65" s="471" t="s">
        <v>4828</v>
      </c>
      <c r="B65" s="401">
        <v>5914359</v>
      </c>
      <c r="C65" s="402" t="s">
        <v>131</v>
      </c>
      <c r="D65" s="323" t="s">
        <v>4829</v>
      </c>
      <c r="E65" s="487" t="e">
        <f>#REF!</f>
        <v>#REF!</v>
      </c>
      <c r="F65" s="309" t="s">
        <v>4530</v>
      </c>
      <c r="G65" s="464" t="e">
        <f>ROUND($G$41*1.8*E65,2)</f>
        <v>#REF!</v>
      </c>
      <c r="H65" s="385" t="s">
        <v>5095</v>
      </c>
      <c r="I65" s="385"/>
    </row>
    <row r="66" spans="1:10" ht="25.5" customHeight="1">
      <c r="A66" s="471" t="s">
        <v>4836</v>
      </c>
      <c r="B66" s="401">
        <v>5914389</v>
      </c>
      <c r="C66" s="402" t="s">
        <v>131</v>
      </c>
      <c r="D66" s="323" t="s">
        <v>5184</v>
      </c>
      <c r="E66" s="487" t="e">
        <f>#REF!</f>
        <v>#REF!</v>
      </c>
      <c r="F66" s="309" t="s">
        <v>4530</v>
      </c>
      <c r="G66" s="464" t="e">
        <f>ROUND(E66*$G$44,2)</f>
        <v>#REF!</v>
      </c>
      <c r="H66" s="385" t="s">
        <v>5095</v>
      </c>
      <c r="I66" s="385"/>
    </row>
    <row r="67" spans="1:10" ht="25.5" customHeight="1">
      <c r="A67" s="471" t="s">
        <v>4838</v>
      </c>
      <c r="B67" s="401">
        <v>5914374</v>
      </c>
      <c r="C67" s="402" t="s">
        <v>131</v>
      </c>
      <c r="D67" s="323" t="s">
        <v>5185</v>
      </c>
      <c r="E67" s="487" t="e">
        <f>#REF!</f>
        <v>#REF!</v>
      </c>
      <c r="F67" s="309" t="s">
        <v>4530</v>
      </c>
      <c r="G67" s="464" t="e">
        <f>ROUND(E67*$G$44,2)</f>
        <v>#REF!</v>
      </c>
      <c r="H67" s="385" t="s">
        <v>5095</v>
      </c>
      <c r="I67" s="385"/>
    </row>
    <row r="68" spans="1:10" ht="25.5" customHeight="1">
      <c r="A68" s="471" t="s">
        <v>4840</v>
      </c>
      <c r="B68" s="401">
        <v>5914359</v>
      </c>
      <c r="C68" s="402" t="s">
        <v>131</v>
      </c>
      <c r="D68" s="323" t="s">
        <v>5186</v>
      </c>
      <c r="E68" s="487" t="e">
        <f>#REF!</f>
        <v>#REF!</v>
      </c>
      <c r="F68" s="309" t="s">
        <v>4530</v>
      </c>
      <c r="G68" s="464" t="e">
        <f>ROUND(E68*$G$44,2)</f>
        <v>#REF!</v>
      </c>
      <c r="H68" s="385" t="s">
        <v>5095</v>
      </c>
      <c r="I68" s="385"/>
    </row>
    <row r="69" spans="1:10" ht="25.5" customHeight="1">
      <c r="A69" s="471" t="s">
        <v>4842</v>
      </c>
      <c r="B69" s="401">
        <v>5914635</v>
      </c>
      <c r="C69" s="402" t="s">
        <v>131</v>
      </c>
      <c r="D69" s="323" t="s">
        <v>4830</v>
      </c>
      <c r="E69" s="487" t="e">
        <f>#REF!</f>
        <v>#REF!</v>
      </c>
      <c r="F69" s="309" t="s">
        <v>4530</v>
      </c>
      <c r="G69" s="464" t="e">
        <f>ROUND(432.23*E69,2)</f>
        <v>#REF!</v>
      </c>
      <c r="H69" s="385" t="s">
        <v>5095</v>
      </c>
      <c r="I69" s="385"/>
    </row>
    <row r="70" spans="1:10" ht="25.5" customHeight="1">
      <c r="A70" s="471" t="s">
        <v>4844</v>
      </c>
      <c r="B70" s="401">
        <v>5914636</v>
      </c>
      <c r="C70" s="402" t="s">
        <v>131</v>
      </c>
      <c r="D70" s="323" t="s">
        <v>4831</v>
      </c>
      <c r="E70" s="487" t="e">
        <f>#REF!</f>
        <v>#REF!</v>
      </c>
      <c r="F70" s="309" t="s">
        <v>4530</v>
      </c>
      <c r="G70" s="464" t="e">
        <f>ROUND(432.23*E70,2)</f>
        <v>#REF!</v>
      </c>
      <c r="H70" s="385" t="s">
        <v>5095</v>
      </c>
      <c r="I70" s="385"/>
    </row>
    <row r="71" spans="1:10" ht="25.5" customHeight="1">
      <c r="A71" s="471" t="s">
        <v>4845</v>
      </c>
      <c r="B71" s="401">
        <v>5914637</v>
      </c>
      <c r="C71" s="402" t="s">
        <v>131</v>
      </c>
      <c r="D71" s="323" t="s">
        <v>4832</v>
      </c>
      <c r="E71" s="487" t="e">
        <f>#REF!</f>
        <v>#REF!</v>
      </c>
      <c r="F71" s="309" t="s">
        <v>4530</v>
      </c>
      <c r="G71" s="464" t="e">
        <f>ROUND(432.23*E71,2)</f>
        <v>#REF!</v>
      </c>
      <c r="H71" s="385" t="s">
        <v>5095</v>
      </c>
      <c r="I71" s="385"/>
    </row>
    <row r="72" spans="1:10" ht="25.5" customHeight="1">
      <c r="A72" s="471" t="s">
        <v>4846</v>
      </c>
      <c r="B72" s="401">
        <v>5914389</v>
      </c>
      <c r="C72" s="402" t="s">
        <v>131</v>
      </c>
      <c r="D72" s="323" t="s">
        <v>4833</v>
      </c>
      <c r="E72" s="487" t="e">
        <f>#REF!</f>
        <v>#REF!</v>
      </c>
      <c r="F72" s="309" t="s">
        <v>4530</v>
      </c>
      <c r="G72" s="464" t="e">
        <f>ROUND(($G$22*0.15+$G$25)*1.5*E72,2)</f>
        <v>#REF!</v>
      </c>
      <c r="H72" s="385" t="s">
        <v>5095</v>
      </c>
      <c r="I72" s="385"/>
      <c r="J72" s="384"/>
    </row>
    <row r="73" spans="1:10" ht="25.5" customHeight="1">
      <c r="A73" s="471" t="s">
        <v>4847</v>
      </c>
      <c r="B73" s="401">
        <v>5914374</v>
      </c>
      <c r="C73" s="402" t="s">
        <v>131</v>
      </c>
      <c r="D73" s="323" t="s">
        <v>4834</v>
      </c>
      <c r="E73" s="487" t="e">
        <f>#REF!</f>
        <v>#REF!</v>
      </c>
      <c r="F73" s="309" t="s">
        <v>4530</v>
      </c>
      <c r="G73" s="464" t="e">
        <f>ROUND(($G$22*0.15+$G$25)*1.5*E73,2)</f>
        <v>#REF!</v>
      </c>
      <c r="H73" s="385" t="s">
        <v>5095</v>
      </c>
      <c r="I73" s="385"/>
      <c r="J73" s="384"/>
    </row>
    <row r="74" spans="1:10" ht="25.5" customHeight="1">
      <c r="A74" s="471" t="s">
        <v>4848</v>
      </c>
      <c r="B74" s="401">
        <v>5914359</v>
      </c>
      <c r="C74" s="402" t="s">
        <v>131</v>
      </c>
      <c r="D74" s="323" t="s">
        <v>4835</v>
      </c>
      <c r="E74" s="487" t="e">
        <f>#REF!</f>
        <v>#REF!</v>
      </c>
      <c r="F74" s="272" t="s">
        <v>4530</v>
      </c>
      <c r="G74" s="464" t="e">
        <f>ROUND(($G$22*0.15+$G$25)*1.5*E74,2)</f>
        <v>#REF!</v>
      </c>
      <c r="H74" s="385" t="s">
        <v>5095</v>
      </c>
      <c r="I74" s="385"/>
      <c r="J74" s="384"/>
    </row>
    <row r="75" spans="1:10" ht="25.5" customHeight="1">
      <c r="A75" s="471" t="s">
        <v>4849</v>
      </c>
      <c r="B75" s="401">
        <v>5914389</v>
      </c>
      <c r="C75" s="402" t="s">
        <v>131</v>
      </c>
      <c r="D75" s="323" t="s">
        <v>4837</v>
      </c>
      <c r="E75" s="487" t="e">
        <f>#REF!</f>
        <v>#REF!</v>
      </c>
      <c r="F75" s="309" t="s">
        <v>4530</v>
      </c>
      <c r="G75" s="464" t="e">
        <f>ROUND((G35+G36+G37+G38)*2.4*E75,2)</f>
        <v>#REF!</v>
      </c>
      <c r="H75" s="385" t="s">
        <v>5095</v>
      </c>
      <c r="I75" s="385"/>
      <c r="J75" s="384"/>
    </row>
    <row r="76" spans="1:10" ht="25.5" customHeight="1">
      <c r="A76" s="471" t="s">
        <v>4850</v>
      </c>
      <c r="B76" s="401">
        <v>5914374</v>
      </c>
      <c r="C76" s="402" t="s">
        <v>131</v>
      </c>
      <c r="D76" s="323" t="s">
        <v>4839</v>
      </c>
      <c r="E76" s="487" t="e">
        <f>#REF!</f>
        <v>#REF!</v>
      </c>
      <c r="F76" s="309" t="s">
        <v>4530</v>
      </c>
      <c r="G76" s="464" t="e">
        <f>ROUND(($G$29*1.75*E76+$G$113*E76),2)</f>
        <v>#REF!</v>
      </c>
      <c r="H76" s="385" t="s">
        <v>5095</v>
      </c>
      <c r="I76" s="385"/>
      <c r="J76" s="384"/>
    </row>
    <row r="77" spans="1:10" ht="25.5" customHeight="1">
      <c r="A77" s="471" t="s">
        <v>4852</v>
      </c>
      <c r="B77" s="401">
        <v>5914389</v>
      </c>
      <c r="C77" s="402" t="s">
        <v>131</v>
      </c>
      <c r="D77" s="323" t="s">
        <v>4841</v>
      </c>
      <c r="E77" s="487" t="e">
        <f>#REF!</f>
        <v>#REF!</v>
      </c>
      <c r="F77" s="309" t="s">
        <v>4530</v>
      </c>
      <c r="G77" s="464" t="e">
        <f>ROUND(($G$29*1.75*E77+$G$113*E77),2)</f>
        <v>#REF!</v>
      </c>
      <c r="H77" s="385" t="s">
        <v>5095</v>
      </c>
      <c r="I77" s="385"/>
      <c r="J77" s="384"/>
    </row>
    <row r="78" spans="1:10" ht="25.5" customHeight="1">
      <c r="A78" s="471" t="s">
        <v>4854</v>
      </c>
      <c r="B78" s="401">
        <v>5914359</v>
      </c>
      <c r="C78" s="402" t="s">
        <v>131</v>
      </c>
      <c r="D78" s="323" t="s">
        <v>4843</v>
      </c>
      <c r="E78" s="487" t="e">
        <f>#REF!</f>
        <v>#REF!</v>
      </c>
      <c r="F78" s="309" t="s">
        <v>4530</v>
      </c>
      <c r="G78" s="464" t="e">
        <f>ROUND(($G$29*1.75*E78+$G$113*E78),2)</f>
        <v>#REF!</v>
      </c>
      <c r="H78" s="385" t="s">
        <v>5095</v>
      </c>
      <c r="I78" s="385"/>
      <c r="J78" s="384"/>
    </row>
    <row r="79" spans="1:10" ht="25.5" customHeight="1">
      <c r="A79" s="471" t="s">
        <v>4856</v>
      </c>
      <c r="B79" s="401">
        <v>5914389</v>
      </c>
      <c r="C79" s="402" t="s">
        <v>131</v>
      </c>
      <c r="D79" s="323" t="s">
        <v>5149</v>
      </c>
      <c r="E79" s="487" t="e">
        <f>#REF!</f>
        <v>#REF!</v>
      </c>
      <c r="F79" s="309" t="s">
        <v>4530</v>
      </c>
      <c r="G79" s="464" t="e">
        <f>ROUND($G$39*1.5*0.14*E79,2)</f>
        <v>#REF!</v>
      </c>
      <c r="H79" s="385" t="s">
        <v>5095</v>
      </c>
      <c r="I79" s="385"/>
    </row>
    <row r="80" spans="1:10" ht="25.5" customHeight="1">
      <c r="A80" s="471" t="s">
        <v>4857</v>
      </c>
      <c r="B80" s="401">
        <v>5914374</v>
      </c>
      <c r="C80" s="402" t="s">
        <v>131</v>
      </c>
      <c r="D80" s="323" t="s">
        <v>5150</v>
      </c>
      <c r="E80" s="487" t="e">
        <f>#REF!</f>
        <v>#REF!</v>
      </c>
      <c r="F80" s="309" t="s">
        <v>4530</v>
      </c>
      <c r="G80" s="464" t="e">
        <f>ROUND($G$39*1.5*0.14*E80,2)</f>
        <v>#REF!</v>
      </c>
      <c r="H80" s="385" t="s">
        <v>5095</v>
      </c>
      <c r="I80" s="385"/>
    </row>
    <row r="81" spans="1:9" ht="25.5" customHeight="1">
      <c r="A81" s="471" t="s">
        <v>4858</v>
      </c>
      <c r="B81" s="401">
        <v>5914359</v>
      </c>
      <c r="C81" s="402" t="s">
        <v>131</v>
      </c>
      <c r="D81" s="323" t="s">
        <v>5151</v>
      </c>
      <c r="E81" s="487" t="e">
        <f>#REF!</f>
        <v>#REF!</v>
      </c>
      <c r="F81" s="309" t="s">
        <v>4530</v>
      </c>
      <c r="G81" s="464" t="e">
        <f>ROUND($G$39*1.5*0.14*E81,2)</f>
        <v>#REF!</v>
      </c>
      <c r="H81" s="385" t="s">
        <v>5095</v>
      </c>
      <c r="I81" s="385"/>
    </row>
    <row r="82" spans="1:9" ht="25.5" customHeight="1">
      <c r="A82" s="471" t="s">
        <v>4859</v>
      </c>
      <c r="B82" s="401">
        <v>5914344</v>
      </c>
      <c r="C82" s="402" t="s">
        <v>131</v>
      </c>
      <c r="D82" s="323" t="s">
        <v>5152</v>
      </c>
      <c r="E82" s="487" t="e">
        <f>#REF!</f>
        <v>#REF!</v>
      </c>
      <c r="F82" s="309" t="s">
        <v>4530</v>
      </c>
      <c r="G82" s="464" t="e">
        <f>ROUND(($G$51*1.5*0.0029)*E82,2)</f>
        <v>#REF!</v>
      </c>
      <c r="H82" s="385" t="s">
        <v>5095</v>
      </c>
      <c r="I82" s="385"/>
    </row>
    <row r="83" spans="1:9" ht="25.5" customHeight="1">
      <c r="A83" s="471" t="s">
        <v>4861</v>
      </c>
      <c r="B83" s="401">
        <v>5914329</v>
      </c>
      <c r="C83" s="402" t="s">
        <v>131</v>
      </c>
      <c r="D83" s="323" t="s">
        <v>5153</v>
      </c>
      <c r="E83" s="487" t="e">
        <f>#REF!</f>
        <v>#REF!</v>
      </c>
      <c r="F83" s="309" t="s">
        <v>4530</v>
      </c>
      <c r="G83" s="464" t="e">
        <f>ROUND(($G$51*1.5*0.0029)*E83,2)</f>
        <v>#REF!</v>
      </c>
      <c r="H83" s="385" t="s">
        <v>5095</v>
      </c>
      <c r="I83" s="385"/>
    </row>
    <row r="84" spans="1:9" ht="25.5" customHeight="1">
      <c r="A84" s="471" t="s">
        <v>4863</v>
      </c>
      <c r="B84" s="401">
        <v>5914314</v>
      </c>
      <c r="C84" s="402" t="s">
        <v>131</v>
      </c>
      <c r="D84" s="323" t="s">
        <v>5154</v>
      </c>
      <c r="E84" s="487" t="e">
        <f>#REF!</f>
        <v>#REF!</v>
      </c>
      <c r="F84" s="309" t="s">
        <v>4530</v>
      </c>
      <c r="G84" s="464" t="e">
        <f>ROUND(($G$51*1.5*0.0029)*E84,2)</f>
        <v>#REF!</v>
      </c>
      <c r="H84" s="385" t="s">
        <v>5095</v>
      </c>
      <c r="I84" s="385"/>
    </row>
    <row r="85" spans="1:9" ht="25.5" customHeight="1">
      <c r="A85" s="471" t="s">
        <v>4865</v>
      </c>
      <c r="B85" s="401">
        <v>5914344</v>
      </c>
      <c r="C85" s="402" t="s">
        <v>131</v>
      </c>
      <c r="D85" s="323" t="s">
        <v>5134</v>
      </c>
      <c r="E85" s="487" t="e">
        <f>#REF!</f>
        <v>#REF!</v>
      </c>
      <c r="F85" s="309" t="s">
        <v>4530</v>
      </c>
      <c r="G85" s="464" t="e">
        <f>ROUND(0.00096*$G$52*E85,2)</f>
        <v>#REF!</v>
      </c>
      <c r="H85" s="385" t="s">
        <v>5095</v>
      </c>
      <c r="I85" s="385"/>
    </row>
    <row r="86" spans="1:9" ht="25.5" customHeight="1">
      <c r="A86" s="471" t="s">
        <v>4867</v>
      </c>
      <c r="B86" s="401">
        <v>5914329</v>
      </c>
      <c r="C86" s="402" t="s">
        <v>131</v>
      </c>
      <c r="D86" s="323" t="s">
        <v>5135</v>
      </c>
      <c r="E86" s="487" t="e">
        <f>#REF!</f>
        <v>#REF!</v>
      </c>
      <c r="F86" s="309" t="s">
        <v>4530</v>
      </c>
      <c r="G86" s="464" t="e">
        <f>ROUND(0.00096*$G$52*E86,2)</f>
        <v>#REF!</v>
      </c>
      <c r="H86" s="385" t="s">
        <v>5095</v>
      </c>
      <c r="I86" s="385"/>
    </row>
    <row r="87" spans="1:9" ht="25.5" customHeight="1">
      <c r="A87" s="471" t="s">
        <v>4869</v>
      </c>
      <c r="B87" s="401">
        <v>5914314</v>
      </c>
      <c r="C87" s="402" t="s">
        <v>131</v>
      </c>
      <c r="D87" s="323" t="s">
        <v>5136</v>
      </c>
      <c r="E87" s="487" t="e">
        <f>#REF!</f>
        <v>#REF!</v>
      </c>
      <c r="F87" s="309" t="s">
        <v>4530</v>
      </c>
      <c r="G87" s="464" t="e">
        <f>ROUND(0.00096*$G$52*E87,2)</f>
        <v>#REF!</v>
      </c>
      <c r="H87" s="385" t="s">
        <v>5095</v>
      </c>
      <c r="I87" s="385"/>
    </row>
    <row r="88" spans="1:9" ht="25.5" customHeight="1">
      <c r="A88" s="471" t="s">
        <v>5143</v>
      </c>
      <c r="B88" s="401">
        <v>5914389</v>
      </c>
      <c r="C88" s="402" t="s">
        <v>131</v>
      </c>
      <c r="D88" s="323" t="s">
        <v>4851</v>
      </c>
      <c r="E88" s="487" t="e">
        <f>#REF!</f>
        <v>#REF!</v>
      </c>
      <c r="F88" s="309" t="s">
        <v>4530</v>
      </c>
      <c r="G88" s="464" t="e">
        <f>ROUND($G$50*1.5*E88,2)</f>
        <v>#REF!</v>
      </c>
      <c r="H88" s="385" t="s">
        <v>5095</v>
      </c>
      <c r="I88" s="385"/>
    </row>
    <row r="89" spans="1:9" ht="25.5" customHeight="1">
      <c r="A89" s="471" t="s">
        <v>5144</v>
      </c>
      <c r="B89" s="401">
        <v>5914374</v>
      </c>
      <c r="C89" s="402" t="s">
        <v>131</v>
      </c>
      <c r="D89" s="323" t="s">
        <v>4853</v>
      </c>
      <c r="E89" s="487" t="e">
        <f>#REF!</f>
        <v>#REF!</v>
      </c>
      <c r="F89" s="309" t="s">
        <v>4530</v>
      </c>
      <c r="G89" s="464" t="e">
        <f>ROUND($G$50*1.5*E89,2)</f>
        <v>#REF!</v>
      </c>
      <c r="H89" s="385" t="s">
        <v>5095</v>
      </c>
      <c r="I89" s="385"/>
    </row>
    <row r="90" spans="1:9" ht="25.5" customHeight="1">
      <c r="A90" s="471" t="s">
        <v>5145</v>
      </c>
      <c r="B90" s="401">
        <v>5914359</v>
      </c>
      <c r="C90" s="402" t="s">
        <v>131</v>
      </c>
      <c r="D90" s="323" t="s">
        <v>4855</v>
      </c>
      <c r="E90" s="487" t="e">
        <f>#REF!</f>
        <v>#REF!</v>
      </c>
      <c r="F90" s="309" t="s">
        <v>4530</v>
      </c>
      <c r="G90" s="464" t="e">
        <f>ROUND($G$50*1.5*E90,2)</f>
        <v>#REF!</v>
      </c>
      <c r="H90" s="385" t="s">
        <v>5095</v>
      </c>
      <c r="I90" s="385"/>
    </row>
    <row r="91" spans="1:9" ht="25.5" customHeight="1">
      <c r="A91" s="471" t="s">
        <v>5146</v>
      </c>
      <c r="B91" s="401">
        <v>5914389</v>
      </c>
      <c r="C91" s="402" t="s">
        <v>131</v>
      </c>
      <c r="D91" s="323" t="s">
        <v>5137</v>
      </c>
      <c r="E91" s="487" t="e">
        <f>#REF!</f>
        <v>#REF!</v>
      </c>
      <c r="F91" s="309" t="s">
        <v>4530</v>
      </c>
      <c r="G91" s="464" t="e">
        <f t="shared" ref="G91:G96" si="3">ROUND(0.0024*$G$53*E91,2)</f>
        <v>#REF!</v>
      </c>
      <c r="H91" s="385" t="s">
        <v>5095</v>
      </c>
      <c r="I91" s="385"/>
    </row>
    <row r="92" spans="1:9" ht="25.5" customHeight="1">
      <c r="A92" s="471" t="s">
        <v>5147</v>
      </c>
      <c r="B92" s="401">
        <v>5914374</v>
      </c>
      <c r="C92" s="402" t="s">
        <v>131</v>
      </c>
      <c r="D92" s="323" t="s">
        <v>5138</v>
      </c>
      <c r="E92" s="487" t="e">
        <f>#REF!</f>
        <v>#REF!</v>
      </c>
      <c r="F92" s="309" t="s">
        <v>4530</v>
      </c>
      <c r="G92" s="464" t="e">
        <f t="shared" si="3"/>
        <v>#REF!</v>
      </c>
      <c r="H92" s="385" t="s">
        <v>5095</v>
      </c>
      <c r="I92" s="385"/>
    </row>
    <row r="93" spans="1:9" ht="25.5" customHeight="1">
      <c r="A93" s="471" t="s">
        <v>5148</v>
      </c>
      <c r="B93" s="401">
        <v>5914359</v>
      </c>
      <c r="C93" s="402" t="s">
        <v>131</v>
      </c>
      <c r="D93" s="323" t="s">
        <v>5139</v>
      </c>
      <c r="E93" s="487" t="e">
        <f>#REF!</f>
        <v>#REF!</v>
      </c>
      <c r="F93" s="309" t="s">
        <v>4530</v>
      </c>
      <c r="G93" s="464" t="e">
        <f t="shared" si="3"/>
        <v>#REF!</v>
      </c>
      <c r="H93" s="385" t="s">
        <v>5095</v>
      </c>
      <c r="I93" s="385"/>
    </row>
    <row r="94" spans="1:9" ht="25.5" customHeight="1">
      <c r="A94" s="471" t="s">
        <v>5155</v>
      </c>
      <c r="B94" s="401">
        <v>5914389</v>
      </c>
      <c r="C94" s="402" t="s">
        <v>131</v>
      </c>
      <c r="D94" s="323" t="s">
        <v>5140</v>
      </c>
      <c r="E94" s="487" t="e">
        <f>#REF!</f>
        <v>#REF!</v>
      </c>
      <c r="F94" s="309" t="s">
        <v>4530</v>
      </c>
      <c r="G94" s="464" t="e">
        <f t="shared" si="3"/>
        <v>#REF!</v>
      </c>
      <c r="H94" s="385" t="s">
        <v>5095</v>
      </c>
      <c r="I94" s="385"/>
    </row>
    <row r="95" spans="1:9" ht="25.5" customHeight="1">
      <c r="A95" s="471" t="s">
        <v>5156</v>
      </c>
      <c r="B95" s="401">
        <v>5914374</v>
      </c>
      <c r="C95" s="402" t="s">
        <v>131</v>
      </c>
      <c r="D95" s="323" t="s">
        <v>5141</v>
      </c>
      <c r="E95" s="487" t="e">
        <f>#REF!</f>
        <v>#REF!</v>
      </c>
      <c r="F95" s="309" t="s">
        <v>4530</v>
      </c>
      <c r="G95" s="464" t="e">
        <f t="shared" si="3"/>
        <v>#REF!</v>
      </c>
      <c r="H95" s="385" t="s">
        <v>5095</v>
      </c>
      <c r="I95" s="385"/>
    </row>
    <row r="96" spans="1:9" ht="25.5" customHeight="1">
      <c r="A96" s="471" t="s">
        <v>5157</v>
      </c>
      <c r="B96" s="401">
        <v>5914359</v>
      </c>
      <c r="C96" s="402" t="s">
        <v>131</v>
      </c>
      <c r="D96" s="323" t="s">
        <v>5142</v>
      </c>
      <c r="E96" s="487" t="e">
        <f>#REF!</f>
        <v>#REF!</v>
      </c>
      <c r="F96" s="309" t="s">
        <v>4530</v>
      </c>
      <c r="G96" s="464" t="e">
        <f t="shared" si="3"/>
        <v>#REF!</v>
      </c>
      <c r="H96" s="385" t="s">
        <v>5095</v>
      </c>
      <c r="I96" s="385"/>
    </row>
    <row r="97" spans="1:9" ht="25.5" customHeight="1">
      <c r="A97" s="471" t="s">
        <v>5158</v>
      </c>
      <c r="B97" s="401">
        <v>5914389</v>
      </c>
      <c r="C97" s="402" t="s">
        <v>131</v>
      </c>
      <c r="D97" s="323" t="s">
        <v>4860</v>
      </c>
      <c r="E97" s="487" t="e">
        <f>#REF!</f>
        <v>#REF!</v>
      </c>
      <c r="F97" s="309" t="s">
        <v>4530</v>
      </c>
      <c r="G97" s="464" t="e">
        <f>ROUND(($G$54*1.5*0.00667*E97)+($G$55*1.5*0.00733*E97),2)</f>
        <v>#REF!</v>
      </c>
      <c r="H97" s="385" t="s">
        <v>5095</v>
      </c>
      <c r="I97" s="385"/>
    </row>
    <row r="98" spans="1:9" ht="25.5" customHeight="1">
      <c r="A98" s="471" t="s">
        <v>5159</v>
      </c>
      <c r="B98" s="401">
        <v>5914374</v>
      </c>
      <c r="C98" s="402" t="s">
        <v>131</v>
      </c>
      <c r="D98" s="323" t="s">
        <v>4862</v>
      </c>
      <c r="E98" s="487" t="e">
        <f>#REF!</f>
        <v>#REF!</v>
      </c>
      <c r="F98" s="309" t="s">
        <v>4530</v>
      </c>
      <c r="G98" s="464" t="e">
        <f>ROUND(($G$54*1.5*0.00667*E98)+($G$55*1.5*0.00733*E98),2)</f>
        <v>#REF!</v>
      </c>
      <c r="H98" s="385" t="s">
        <v>5095</v>
      </c>
      <c r="I98" s="385"/>
    </row>
    <row r="99" spans="1:9" ht="25.5" customHeight="1">
      <c r="A99" s="471" t="s">
        <v>5160</v>
      </c>
      <c r="B99" s="401">
        <v>5914359</v>
      </c>
      <c r="C99" s="402" t="s">
        <v>131</v>
      </c>
      <c r="D99" s="323" t="s">
        <v>4864</v>
      </c>
      <c r="E99" s="487" t="e">
        <f>#REF!</f>
        <v>#REF!</v>
      </c>
      <c r="F99" s="309" t="s">
        <v>4530</v>
      </c>
      <c r="G99" s="464" t="e">
        <f>ROUND(($G$54*1.5*0.00667*E99)+($G$55*1.5*0.00733*E99),2)</f>
        <v>#REF!</v>
      </c>
      <c r="H99" s="385" t="s">
        <v>5095</v>
      </c>
      <c r="I99" s="385"/>
    </row>
    <row r="100" spans="1:9" ht="25.5" customHeight="1">
      <c r="A100" s="471" t="s">
        <v>5161</v>
      </c>
      <c r="B100" s="401">
        <v>5914389</v>
      </c>
      <c r="C100" s="402" t="s">
        <v>131</v>
      </c>
      <c r="D100" s="323" t="s">
        <v>4866</v>
      </c>
      <c r="E100" s="487" t="e">
        <f>#REF!</f>
        <v>#REF!</v>
      </c>
      <c r="F100" s="309" t="s">
        <v>4530</v>
      </c>
      <c r="G100" s="464" t="e">
        <f>ROUND(($G$55*1.5*0.015*E100),2)</f>
        <v>#REF!</v>
      </c>
      <c r="H100" s="385" t="s">
        <v>5095</v>
      </c>
      <c r="I100" s="385"/>
    </row>
    <row r="101" spans="1:9" ht="25.5" customHeight="1">
      <c r="A101" s="471" t="s">
        <v>5162</v>
      </c>
      <c r="B101" s="401">
        <v>5914374</v>
      </c>
      <c r="C101" s="402" t="s">
        <v>131</v>
      </c>
      <c r="D101" s="323" t="s">
        <v>4868</v>
      </c>
      <c r="E101" s="487" t="e">
        <f>#REF!</f>
        <v>#REF!</v>
      </c>
      <c r="F101" s="309" t="s">
        <v>4530</v>
      </c>
      <c r="G101" s="464" t="e">
        <f>ROUND(($G$55*1.5*0.015*E101),2)</f>
        <v>#REF!</v>
      </c>
      <c r="H101" s="385" t="s">
        <v>5095</v>
      </c>
      <c r="I101" s="385"/>
    </row>
    <row r="102" spans="1:9" ht="25.5" customHeight="1">
      <c r="A102" s="471" t="s">
        <v>5163</v>
      </c>
      <c r="B102" s="401">
        <v>5914359</v>
      </c>
      <c r="C102" s="402" t="s">
        <v>131</v>
      </c>
      <c r="D102" s="323" t="s">
        <v>4870</v>
      </c>
      <c r="E102" s="487" t="e">
        <f>#REF!</f>
        <v>#REF!</v>
      </c>
      <c r="F102" s="309" t="s">
        <v>4530</v>
      </c>
      <c r="G102" s="464" t="e">
        <f>ROUND(($G$55*1.5*0.015*E102),2)</f>
        <v>#REF!</v>
      </c>
      <c r="H102" s="385" t="s">
        <v>5095</v>
      </c>
      <c r="I102" s="385"/>
    </row>
    <row r="103" spans="1:9" ht="25.5" customHeight="1">
      <c r="A103" s="467" t="s">
        <v>2464</v>
      </c>
      <c r="B103" s="472"/>
      <c r="C103" s="472"/>
      <c r="D103" s="469" t="s">
        <v>4529</v>
      </c>
      <c r="E103" s="75"/>
      <c r="F103" s="309"/>
      <c r="G103" s="464"/>
    </row>
    <row r="104" spans="1:9" ht="25.5" customHeight="1">
      <c r="A104" s="471" t="s">
        <v>4990</v>
      </c>
      <c r="B104" s="402">
        <v>4915598</v>
      </c>
      <c r="C104" s="402" t="s">
        <v>131</v>
      </c>
      <c r="D104" s="323" t="s">
        <v>4871</v>
      </c>
      <c r="E104" s="75"/>
      <c r="F104" s="309" t="s">
        <v>1</v>
      </c>
      <c r="G104" s="464">
        <v>288000</v>
      </c>
    </row>
    <row r="105" spans="1:9" ht="25.5" customHeight="1">
      <c r="A105" s="471" t="s">
        <v>4872</v>
      </c>
      <c r="B105" s="402">
        <v>4915776</v>
      </c>
      <c r="C105" s="402" t="s">
        <v>131</v>
      </c>
      <c r="D105" s="323" t="s">
        <v>4873</v>
      </c>
      <c r="E105" s="75"/>
      <c r="F105" s="309" t="s">
        <v>4595</v>
      </c>
      <c r="G105" s="464">
        <v>547.20000000000005</v>
      </c>
    </row>
    <row r="106" spans="1:9" ht="25.5" customHeight="1">
      <c r="A106" s="471" t="s">
        <v>4874</v>
      </c>
      <c r="B106" s="402">
        <v>4915740</v>
      </c>
      <c r="C106" s="402" t="s">
        <v>131</v>
      </c>
      <c r="D106" s="323" t="s">
        <v>4875</v>
      </c>
      <c r="E106" s="75"/>
      <c r="F106" s="309" t="s">
        <v>4595</v>
      </c>
      <c r="G106" s="464">
        <v>250</v>
      </c>
      <c r="I106" s="288">
        <v>182.4</v>
      </c>
    </row>
    <row r="107" spans="1:9" ht="25.5" customHeight="1">
      <c r="A107" s="471" t="s">
        <v>4876</v>
      </c>
      <c r="B107" s="402">
        <v>4915775</v>
      </c>
      <c r="C107" s="402" t="s">
        <v>131</v>
      </c>
      <c r="D107" s="323" t="s">
        <v>4877</v>
      </c>
      <c r="E107" s="75"/>
      <c r="F107" s="309" t="s">
        <v>4595</v>
      </c>
      <c r="G107" s="464">
        <v>2000</v>
      </c>
      <c r="I107" s="288">
        <f>ROUND(1472.425,2)</f>
        <v>1472.43</v>
      </c>
    </row>
    <row r="108" spans="1:9" ht="25.5" customHeight="1">
      <c r="A108" s="471" t="s">
        <v>4878</v>
      </c>
      <c r="B108" s="402">
        <v>4915744</v>
      </c>
      <c r="C108" s="402" t="s">
        <v>131</v>
      </c>
      <c r="D108" s="323" t="s">
        <v>4879</v>
      </c>
      <c r="E108" s="75"/>
      <c r="F108" s="309" t="s">
        <v>1</v>
      </c>
      <c r="G108" s="464">
        <v>182400</v>
      </c>
    </row>
    <row r="109" spans="1:9" ht="25.5" customHeight="1">
      <c r="A109" s="471" t="s">
        <v>4880</v>
      </c>
      <c r="B109" s="402">
        <v>4413996</v>
      </c>
      <c r="C109" s="402" t="s">
        <v>131</v>
      </c>
      <c r="D109" s="323" t="s">
        <v>4881</v>
      </c>
      <c r="E109" s="493"/>
      <c r="F109" s="309" t="s">
        <v>1</v>
      </c>
      <c r="G109" s="464">
        <v>4656</v>
      </c>
    </row>
    <row r="110" spans="1:9" ht="25.5" customHeight="1">
      <c r="A110" s="471" t="s">
        <v>4882</v>
      </c>
      <c r="B110" s="402">
        <v>4915713</v>
      </c>
      <c r="C110" s="402" t="s">
        <v>131</v>
      </c>
      <c r="D110" s="323" t="s">
        <v>4883</v>
      </c>
      <c r="E110" s="493"/>
      <c r="F110" s="309" t="s">
        <v>2</v>
      </c>
      <c r="G110" s="464">
        <v>729.6</v>
      </c>
    </row>
    <row r="111" spans="1:9" ht="25.5" customHeight="1">
      <c r="A111" s="471" t="s">
        <v>4884</v>
      </c>
      <c r="B111" s="402">
        <v>4915710</v>
      </c>
      <c r="C111" s="402" t="s">
        <v>131</v>
      </c>
      <c r="D111" s="323" t="s">
        <v>4885</v>
      </c>
      <c r="E111" s="488"/>
      <c r="F111" s="485" t="s">
        <v>0</v>
      </c>
      <c r="G111" s="465">
        <v>91200</v>
      </c>
    </row>
    <row r="112" spans="1:9" ht="25.5" customHeight="1">
      <c r="A112" s="471" t="s">
        <v>4886</v>
      </c>
      <c r="B112" s="402">
        <v>5501706</v>
      </c>
      <c r="C112" s="402" t="s">
        <v>131</v>
      </c>
      <c r="D112" s="323" t="s">
        <v>4887</v>
      </c>
      <c r="E112" s="480"/>
      <c r="F112" s="309" t="s">
        <v>2</v>
      </c>
      <c r="G112" s="465">
        <f>ROUND(18405.301,2)</f>
        <v>18405.3</v>
      </c>
    </row>
    <row r="113" spans="1:9" ht="25.5" customHeight="1">
      <c r="A113" s="471" t="s">
        <v>4888</v>
      </c>
      <c r="B113" s="402">
        <v>5914647</v>
      </c>
      <c r="C113" s="402" t="s">
        <v>131</v>
      </c>
      <c r="D113" s="323" t="s">
        <v>4889</v>
      </c>
      <c r="E113" s="482"/>
      <c r="F113" s="309" t="s">
        <v>8</v>
      </c>
      <c r="G113" s="465">
        <f>ROUND(41411.915,2)</f>
        <v>41411.919999999998</v>
      </c>
    </row>
    <row r="114" spans="1:9" ht="25.5" customHeight="1">
      <c r="A114" s="471" t="s">
        <v>4890</v>
      </c>
      <c r="B114" s="489">
        <v>4915672</v>
      </c>
      <c r="C114" s="402" t="s">
        <v>131</v>
      </c>
      <c r="D114" s="323" t="s">
        <v>4891</v>
      </c>
      <c r="E114" s="482"/>
      <c r="F114" s="309" t="s">
        <v>0</v>
      </c>
      <c r="G114" s="465">
        <v>4320</v>
      </c>
    </row>
    <row r="115" spans="1:9" ht="25.5" customHeight="1">
      <c r="A115" s="471" t="s">
        <v>4892</v>
      </c>
      <c r="B115" s="402">
        <v>4915723</v>
      </c>
      <c r="C115" s="402" t="s">
        <v>131</v>
      </c>
      <c r="D115" s="323" t="s">
        <v>4893</v>
      </c>
      <c r="E115" s="482"/>
      <c r="F115" s="309" t="s">
        <v>1</v>
      </c>
      <c r="G115" s="465">
        <v>197200</v>
      </c>
    </row>
    <row r="116" spans="1:9" ht="25.5" customHeight="1">
      <c r="A116" s="471" t="s">
        <v>4894</v>
      </c>
      <c r="B116" s="402">
        <v>4915708</v>
      </c>
      <c r="C116" s="402" t="s">
        <v>131</v>
      </c>
      <c r="D116" s="323" t="s">
        <v>4895</v>
      </c>
      <c r="E116" s="482"/>
      <c r="F116" s="309" t="s">
        <v>0</v>
      </c>
      <c r="G116" s="465">
        <v>20000</v>
      </c>
    </row>
    <row r="117" spans="1:9" ht="25.5" customHeight="1">
      <c r="A117" s="471" t="s">
        <v>4896</v>
      </c>
      <c r="B117" s="402">
        <v>3713705</v>
      </c>
      <c r="C117" s="402" t="s">
        <v>131</v>
      </c>
      <c r="D117" s="323" t="s">
        <v>4897</v>
      </c>
      <c r="E117" s="482"/>
      <c r="F117" s="309" t="s">
        <v>0</v>
      </c>
      <c r="G117" s="465">
        <v>3000</v>
      </c>
    </row>
    <row r="118" spans="1:9" ht="25.5" customHeight="1">
      <c r="A118" s="471" t="s">
        <v>4898</v>
      </c>
      <c r="B118" s="402">
        <v>1505879</v>
      </c>
      <c r="C118" s="402" t="s">
        <v>131</v>
      </c>
      <c r="D118" s="323" t="s">
        <v>4901</v>
      </c>
      <c r="E118" s="482"/>
      <c r="F118" s="309" t="s">
        <v>2</v>
      </c>
      <c r="G118" s="465">
        <v>3500</v>
      </c>
      <c r="I118" s="290">
        <v>2400</v>
      </c>
    </row>
    <row r="119" spans="1:9" ht="25.5" customHeight="1">
      <c r="A119" s="471" t="s">
        <v>4899</v>
      </c>
      <c r="B119" s="402">
        <v>1505860</v>
      </c>
      <c r="C119" s="402" t="s">
        <v>131</v>
      </c>
      <c r="D119" s="323" t="s">
        <v>4903</v>
      </c>
      <c r="E119" s="482"/>
      <c r="F119" s="309" t="s">
        <v>2</v>
      </c>
      <c r="G119" s="465">
        <v>8000</v>
      </c>
      <c r="I119" s="290">
        <v>6840</v>
      </c>
    </row>
    <row r="120" spans="1:9" ht="25.5" customHeight="1">
      <c r="A120" s="471" t="s">
        <v>4900</v>
      </c>
      <c r="B120" s="402">
        <v>1506055</v>
      </c>
      <c r="C120" s="402" t="s">
        <v>131</v>
      </c>
      <c r="D120" s="323" t="s">
        <v>4905</v>
      </c>
      <c r="E120" s="482"/>
      <c r="F120" s="309" t="s">
        <v>2</v>
      </c>
      <c r="G120" s="465">
        <v>100</v>
      </c>
    </row>
    <row r="121" spans="1:9" ht="25.5" customHeight="1">
      <c r="A121" s="471" t="s">
        <v>4902</v>
      </c>
      <c r="B121" s="402">
        <v>1107888</v>
      </c>
      <c r="C121" s="402" t="s">
        <v>131</v>
      </c>
      <c r="D121" s="323" t="s">
        <v>4907</v>
      </c>
      <c r="E121" s="482"/>
      <c r="F121" s="309" t="s">
        <v>2</v>
      </c>
      <c r="G121" s="465">
        <v>100</v>
      </c>
    </row>
    <row r="122" spans="1:9" ht="25.5" customHeight="1">
      <c r="A122" s="471" t="s">
        <v>4904</v>
      </c>
      <c r="B122" s="468" t="s">
        <v>5094</v>
      </c>
      <c r="C122" s="468" t="s">
        <v>4509</v>
      </c>
      <c r="D122" s="323" t="s">
        <v>4909</v>
      </c>
      <c r="E122" s="482"/>
      <c r="F122" s="309" t="s">
        <v>2</v>
      </c>
      <c r="G122" s="465">
        <f>ROUND(137.401,2)</f>
        <v>137.4</v>
      </c>
    </row>
    <row r="123" spans="1:9" ht="25.5" customHeight="1">
      <c r="A123" s="471" t="s">
        <v>4906</v>
      </c>
      <c r="B123" s="402">
        <v>3815706</v>
      </c>
      <c r="C123" s="402" t="s">
        <v>131</v>
      </c>
      <c r="D123" s="323" t="s">
        <v>4911</v>
      </c>
      <c r="E123" s="482"/>
      <c r="F123" s="309" t="s">
        <v>0</v>
      </c>
      <c r="G123" s="465">
        <v>60</v>
      </c>
    </row>
    <row r="124" spans="1:9" ht="25.5" customHeight="1">
      <c r="A124" s="471" t="s">
        <v>4908</v>
      </c>
      <c r="B124" s="402">
        <v>5214001</v>
      </c>
      <c r="C124" s="402" t="s">
        <v>131</v>
      </c>
      <c r="D124" s="323" t="s">
        <v>4913</v>
      </c>
      <c r="E124" s="482"/>
      <c r="F124" s="309" t="s">
        <v>1</v>
      </c>
      <c r="G124" s="465">
        <v>70000</v>
      </c>
      <c r="I124" s="290">
        <v>67200</v>
      </c>
    </row>
    <row r="125" spans="1:9" ht="25.5" customHeight="1">
      <c r="A125" s="471" t="s">
        <v>4910</v>
      </c>
      <c r="B125" s="402">
        <v>4413984</v>
      </c>
      <c r="C125" s="402" t="s">
        <v>131</v>
      </c>
      <c r="D125" s="323" t="s">
        <v>4915</v>
      </c>
      <c r="E125" s="482"/>
      <c r="F125" s="309" t="s">
        <v>2</v>
      </c>
      <c r="G125" s="465">
        <f>ROUND(18705.185,2)</f>
        <v>18705.189999999999</v>
      </c>
    </row>
    <row r="126" spans="1:9" ht="25.5" customHeight="1">
      <c r="A126" s="471" t="s">
        <v>4912</v>
      </c>
      <c r="B126" s="402">
        <v>4915613</v>
      </c>
      <c r="C126" s="402" t="s">
        <v>131</v>
      </c>
      <c r="D126" s="323" t="s">
        <v>4917</v>
      </c>
      <c r="E126" s="482"/>
      <c r="F126" s="309" t="s">
        <v>1</v>
      </c>
      <c r="G126" s="465">
        <f>ROUND(2300661.422,2)</f>
        <v>2300661.42</v>
      </c>
    </row>
    <row r="127" spans="1:9" ht="25.5" customHeight="1">
      <c r="A127" s="471" t="s">
        <v>4914</v>
      </c>
      <c r="B127" s="402">
        <v>4915765</v>
      </c>
      <c r="C127" s="402" t="s">
        <v>131</v>
      </c>
      <c r="D127" s="323" t="s">
        <v>4919</v>
      </c>
      <c r="E127" s="482"/>
      <c r="F127" s="309" t="s">
        <v>2</v>
      </c>
      <c r="G127" s="465">
        <f>ROUND(1207.267,2)</f>
        <v>1207.27</v>
      </c>
    </row>
    <row r="128" spans="1:9" ht="25.5" customHeight="1">
      <c r="A128" s="471" t="s">
        <v>4916</v>
      </c>
      <c r="B128" s="402">
        <v>4915766</v>
      </c>
      <c r="C128" s="402" t="s">
        <v>131</v>
      </c>
      <c r="D128" s="323" t="s">
        <v>4921</v>
      </c>
      <c r="E128" s="480"/>
      <c r="F128" s="309" t="s">
        <v>2</v>
      </c>
      <c r="G128" s="465">
        <f>ROUND(905.45,2)</f>
        <v>905.45</v>
      </c>
    </row>
    <row r="129" spans="1:10" ht="25.5" customHeight="1">
      <c r="A129" s="471" t="s">
        <v>4918</v>
      </c>
      <c r="B129" s="402">
        <v>4915764</v>
      </c>
      <c r="C129" s="402" t="s">
        <v>131</v>
      </c>
      <c r="D129" s="323" t="s">
        <v>4922</v>
      </c>
      <c r="E129" s="482"/>
      <c r="F129" s="309" t="s">
        <v>2</v>
      </c>
      <c r="G129" s="465">
        <f>ROUND(223.568,2)</f>
        <v>223.57</v>
      </c>
    </row>
    <row r="130" spans="1:10" ht="25.5" customHeight="1">
      <c r="A130" s="471" t="s">
        <v>4920</v>
      </c>
      <c r="B130" s="402">
        <v>4915767</v>
      </c>
      <c r="C130" s="402" t="s">
        <v>131</v>
      </c>
      <c r="D130" s="323" t="s">
        <v>4923</v>
      </c>
      <c r="E130" s="490"/>
      <c r="F130" s="309" t="s">
        <v>2</v>
      </c>
      <c r="G130" s="465">
        <f>ROUND(230.069,2)</f>
        <v>230.07</v>
      </c>
    </row>
    <row r="131" spans="1:10" ht="25.5" customHeight="1">
      <c r="A131" s="467" t="s">
        <v>4924</v>
      </c>
      <c r="B131" s="472"/>
      <c r="C131" s="472"/>
      <c r="D131" s="469" t="s">
        <v>4925</v>
      </c>
      <c r="E131" s="75"/>
      <c r="F131" s="309"/>
      <c r="G131" s="464"/>
    </row>
    <row r="132" spans="1:10" ht="25.5" customHeight="1">
      <c r="A132" s="471" t="s">
        <v>4926</v>
      </c>
      <c r="B132" s="402">
        <v>4805757</v>
      </c>
      <c r="C132" s="402" t="s">
        <v>131</v>
      </c>
      <c r="D132" s="323" t="s">
        <v>4766</v>
      </c>
      <c r="E132" s="490"/>
      <c r="F132" s="309" t="s">
        <v>2</v>
      </c>
      <c r="G132" s="465">
        <v>3552</v>
      </c>
    </row>
    <row r="133" spans="1:10" ht="25.5" customHeight="1">
      <c r="A133" s="471" t="s">
        <v>4927</v>
      </c>
      <c r="B133" s="402">
        <v>4805762</v>
      </c>
      <c r="C133" s="402" t="s">
        <v>131</v>
      </c>
      <c r="D133" s="323" t="s">
        <v>4928</v>
      </c>
      <c r="E133" s="490"/>
      <c r="F133" s="309" t="s">
        <v>2</v>
      </c>
      <c r="G133" s="465">
        <v>1420.8</v>
      </c>
    </row>
    <row r="134" spans="1:10" ht="25.5" customHeight="1">
      <c r="A134" s="471" t="s">
        <v>4929</v>
      </c>
      <c r="B134" s="402">
        <v>4805765</v>
      </c>
      <c r="C134" s="402" t="s">
        <v>131</v>
      </c>
      <c r="D134" s="323" t="s">
        <v>4930</v>
      </c>
      <c r="E134" s="490"/>
      <c r="F134" s="309" t="s">
        <v>2</v>
      </c>
      <c r="G134" s="465">
        <v>1300</v>
      </c>
    </row>
    <row r="135" spans="1:10" ht="25.5" customHeight="1">
      <c r="A135" s="471" t="s">
        <v>4931</v>
      </c>
      <c r="B135" s="402">
        <v>4815671</v>
      </c>
      <c r="C135" s="402" t="s">
        <v>131</v>
      </c>
      <c r="D135" s="323" t="s">
        <v>4932</v>
      </c>
      <c r="E135" s="490"/>
      <c r="F135" s="309" t="s">
        <v>2</v>
      </c>
      <c r="G135" s="465">
        <v>7104</v>
      </c>
    </row>
    <row r="136" spans="1:10" ht="25.5" customHeight="1">
      <c r="A136" s="471" t="s">
        <v>4933</v>
      </c>
      <c r="B136" s="402">
        <v>2003343</v>
      </c>
      <c r="C136" s="402" t="s">
        <v>131</v>
      </c>
      <c r="D136" s="323" t="s">
        <v>4934</v>
      </c>
      <c r="E136" s="490"/>
      <c r="F136" s="309" t="s">
        <v>0</v>
      </c>
      <c r="G136" s="465">
        <v>400</v>
      </c>
    </row>
    <row r="137" spans="1:10" ht="25.5" customHeight="1">
      <c r="A137" s="471" t="s">
        <v>4935</v>
      </c>
      <c r="B137" s="402">
        <v>2003377</v>
      </c>
      <c r="C137" s="402" t="s">
        <v>131</v>
      </c>
      <c r="D137" s="323" t="s">
        <v>4936</v>
      </c>
      <c r="E137" s="490"/>
      <c r="F137" s="309" t="s">
        <v>0</v>
      </c>
      <c r="G137" s="465">
        <v>2000</v>
      </c>
    </row>
    <row r="138" spans="1:10" ht="25.5" customHeight="1">
      <c r="A138" s="471" t="s">
        <v>4937</v>
      </c>
      <c r="B138" s="402">
        <v>2003379</v>
      </c>
      <c r="C138" s="402" t="s">
        <v>131</v>
      </c>
      <c r="D138" s="323" t="s">
        <v>4938</v>
      </c>
      <c r="E138" s="490"/>
      <c r="F138" s="309" t="s">
        <v>0</v>
      </c>
      <c r="G138" s="465">
        <v>1000</v>
      </c>
    </row>
    <row r="139" spans="1:10" ht="25.5" customHeight="1">
      <c r="A139" s="471" t="s">
        <v>4939</v>
      </c>
      <c r="B139" s="402">
        <v>4915777</v>
      </c>
      <c r="C139" s="402" t="s">
        <v>131</v>
      </c>
      <c r="D139" s="323" t="s">
        <v>4940</v>
      </c>
      <c r="E139" s="490"/>
      <c r="F139" s="309" t="s">
        <v>0</v>
      </c>
      <c r="G139" s="465">
        <f>ROUND(307.591,2)</f>
        <v>307.58999999999997</v>
      </c>
    </row>
    <row r="140" spans="1:10" ht="25.5" customHeight="1">
      <c r="A140" s="471" t="s">
        <v>4941</v>
      </c>
      <c r="B140" s="402">
        <v>1600436</v>
      </c>
      <c r="C140" s="402" t="s">
        <v>131</v>
      </c>
      <c r="D140" s="323" t="s">
        <v>4942</v>
      </c>
      <c r="E140" s="490"/>
      <c r="F140" s="309" t="s">
        <v>2</v>
      </c>
      <c r="G140" s="465">
        <v>67.2</v>
      </c>
    </row>
    <row r="141" spans="1:10" ht="25.5" customHeight="1">
      <c r="A141" s="471" t="s">
        <v>4943</v>
      </c>
      <c r="B141" s="402">
        <v>1600404</v>
      </c>
      <c r="C141" s="402" t="s">
        <v>131</v>
      </c>
      <c r="D141" s="323" t="s">
        <v>4944</v>
      </c>
      <c r="E141" s="490"/>
      <c r="F141" s="309" t="s">
        <v>0</v>
      </c>
      <c r="G141" s="465">
        <v>1040</v>
      </c>
    </row>
    <row r="142" spans="1:10" ht="25.5" customHeight="1">
      <c r="A142" s="471" t="s">
        <v>4945</v>
      </c>
      <c r="B142" s="402">
        <v>804023</v>
      </c>
      <c r="C142" s="402" t="s">
        <v>131</v>
      </c>
      <c r="D142" s="323" t="s">
        <v>4946</v>
      </c>
      <c r="E142" s="490"/>
      <c r="F142" s="309" t="s">
        <v>0</v>
      </c>
      <c r="G142" s="465">
        <v>1480</v>
      </c>
    </row>
    <row r="143" spans="1:10" ht="25.5" customHeight="1">
      <c r="A143" s="471" t="s">
        <v>4947</v>
      </c>
      <c r="B143" s="402">
        <v>804081</v>
      </c>
      <c r="C143" s="402" t="s">
        <v>131</v>
      </c>
      <c r="D143" s="323" t="s">
        <v>4948</v>
      </c>
      <c r="E143" s="490"/>
      <c r="F143" s="309" t="s">
        <v>134</v>
      </c>
      <c r="G143" s="465">
        <f>ROUND(6.246,2)</f>
        <v>6.25</v>
      </c>
    </row>
    <row r="144" spans="1:10" ht="25.5" customHeight="1">
      <c r="A144" s="471" t="s">
        <v>4949</v>
      </c>
      <c r="B144" s="402">
        <v>804031</v>
      </c>
      <c r="C144" s="402" t="s">
        <v>131</v>
      </c>
      <c r="D144" s="323" t="s">
        <v>4950</v>
      </c>
      <c r="E144" s="490"/>
      <c r="F144" s="291" t="s">
        <v>0</v>
      </c>
      <c r="G144" s="465">
        <v>3000</v>
      </c>
      <c r="H144" s="456">
        <v>1152</v>
      </c>
      <c r="I144" s="428"/>
      <c r="J144" s="41">
        <f>(H145/H144)+1</f>
        <v>1.1666666666666701</v>
      </c>
    </row>
    <row r="145" spans="1:10" ht="25.5" customHeight="1">
      <c r="A145" s="471" t="s">
        <v>4951</v>
      </c>
      <c r="B145" s="402">
        <v>804101</v>
      </c>
      <c r="C145" s="402" t="s">
        <v>131</v>
      </c>
      <c r="D145" s="323" t="s">
        <v>4952</v>
      </c>
      <c r="E145" s="490"/>
      <c r="F145" s="75" t="s">
        <v>134</v>
      </c>
      <c r="G145" s="465">
        <v>400</v>
      </c>
      <c r="H145" s="456">
        <v>192</v>
      </c>
      <c r="J145" s="427"/>
    </row>
    <row r="146" spans="1:10" ht="25.5" customHeight="1">
      <c r="A146" s="471" t="s">
        <v>4953</v>
      </c>
      <c r="B146" s="402">
        <v>804039</v>
      </c>
      <c r="C146" s="402" t="s">
        <v>131</v>
      </c>
      <c r="D146" s="323" t="s">
        <v>4954</v>
      </c>
      <c r="E146" s="490"/>
      <c r="F146" s="291" t="s">
        <v>0</v>
      </c>
      <c r="G146" s="465">
        <v>3000</v>
      </c>
      <c r="H146" s="456">
        <v>1480</v>
      </c>
    </row>
    <row r="147" spans="1:10" ht="25.5" customHeight="1">
      <c r="A147" s="471" t="s">
        <v>4955</v>
      </c>
      <c r="B147" s="402">
        <v>804121</v>
      </c>
      <c r="C147" s="402" t="s">
        <v>131</v>
      </c>
      <c r="D147" s="323" t="s">
        <v>4956</v>
      </c>
      <c r="E147" s="482"/>
      <c r="F147" s="309" t="s">
        <v>134</v>
      </c>
      <c r="G147" s="465">
        <v>60</v>
      </c>
      <c r="H147" s="456">
        <v>28</v>
      </c>
    </row>
    <row r="148" spans="1:10" ht="25.5" customHeight="1">
      <c r="A148" s="471" t="s">
        <v>4957</v>
      </c>
      <c r="B148" s="402">
        <v>804047</v>
      </c>
      <c r="C148" s="402" t="s">
        <v>131</v>
      </c>
      <c r="D148" s="323" t="s">
        <v>4958</v>
      </c>
      <c r="E148" s="482"/>
      <c r="F148" s="309" t="s">
        <v>0</v>
      </c>
      <c r="G148" s="465">
        <f>ROUND(31.228,2)</f>
        <v>31.23</v>
      </c>
    </row>
    <row r="149" spans="1:10" ht="25.5" customHeight="1" thickBot="1">
      <c r="A149" s="471" t="s">
        <v>4959</v>
      </c>
      <c r="B149" s="402">
        <v>804141</v>
      </c>
      <c r="C149" s="402" t="s">
        <v>131</v>
      </c>
      <c r="D149" s="323" t="s">
        <v>4960</v>
      </c>
      <c r="E149" s="482"/>
      <c r="F149" s="309" t="s">
        <v>134</v>
      </c>
      <c r="G149" s="465">
        <v>3</v>
      </c>
    </row>
    <row r="150" spans="1:10" ht="25.5" customHeight="1" thickBot="1">
      <c r="A150" s="125">
        <v>3</v>
      </c>
      <c r="B150" s="126"/>
      <c r="C150" s="126"/>
      <c r="D150" s="127" t="s">
        <v>4961</v>
      </c>
      <c r="E150" s="126"/>
      <c r="F150" s="324"/>
      <c r="G150" s="458"/>
    </row>
    <row r="151" spans="1:10" ht="25.5" customHeight="1">
      <c r="A151" s="463" t="s">
        <v>112</v>
      </c>
      <c r="B151" s="402">
        <v>407819</v>
      </c>
      <c r="C151" s="402" t="s">
        <v>131</v>
      </c>
      <c r="D151" s="323" t="s">
        <v>4962</v>
      </c>
      <c r="E151" s="481"/>
      <c r="F151" s="309" t="s">
        <v>12</v>
      </c>
      <c r="G151" s="465">
        <v>4000</v>
      </c>
    </row>
    <row r="152" spans="1:10" ht="25.5" customHeight="1">
      <c r="A152" s="463" t="s">
        <v>2465</v>
      </c>
      <c r="B152" s="402">
        <v>3108005</v>
      </c>
      <c r="C152" s="402" t="s">
        <v>131</v>
      </c>
      <c r="D152" s="323" t="s">
        <v>4963</v>
      </c>
      <c r="E152" s="481"/>
      <c r="F152" s="309" t="s">
        <v>1</v>
      </c>
      <c r="G152" s="465">
        <v>480</v>
      </c>
    </row>
    <row r="153" spans="1:10" ht="25.5" customHeight="1">
      <c r="A153" s="463" t="s">
        <v>4502</v>
      </c>
      <c r="B153" s="402">
        <v>3108022</v>
      </c>
      <c r="C153" s="402" t="s">
        <v>131</v>
      </c>
      <c r="D153" s="323" t="s">
        <v>4964</v>
      </c>
      <c r="E153" s="482"/>
      <c r="F153" s="309" t="s">
        <v>0</v>
      </c>
      <c r="G153" s="465">
        <v>1000</v>
      </c>
    </row>
    <row r="154" spans="1:10" ht="25.5" customHeight="1">
      <c r="A154" s="463" t="s">
        <v>4503</v>
      </c>
      <c r="B154" s="468" t="s">
        <v>5094</v>
      </c>
      <c r="C154" s="468" t="s">
        <v>4509</v>
      </c>
      <c r="D154" s="323" t="s">
        <v>4909</v>
      </c>
      <c r="E154" s="482"/>
      <c r="F154" s="309" t="s">
        <v>2</v>
      </c>
      <c r="G154" s="465">
        <v>40</v>
      </c>
    </row>
    <row r="155" spans="1:10" ht="25.5" customHeight="1">
      <c r="A155" s="463" t="s">
        <v>4504</v>
      </c>
      <c r="B155" s="402">
        <v>1108059</v>
      </c>
      <c r="C155" s="402" t="s">
        <v>131</v>
      </c>
      <c r="D155" s="323" t="s">
        <v>4965</v>
      </c>
      <c r="E155" s="482"/>
      <c r="F155" s="309" t="s">
        <v>2</v>
      </c>
      <c r="G155" s="465">
        <v>50</v>
      </c>
      <c r="H155" s="456">
        <v>20</v>
      </c>
    </row>
    <row r="156" spans="1:10" ht="25.5" customHeight="1">
      <c r="A156" s="463" t="s">
        <v>4505</v>
      </c>
      <c r="B156" s="402">
        <v>1109669</v>
      </c>
      <c r="C156" s="402" t="s">
        <v>131</v>
      </c>
      <c r="D156" s="323" t="s">
        <v>4966</v>
      </c>
      <c r="E156" s="482"/>
      <c r="F156" s="309" t="s">
        <v>2</v>
      </c>
      <c r="G156" s="465">
        <v>60</v>
      </c>
    </row>
    <row r="157" spans="1:10" ht="25.5" customHeight="1">
      <c r="A157" s="463" t="s">
        <v>4506</v>
      </c>
      <c r="B157" s="402">
        <v>1600436</v>
      </c>
      <c r="C157" s="402" t="s">
        <v>131</v>
      </c>
      <c r="D157" s="323" t="s">
        <v>4942</v>
      </c>
      <c r="E157" s="483"/>
      <c r="F157" s="309" t="s">
        <v>2</v>
      </c>
      <c r="G157" s="466">
        <v>134.4</v>
      </c>
    </row>
    <row r="158" spans="1:10" ht="25.5" customHeight="1">
      <c r="A158" s="463" t="s">
        <v>4510</v>
      </c>
      <c r="B158" s="402">
        <v>3806402</v>
      </c>
      <c r="C158" s="402" t="s">
        <v>131</v>
      </c>
      <c r="D158" s="323" t="s">
        <v>4967</v>
      </c>
      <c r="E158" s="484"/>
      <c r="F158" s="485" t="s">
        <v>1</v>
      </c>
      <c r="G158" s="486">
        <v>1440</v>
      </c>
    </row>
    <row r="159" spans="1:10" ht="25.5" customHeight="1">
      <c r="A159" s="463" t="s">
        <v>4521</v>
      </c>
      <c r="B159" s="402">
        <v>3806405</v>
      </c>
      <c r="C159" s="402" t="s">
        <v>131</v>
      </c>
      <c r="D159" s="323" t="s">
        <v>4968</v>
      </c>
      <c r="E159" s="470"/>
      <c r="F159" s="309" t="s">
        <v>134</v>
      </c>
      <c r="G159" s="465">
        <v>288</v>
      </c>
    </row>
    <row r="160" spans="1:10" ht="25.5" customHeight="1">
      <c r="A160" s="463" t="s">
        <v>4522</v>
      </c>
      <c r="B160" s="402">
        <v>3806406</v>
      </c>
      <c r="C160" s="402" t="s">
        <v>131</v>
      </c>
      <c r="D160" s="323" t="s">
        <v>4969</v>
      </c>
      <c r="E160" s="483"/>
      <c r="F160" s="309" t="s">
        <v>0</v>
      </c>
      <c r="G160" s="466">
        <v>288</v>
      </c>
    </row>
    <row r="161" spans="1:9" ht="25.5" customHeight="1">
      <c r="A161" s="463" t="s">
        <v>4523</v>
      </c>
      <c r="B161" s="402">
        <v>4915750</v>
      </c>
      <c r="C161" s="402" t="s">
        <v>131</v>
      </c>
      <c r="D161" s="323" t="s">
        <v>4970</v>
      </c>
      <c r="E161" s="483"/>
      <c r="F161" s="309" t="s">
        <v>0</v>
      </c>
      <c r="G161" s="466">
        <v>576</v>
      </c>
    </row>
    <row r="162" spans="1:9" ht="25.5" customHeight="1" thickBot="1">
      <c r="A162" s="463" t="s">
        <v>4524</v>
      </c>
      <c r="B162" s="402">
        <v>4915753</v>
      </c>
      <c r="C162" s="402" t="s">
        <v>131</v>
      </c>
      <c r="D162" s="323" t="s">
        <v>4971</v>
      </c>
      <c r="E162" s="483"/>
      <c r="F162" s="492" t="s">
        <v>2</v>
      </c>
      <c r="G162" s="466">
        <v>100</v>
      </c>
      <c r="H162" s="457">
        <v>67.2</v>
      </c>
    </row>
    <row r="163" spans="1:9" ht="25.5" customHeight="1" thickBot="1">
      <c r="A163" s="125">
        <v>4</v>
      </c>
      <c r="B163" s="126"/>
      <c r="C163" s="126"/>
      <c r="D163" s="127" t="s">
        <v>4972</v>
      </c>
      <c r="E163" s="126"/>
      <c r="F163" s="324"/>
      <c r="G163" s="458"/>
    </row>
    <row r="164" spans="1:9" ht="25.5" customHeight="1">
      <c r="A164" s="471" t="s">
        <v>113</v>
      </c>
      <c r="B164" s="402">
        <v>4915736</v>
      </c>
      <c r="C164" s="402" t="s">
        <v>131</v>
      </c>
      <c r="D164" s="323" t="s">
        <v>4973</v>
      </c>
      <c r="E164" s="480"/>
      <c r="F164" s="291" t="s">
        <v>2</v>
      </c>
      <c r="G164" s="465">
        <v>30</v>
      </c>
    </row>
    <row r="165" spans="1:9" ht="25.5" customHeight="1">
      <c r="A165" s="471" t="s">
        <v>4495</v>
      </c>
      <c r="B165" s="402">
        <v>4915735</v>
      </c>
      <c r="C165" s="402" t="s">
        <v>131</v>
      </c>
      <c r="D165" s="323" t="s">
        <v>4974</v>
      </c>
      <c r="E165" s="292"/>
      <c r="F165" s="309" t="s">
        <v>2</v>
      </c>
      <c r="G165" s="465">
        <v>336</v>
      </c>
    </row>
    <row r="166" spans="1:9" ht="25.5" customHeight="1">
      <c r="A166" s="471" t="s">
        <v>4507</v>
      </c>
      <c r="B166" s="402">
        <v>4915738</v>
      </c>
      <c r="C166" s="402" t="s">
        <v>131</v>
      </c>
      <c r="D166" s="323" t="s">
        <v>4975</v>
      </c>
      <c r="E166" s="292"/>
      <c r="F166" s="309" t="s">
        <v>2</v>
      </c>
      <c r="G166" s="465">
        <v>140</v>
      </c>
    </row>
    <row r="167" spans="1:9" ht="25.5" customHeight="1">
      <c r="A167" s="471" t="s">
        <v>4508</v>
      </c>
      <c r="B167" s="402">
        <v>4915737</v>
      </c>
      <c r="C167" s="402" t="s">
        <v>131</v>
      </c>
      <c r="D167" s="323" t="s">
        <v>4976</v>
      </c>
      <c r="E167" s="293"/>
      <c r="F167" s="309" t="s">
        <v>2</v>
      </c>
      <c r="G167" s="465">
        <v>3024</v>
      </c>
    </row>
    <row r="168" spans="1:9" ht="25.5" customHeight="1" thickBot="1">
      <c r="A168" s="471" t="s">
        <v>4737</v>
      </c>
      <c r="B168" s="402">
        <v>3205864</v>
      </c>
      <c r="C168" s="402" t="s">
        <v>131</v>
      </c>
      <c r="D168" s="323" t="s">
        <v>4977</v>
      </c>
      <c r="E168" s="292"/>
      <c r="F168" s="309" t="s">
        <v>2</v>
      </c>
      <c r="G168" s="465">
        <v>1000</v>
      </c>
      <c r="H168" s="456">
        <f>ROUND(780.688,2)</f>
        <v>780.69</v>
      </c>
    </row>
    <row r="169" spans="1:9" ht="25.5" customHeight="1" thickBot="1">
      <c r="A169" s="125">
        <v>5</v>
      </c>
      <c r="B169" s="126"/>
      <c r="C169" s="126"/>
      <c r="D169" s="127" t="s">
        <v>4539</v>
      </c>
      <c r="E169" s="126"/>
      <c r="F169" s="324"/>
      <c r="G169" s="458"/>
    </row>
    <row r="170" spans="1:9" ht="25.5" customHeight="1">
      <c r="A170" s="467" t="s">
        <v>4498</v>
      </c>
      <c r="B170" s="468"/>
      <c r="C170" s="468"/>
      <c r="D170" s="469" t="s">
        <v>4543</v>
      </c>
      <c r="E170" s="470"/>
      <c r="F170" s="309"/>
      <c r="G170" s="465"/>
    </row>
    <row r="171" spans="1:9" ht="25.5" customHeight="1">
      <c r="A171" s="471" t="s">
        <v>4978</v>
      </c>
      <c r="B171" s="468" t="s">
        <v>5194</v>
      </c>
      <c r="C171" s="468" t="s">
        <v>4540</v>
      </c>
      <c r="D171" s="323" t="s">
        <v>3429</v>
      </c>
      <c r="E171" s="470"/>
      <c r="F171" s="309" t="s">
        <v>8</v>
      </c>
      <c r="G171" s="465">
        <f>ROUND(G45*5.5/100,2)</f>
        <v>725.89</v>
      </c>
      <c r="H171" s="385" t="s">
        <v>5095</v>
      </c>
      <c r="I171" s="385"/>
    </row>
    <row r="172" spans="1:9" ht="25.5" customHeight="1">
      <c r="A172" s="471" t="s">
        <v>4979</v>
      </c>
      <c r="B172" s="468" t="s">
        <v>5197</v>
      </c>
      <c r="C172" s="468" t="s">
        <v>4540</v>
      </c>
      <c r="D172" s="323" t="s">
        <v>3534</v>
      </c>
      <c r="E172" s="470"/>
      <c r="F172" s="309" t="s">
        <v>8</v>
      </c>
      <c r="G172" s="465">
        <f>ROUND((G42+G48/0.25+G49/0.45)*1.3/1000,2)</f>
        <v>11.17</v>
      </c>
      <c r="H172" s="385" t="s">
        <v>5095</v>
      </c>
      <c r="I172" s="385"/>
    </row>
    <row r="173" spans="1:9" ht="25.5" customHeight="1">
      <c r="A173" s="471" t="s">
        <v>4980</v>
      </c>
      <c r="B173" s="468" t="s">
        <v>5195</v>
      </c>
      <c r="C173" s="468" t="s">
        <v>4540</v>
      </c>
      <c r="D173" s="323" t="s">
        <v>3432</v>
      </c>
      <c r="E173" s="470"/>
      <c r="F173" s="291" t="s">
        <v>8</v>
      </c>
      <c r="G173" s="465">
        <f>ROUND(G47*0.009+G43*0.00045,2)</f>
        <v>37.69</v>
      </c>
      <c r="H173" s="385" t="s">
        <v>5095</v>
      </c>
      <c r="I173" s="385"/>
    </row>
    <row r="174" spans="1:9" ht="25.5" customHeight="1">
      <c r="A174" s="471" t="s">
        <v>4981</v>
      </c>
      <c r="B174" s="468" t="s">
        <v>5198</v>
      </c>
      <c r="C174" s="468" t="s">
        <v>4540</v>
      </c>
      <c r="D174" s="323" t="s">
        <v>3536</v>
      </c>
      <c r="E174" s="470"/>
      <c r="F174" s="309" t="s">
        <v>8</v>
      </c>
      <c r="G174" s="465">
        <f>ROUND(G51*0.0005+G54*0.00149+G55*0.00373,2)</f>
        <v>647.5</v>
      </c>
      <c r="H174" s="385" t="s">
        <v>5095</v>
      </c>
      <c r="I174" s="385"/>
    </row>
    <row r="175" spans="1:9" ht="25.5" customHeight="1">
      <c r="A175" s="471" t="s">
        <v>4982</v>
      </c>
      <c r="B175" s="468" t="s">
        <v>5199</v>
      </c>
      <c r="C175" s="468" t="s">
        <v>4540</v>
      </c>
      <c r="D175" s="323" t="s">
        <v>3436</v>
      </c>
      <c r="E175" s="470"/>
      <c r="F175" s="309" t="s">
        <v>8</v>
      </c>
      <c r="G175" s="465">
        <f>ROUND(G52*0.00032+G53*0.00179,2)</f>
        <v>546.22</v>
      </c>
      <c r="H175" s="385" t="s">
        <v>5095</v>
      </c>
      <c r="I175" s="385"/>
    </row>
    <row r="176" spans="1:9" ht="25.5" customHeight="1">
      <c r="A176" s="467" t="s">
        <v>4499</v>
      </c>
      <c r="B176" s="472"/>
      <c r="C176" s="472"/>
      <c r="D176" s="469" t="s">
        <v>5097</v>
      </c>
      <c r="E176" s="470"/>
      <c r="F176" s="309"/>
      <c r="G176" s="465"/>
    </row>
    <row r="177" spans="1:9" ht="25.5" customHeight="1">
      <c r="A177" s="471" t="s">
        <v>4983</v>
      </c>
      <c r="B177" s="468" t="s">
        <v>4542</v>
      </c>
      <c r="C177" s="468"/>
      <c r="D177" s="323" t="s">
        <v>3429</v>
      </c>
      <c r="E177" s="473" t="e">
        <f>#REF!</f>
        <v>#REF!</v>
      </c>
      <c r="F177" s="309" t="s">
        <v>8</v>
      </c>
      <c r="G177" s="465">
        <f>G171</f>
        <v>725.89</v>
      </c>
      <c r="H177" s="385" t="s">
        <v>5095</v>
      </c>
      <c r="I177" s="385"/>
    </row>
    <row r="178" spans="1:9" ht="25.5" customHeight="1">
      <c r="A178" s="471" t="s">
        <v>4984</v>
      </c>
      <c r="B178" s="468" t="s">
        <v>5200</v>
      </c>
      <c r="C178" s="468"/>
      <c r="D178" s="323" t="s">
        <v>3534</v>
      </c>
      <c r="E178" s="473" t="e">
        <f>#REF!</f>
        <v>#REF!</v>
      </c>
      <c r="F178" s="309" t="s">
        <v>8</v>
      </c>
      <c r="G178" s="465">
        <f>G172</f>
        <v>11.17</v>
      </c>
      <c r="H178" s="385" t="s">
        <v>5095</v>
      </c>
      <c r="I178" s="385"/>
    </row>
    <row r="179" spans="1:9" ht="25.5" customHeight="1">
      <c r="A179" s="471" t="s">
        <v>4985</v>
      </c>
      <c r="B179" s="468" t="s">
        <v>5196</v>
      </c>
      <c r="C179" s="468"/>
      <c r="D179" s="323" t="s">
        <v>4541</v>
      </c>
      <c r="E179" s="473" t="e">
        <f>#REF!</f>
        <v>#REF!</v>
      </c>
      <c r="F179" s="309" t="s">
        <v>8</v>
      </c>
      <c r="G179" s="465">
        <f>G173</f>
        <v>37.69</v>
      </c>
      <c r="H179" s="385" t="s">
        <v>5095</v>
      </c>
      <c r="I179" s="385"/>
    </row>
    <row r="180" spans="1:9" ht="25.5" customHeight="1">
      <c r="A180" s="471" t="s">
        <v>4986</v>
      </c>
      <c r="B180" s="468" t="s">
        <v>5201</v>
      </c>
      <c r="C180" s="468"/>
      <c r="D180" s="323" t="s">
        <v>4987</v>
      </c>
      <c r="E180" s="473" t="e">
        <f>#REF!</f>
        <v>#REF!</v>
      </c>
      <c r="F180" s="309" t="s">
        <v>8</v>
      </c>
      <c r="G180" s="465">
        <f>G174</f>
        <v>647.5</v>
      </c>
      <c r="H180" s="385" t="s">
        <v>5095</v>
      </c>
      <c r="I180" s="385"/>
    </row>
    <row r="181" spans="1:9" ht="25.5" customHeight="1" thickBot="1">
      <c r="A181" s="474" t="s">
        <v>4988</v>
      </c>
      <c r="B181" s="475" t="s">
        <v>5202</v>
      </c>
      <c r="C181" s="475"/>
      <c r="D181" s="476" t="s">
        <v>4989</v>
      </c>
      <c r="E181" s="477" t="e">
        <f>#REF!</f>
        <v>#REF!</v>
      </c>
      <c r="F181" s="478" t="s">
        <v>8</v>
      </c>
      <c r="G181" s="479">
        <f>G175</f>
        <v>546.22</v>
      </c>
      <c r="H181" s="385" t="s">
        <v>5095</v>
      </c>
      <c r="I181" s="385"/>
    </row>
    <row r="182" spans="1:9">
      <c r="F182" s="413"/>
      <c r="G182" s="280"/>
    </row>
    <row r="183" spans="1:9">
      <c r="F183" s="413"/>
      <c r="G183" s="280"/>
    </row>
    <row r="184" spans="1:9">
      <c r="F184" s="413"/>
      <c r="G184" s="280"/>
    </row>
    <row r="185" spans="1:9">
      <c r="F185" s="413"/>
      <c r="G185" s="280"/>
    </row>
    <row r="186" spans="1:9">
      <c r="F186" s="413"/>
      <c r="G186" s="280"/>
    </row>
    <row r="187" spans="1:9">
      <c r="F187" s="413"/>
      <c r="G187" s="280"/>
    </row>
    <row r="188" spans="1:9">
      <c r="F188" s="413"/>
      <c r="G188" s="280"/>
    </row>
    <row r="189" spans="1:9">
      <c r="F189" s="413"/>
      <c r="G189" s="280"/>
    </row>
    <row r="190" spans="1:9">
      <c r="F190" s="413"/>
      <c r="G190" s="280"/>
    </row>
    <row r="191" spans="1:9">
      <c r="F191" s="413"/>
      <c r="G191" s="280"/>
    </row>
    <row r="192" spans="1:9">
      <c r="F192" s="413"/>
      <c r="G192" s="280"/>
    </row>
    <row r="193" spans="6:7">
      <c r="F193" s="413"/>
      <c r="G193" s="280"/>
    </row>
    <row r="194" spans="6:7">
      <c r="F194" s="413"/>
      <c r="G194" s="280"/>
    </row>
    <row r="195" spans="6:7">
      <c r="F195" s="413"/>
      <c r="G195" s="280"/>
    </row>
    <row r="196" spans="6:7">
      <c r="F196" s="413"/>
      <c r="G196" s="280"/>
    </row>
    <row r="197" spans="6:7">
      <c r="F197" s="413"/>
      <c r="G197" s="280"/>
    </row>
    <row r="198" spans="6:7">
      <c r="F198" s="413"/>
      <c r="G198" s="280"/>
    </row>
    <row r="199" spans="6:7">
      <c r="F199" s="413"/>
      <c r="G199" s="280"/>
    </row>
    <row r="200" spans="6:7">
      <c r="F200" s="413"/>
      <c r="G200" s="280"/>
    </row>
    <row r="201" spans="6:7">
      <c r="F201" s="413"/>
      <c r="G201" s="280"/>
    </row>
    <row r="202" spans="6:7">
      <c r="F202" s="413"/>
      <c r="G202" s="280"/>
    </row>
    <row r="203" spans="6:7">
      <c r="F203" s="413"/>
      <c r="G203" s="280"/>
    </row>
    <row r="204" spans="6:7">
      <c r="F204" s="413"/>
      <c r="G204" s="280"/>
    </row>
    <row r="205" spans="6:7">
      <c r="F205" s="413"/>
      <c r="G205" s="280"/>
    </row>
    <row r="206" spans="6:7">
      <c r="F206" s="413"/>
      <c r="G206" s="280"/>
    </row>
    <row r="207" spans="6:7">
      <c r="F207" s="413"/>
      <c r="G207" s="280"/>
    </row>
    <row r="208" spans="6:7">
      <c r="F208" s="413"/>
      <c r="G208" s="280"/>
    </row>
    <row r="209" spans="6:7">
      <c r="F209" s="413"/>
      <c r="G209" s="280"/>
    </row>
    <row r="210" spans="6:7">
      <c r="F210" s="413"/>
      <c r="G210" s="280"/>
    </row>
    <row r="211" spans="6:7">
      <c r="F211" s="413"/>
      <c r="G211" s="280"/>
    </row>
    <row r="212" spans="6:7">
      <c r="F212" s="413"/>
      <c r="G212" s="280"/>
    </row>
    <row r="213" spans="6:7">
      <c r="F213" s="413"/>
      <c r="G213" s="280"/>
    </row>
    <row r="214" spans="6:7">
      <c r="F214" s="413"/>
      <c r="G214" s="280"/>
    </row>
    <row r="215" spans="6:7">
      <c r="F215" s="413"/>
      <c r="G215" s="280"/>
    </row>
    <row r="216" spans="6:7">
      <c r="F216" s="413"/>
      <c r="G216" s="280"/>
    </row>
    <row r="217" spans="6:7">
      <c r="F217" s="413"/>
      <c r="G217" s="280"/>
    </row>
    <row r="218" spans="6:7">
      <c r="F218" s="413"/>
      <c r="G218" s="280"/>
    </row>
    <row r="219" spans="6:7">
      <c r="F219" s="413"/>
      <c r="G219" s="280"/>
    </row>
    <row r="220" spans="6:7">
      <c r="F220" s="413"/>
      <c r="G220" s="280"/>
    </row>
    <row r="221" spans="6:7">
      <c r="F221" s="413"/>
      <c r="G221" s="280"/>
    </row>
    <row r="222" spans="6:7">
      <c r="F222" s="413"/>
      <c r="G222" s="280"/>
    </row>
    <row r="223" spans="6:7">
      <c r="F223" s="413"/>
      <c r="G223" s="280"/>
    </row>
    <row r="224" spans="6:7">
      <c r="F224" s="413"/>
      <c r="G224" s="280"/>
    </row>
    <row r="225" spans="6:7">
      <c r="F225" s="413"/>
      <c r="G225" s="280"/>
    </row>
    <row r="226" spans="6:7">
      <c r="F226" s="413"/>
      <c r="G226" s="280"/>
    </row>
    <row r="227" spans="6:7">
      <c r="F227" s="413"/>
      <c r="G227" s="280"/>
    </row>
    <row r="228" spans="6:7">
      <c r="F228" s="413"/>
      <c r="G228" s="280"/>
    </row>
    <row r="229" spans="6:7">
      <c r="F229" s="413"/>
      <c r="G229" s="280"/>
    </row>
    <row r="230" spans="6:7">
      <c r="F230" s="413"/>
      <c r="G230" s="280"/>
    </row>
    <row r="231" spans="6:7">
      <c r="F231" s="413"/>
      <c r="G231" s="280"/>
    </row>
    <row r="232" spans="6:7">
      <c r="F232" s="413"/>
      <c r="G232" s="280"/>
    </row>
    <row r="233" spans="6:7">
      <c r="F233" s="413"/>
      <c r="G233" s="280"/>
    </row>
    <row r="234" spans="6:7">
      <c r="F234" s="413"/>
      <c r="G234" s="280"/>
    </row>
    <row r="235" spans="6:7">
      <c r="F235" s="413"/>
      <c r="G235" s="280"/>
    </row>
    <row r="236" spans="6:7">
      <c r="F236" s="413"/>
      <c r="G236" s="280"/>
    </row>
    <row r="237" spans="6:7">
      <c r="F237" s="413"/>
      <c r="G237" s="280"/>
    </row>
    <row r="238" spans="6:7">
      <c r="F238" s="413"/>
      <c r="G238" s="280"/>
    </row>
    <row r="239" spans="6:7">
      <c r="F239" s="413"/>
      <c r="G239" s="280"/>
    </row>
    <row r="240" spans="6:7">
      <c r="F240" s="413"/>
      <c r="G240" s="280"/>
    </row>
    <row r="241" spans="6:7">
      <c r="F241" s="413"/>
      <c r="G241" s="280"/>
    </row>
    <row r="242" spans="6:7">
      <c r="F242" s="413"/>
      <c r="G242" s="280"/>
    </row>
  </sheetData>
  <mergeCells count="1">
    <mergeCell ref="A9:G9"/>
  </mergeCells>
  <pageMargins left="0.25" right="0.25" top="0.75" bottom="0.75" header="0.3" footer="0.3"/>
  <pageSetup paperSize="9" scale="9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G191"/>
  <sheetViews>
    <sheetView tabSelected="1" view="pageBreakPreview" topLeftCell="A102" zoomScale="85" zoomScaleNormal="85" zoomScaleSheetLayoutView="85" workbookViewId="0">
      <selection activeCell="D58" sqref="D58"/>
    </sheetView>
  </sheetViews>
  <sheetFormatPr defaultColWidth="9.140625" defaultRowHeight="15"/>
  <cols>
    <col min="1" max="1" width="9.7109375" style="278" customWidth="1"/>
    <col min="2" max="2" width="13" style="103" customWidth="1"/>
    <col min="3" max="3" width="10" style="103" customWidth="1"/>
    <col min="4" max="4" width="93.7109375" style="412" customWidth="1"/>
    <col min="5" max="5" width="8.5703125" style="630" customWidth="1"/>
    <col min="6" max="6" width="8.5703125" style="103" customWidth="1"/>
    <col min="7" max="7" width="14.42578125" style="643" customWidth="1"/>
    <col min="8" max="16384" width="9.140625" style="103"/>
  </cols>
  <sheetData>
    <row r="1" spans="1:7" s="41" customFormat="1" ht="15" customHeight="1">
      <c r="A1" s="534"/>
      <c r="B1" s="549"/>
      <c r="C1" s="494"/>
      <c r="D1" s="494"/>
      <c r="E1" s="617"/>
      <c r="F1" s="535"/>
      <c r="G1" s="631"/>
    </row>
    <row r="2" spans="1:7" s="41" customFormat="1" ht="15" customHeight="1">
      <c r="A2" s="536"/>
      <c r="B2" s="550"/>
      <c r="C2" s="495"/>
      <c r="D2" s="495"/>
      <c r="E2" s="618"/>
      <c r="F2" s="530"/>
      <c r="G2" s="632"/>
    </row>
    <row r="3" spans="1:7" s="41" customFormat="1" ht="15" customHeight="1">
      <c r="A3" s="536"/>
      <c r="B3" s="550"/>
      <c r="C3" s="495"/>
      <c r="D3" s="495"/>
      <c r="E3" s="618"/>
      <c r="F3" s="530"/>
      <c r="G3" s="632"/>
    </row>
    <row r="4" spans="1:7" s="41" customFormat="1" ht="15" customHeight="1">
      <c r="A4" s="536"/>
      <c r="B4" s="550"/>
      <c r="C4" s="495"/>
      <c r="D4" s="495"/>
      <c r="E4" s="618"/>
      <c r="F4" s="531"/>
      <c r="G4" s="633"/>
    </row>
    <row r="5" spans="1:7" s="41" customFormat="1">
      <c r="A5" s="537"/>
      <c r="B5" s="538"/>
      <c r="C5" s="538"/>
      <c r="D5" s="538"/>
      <c r="E5" s="619"/>
      <c r="F5" s="532"/>
      <c r="G5" s="634"/>
    </row>
    <row r="6" spans="1:7" s="41" customFormat="1">
      <c r="A6" s="539"/>
      <c r="B6" s="528" t="s">
        <v>130</v>
      </c>
      <c r="C6" s="540" t="s">
        <v>5633</v>
      </c>
      <c r="D6" s="540"/>
      <c r="E6" s="616"/>
      <c r="F6" s="533"/>
      <c r="G6" s="635"/>
    </row>
    <row r="7" spans="1:7" s="41" customFormat="1">
      <c r="A7" s="539"/>
      <c r="B7" s="528" t="s">
        <v>5</v>
      </c>
      <c r="C7" s="115">
        <v>736.28</v>
      </c>
      <c r="D7" s="541"/>
      <c r="E7" s="616"/>
      <c r="F7" s="533"/>
      <c r="G7" s="635"/>
    </row>
    <row r="8" spans="1:7" s="41" customFormat="1" ht="13.5" thickBot="1">
      <c r="A8" s="542"/>
      <c r="B8" s="543"/>
      <c r="C8" s="543"/>
      <c r="D8" s="543"/>
      <c r="E8" s="620"/>
      <c r="F8" s="544"/>
      <c r="G8" s="636"/>
    </row>
    <row r="9" spans="1:7" ht="20.25" customHeight="1" thickBot="1">
      <c r="A9" s="762" t="s">
        <v>126</v>
      </c>
      <c r="B9" s="763"/>
      <c r="C9" s="763"/>
      <c r="D9" s="763"/>
      <c r="E9" s="763"/>
      <c r="F9" s="763"/>
      <c r="G9" s="764"/>
    </row>
    <row r="10" spans="1:7" ht="34.15" customHeight="1" thickBot="1">
      <c r="A10" s="128" t="s">
        <v>4447</v>
      </c>
      <c r="B10" s="129" t="s">
        <v>14</v>
      </c>
      <c r="C10" s="129" t="s">
        <v>4478</v>
      </c>
      <c r="D10" s="129" t="s">
        <v>4448</v>
      </c>
      <c r="E10" s="621" t="s">
        <v>4531</v>
      </c>
      <c r="F10" s="130" t="s">
        <v>125</v>
      </c>
      <c r="G10" s="276" t="s">
        <v>6</v>
      </c>
    </row>
    <row r="11" spans="1:7" ht="25.5" customHeight="1" thickBot="1">
      <c r="A11" s="125">
        <v>1</v>
      </c>
      <c r="B11" s="126"/>
      <c r="C11" s="126"/>
      <c r="D11" s="127" t="s">
        <v>2458</v>
      </c>
      <c r="E11" s="622"/>
      <c r="F11" s="324"/>
      <c r="G11" s="637" t="s">
        <v>4738</v>
      </c>
    </row>
    <row r="12" spans="1:7" ht="25.5" customHeight="1">
      <c r="A12" s="459" t="s">
        <v>9</v>
      </c>
      <c r="B12" s="281" t="s">
        <v>4993</v>
      </c>
      <c r="C12" s="283" t="s">
        <v>131</v>
      </c>
      <c r="D12" s="78" t="s">
        <v>2243</v>
      </c>
      <c r="E12" s="109"/>
      <c r="F12" s="287" t="s">
        <v>134</v>
      </c>
      <c r="G12" s="638">
        <v>1</v>
      </c>
    </row>
    <row r="13" spans="1:7" ht="25.5" customHeight="1">
      <c r="A13" s="459" t="s">
        <v>108</v>
      </c>
      <c r="B13" s="281" t="s">
        <v>4480</v>
      </c>
      <c r="C13" s="283" t="s">
        <v>131</v>
      </c>
      <c r="D13" s="78" t="s">
        <v>2456</v>
      </c>
      <c r="E13" s="109"/>
      <c r="F13" s="287" t="s">
        <v>134</v>
      </c>
      <c r="G13" s="638">
        <v>1</v>
      </c>
    </row>
    <row r="14" spans="1:7" ht="25.5" customHeight="1">
      <c r="A14" s="459" t="s">
        <v>109</v>
      </c>
      <c r="B14" s="281" t="s">
        <v>4479</v>
      </c>
      <c r="C14" s="283" t="s">
        <v>131</v>
      </c>
      <c r="D14" s="78" t="s">
        <v>4437</v>
      </c>
      <c r="E14" s="109"/>
      <c r="F14" s="287" t="s">
        <v>134</v>
      </c>
      <c r="G14" s="638">
        <v>1</v>
      </c>
    </row>
    <row r="15" spans="1:7" ht="25.5" customHeight="1">
      <c r="A15" s="459" t="s">
        <v>4532</v>
      </c>
      <c r="B15" s="281" t="s">
        <v>5671</v>
      </c>
      <c r="C15" s="283" t="s">
        <v>131</v>
      </c>
      <c r="D15" s="78" t="s">
        <v>5672</v>
      </c>
      <c r="E15" s="109"/>
      <c r="F15" s="287" t="s">
        <v>134</v>
      </c>
      <c r="G15" s="638">
        <v>1</v>
      </c>
    </row>
    <row r="16" spans="1:7" ht="25.5" customHeight="1" thickBot="1">
      <c r="A16" s="459" t="s">
        <v>4533</v>
      </c>
      <c r="B16" s="281" t="s">
        <v>5673</v>
      </c>
      <c r="C16" s="283" t="s">
        <v>131</v>
      </c>
      <c r="D16" s="78" t="s">
        <v>5674</v>
      </c>
      <c r="E16" s="109"/>
      <c r="F16" s="287" t="s">
        <v>134</v>
      </c>
      <c r="G16" s="638">
        <v>1</v>
      </c>
    </row>
    <row r="17" spans="1:7" ht="25.5" customHeight="1">
      <c r="A17" s="644">
        <v>2</v>
      </c>
      <c r="B17" s="603"/>
      <c r="C17" s="603"/>
      <c r="D17" s="604" t="s">
        <v>5096</v>
      </c>
      <c r="E17" s="623"/>
      <c r="F17" s="605"/>
      <c r="G17" s="639"/>
    </row>
    <row r="18" spans="1:7" s="686" customFormat="1" ht="25.5" customHeight="1">
      <c r="A18" s="471" t="s">
        <v>110</v>
      </c>
      <c r="B18" s="610">
        <v>5501702</v>
      </c>
      <c r="C18" s="468" t="s">
        <v>131</v>
      </c>
      <c r="D18" s="76" t="s">
        <v>5475</v>
      </c>
      <c r="E18" s="680"/>
      <c r="F18" s="309" t="s">
        <v>5634</v>
      </c>
      <c r="G18" s="733">
        <v>30</v>
      </c>
    </row>
    <row r="19" spans="1:7" ht="25.5" customHeight="1">
      <c r="A19" s="463" t="s">
        <v>111</v>
      </c>
      <c r="B19" s="610">
        <v>5501700</v>
      </c>
      <c r="C19" s="283" t="s">
        <v>131</v>
      </c>
      <c r="D19" s="76" t="s">
        <v>5476</v>
      </c>
      <c r="E19" s="403"/>
      <c r="F19" s="309" t="s">
        <v>5635</v>
      </c>
      <c r="G19" s="733">
        <v>8000</v>
      </c>
    </row>
    <row r="20" spans="1:7" ht="25.5" customHeight="1">
      <c r="A20" s="463" t="s">
        <v>135</v>
      </c>
      <c r="B20" s="610">
        <v>4805757</v>
      </c>
      <c r="C20" s="283" t="s">
        <v>131</v>
      </c>
      <c r="D20" s="76" t="s">
        <v>5477</v>
      </c>
      <c r="E20" s="403"/>
      <c r="F20" s="309" t="s">
        <v>5636</v>
      </c>
      <c r="G20" s="733">
        <v>70</v>
      </c>
    </row>
    <row r="21" spans="1:7" ht="25.5" customHeight="1">
      <c r="A21" s="463" t="s">
        <v>2464</v>
      </c>
      <c r="B21" s="610">
        <v>4805762</v>
      </c>
      <c r="C21" s="283" t="s">
        <v>131</v>
      </c>
      <c r="D21" s="76" t="s">
        <v>5478</v>
      </c>
      <c r="E21" s="403"/>
      <c r="F21" s="309" t="s">
        <v>5636</v>
      </c>
      <c r="G21" s="733">
        <v>20</v>
      </c>
    </row>
    <row r="22" spans="1:7" ht="25.5" customHeight="1">
      <c r="A22" s="463" t="s">
        <v>4924</v>
      </c>
      <c r="B22" s="610">
        <v>4805765</v>
      </c>
      <c r="C22" s="283" t="s">
        <v>131</v>
      </c>
      <c r="D22" s="76" t="s">
        <v>5479</v>
      </c>
      <c r="E22" s="403"/>
      <c r="F22" s="309" t="s">
        <v>5636</v>
      </c>
      <c r="G22" s="733">
        <v>20</v>
      </c>
    </row>
    <row r="23" spans="1:7" ht="25.5" customHeight="1">
      <c r="A23" s="463" t="s">
        <v>5065</v>
      </c>
      <c r="B23" s="610">
        <v>4815671</v>
      </c>
      <c r="C23" s="283" t="s">
        <v>131</v>
      </c>
      <c r="D23" s="76" t="s">
        <v>5480</v>
      </c>
      <c r="E23" s="403"/>
      <c r="F23" s="309" t="s">
        <v>5636</v>
      </c>
      <c r="G23" s="733">
        <v>45</v>
      </c>
    </row>
    <row r="24" spans="1:7" ht="25.5" customHeight="1">
      <c r="A24" s="463" t="s">
        <v>5066</v>
      </c>
      <c r="B24" s="610">
        <v>5502589</v>
      </c>
      <c r="C24" s="283" t="s">
        <v>131</v>
      </c>
      <c r="D24" s="76" t="s">
        <v>5637</v>
      </c>
      <c r="E24" s="403"/>
      <c r="F24" s="309" t="s">
        <v>5636</v>
      </c>
      <c r="G24" s="733">
        <v>300</v>
      </c>
    </row>
    <row r="25" spans="1:7" ht="25.5" customHeight="1">
      <c r="A25" s="463" t="s">
        <v>5067</v>
      </c>
      <c r="B25" s="610">
        <v>5502880</v>
      </c>
      <c r="C25" s="283" t="s">
        <v>131</v>
      </c>
      <c r="D25" s="76" t="s">
        <v>5638</v>
      </c>
      <c r="E25" s="403"/>
      <c r="F25" s="309" t="s">
        <v>5636</v>
      </c>
      <c r="G25" s="733">
        <v>300</v>
      </c>
    </row>
    <row r="26" spans="1:7" ht="25.5" customHeight="1">
      <c r="A26" s="463" t="s">
        <v>5068</v>
      </c>
      <c r="B26" s="610">
        <v>5915319</v>
      </c>
      <c r="C26" s="283" t="s">
        <v>131</v>
      </c>
      <c r="D26" s="76" t="s">
        <v>5639</v>
      </c>
      <c r="E26" s="403"/>
      <c r="F26" s="309" t="s">
        <v>5640</v>
      </c>
      <c r="G26" s="733">
        <v>300</v>
      </c>
    </row>
    <row r="27" spans="1:7" ht="26.25" customHeight="1">
      <c r="A27" s="463" t="s">
        <v>5069</v>
      </c>
      <c r="B27" s="610">
        <v>5502979</v>
      </c>
      <c r="C27" s="283" t="s">
        <v>131</v>
      </c>
      <c r="D27" s="76" t="s">
        <v>5481</v>
      </c>
      <c r="E27" s="403"/>
      <c r="F27" s="309" t="s">
        <v>5636</v>
      </c>
      <c r="G27" s="733">
        <v>200</v>
      </c>
    </row>
    <row r="28" spans="1:7" ht="27.75" customHeight="1">
      <c r="A28" s="463" t="s">
        <v>5070</v>
      </c>
      <c r="B28" s="610">
        <v>5502111</v>
      </c>
      <c r="C28" s="283" t="s">
        <v>131</v>
      </c>
      <c r="D28" s="76" t="s">
        <v>5641</v>
      </c>
      <c r="E28" s="403"/>
      <c r="F28" s="309" t="s">
        <v>5636</v>
      </c>
      <c r="G28" s="733">
        <v>200</v>
      </c>
    </row>
    <row r="29" spans="1:7" ht="25.5" customHeight="1" thickBot="1">
      <c r="A29" s="606">
        <v>3</v>
      </c>
      <c r="B29" s="607"/>
      <c r="C29" s="607"/>
      <c r="D29" s="608" t="s">
        <v>4483</v>
      </c>
      <c r="E29" s="624"/>
      <c r="F29" s="609"/>
      <c r="G29" s="640"/>
    </row>
    <row r="30" spans="1:7" ht="25.5" customHeight="1">
      <c r="A30" s="463" t="s">
        <v>112</v>
      </c>
      <c r="B30" s="402">
        <v>4915667</v>
      </c>
      <c r="C30" s="283" t="s">
        <v>131</v>
      </c>
      <c r="D30" s="323" t="s">
        <v>5483</v>
      </c>
      <c r="E30" s="403"/>
      <c r="F30" s="309" t="s">
        <v>2</v>
      </c>
      <c r="G30" s="728">
        <v>100</v>
      </c>
    </row>
    <row r="31" spans="1:7" ht="25.5" customHeight="1">
      <c r="A31" s="463" t="s">
        <v>2465</v>
      </c>
      <c r="B31" s="402">
        <v>4915632</v>
      </c>
      <c r="C31" s="468" t="s">
        <v>4527</v>
      </c>
      <c r="D31" s="323" t="s">
        <v>5541</v>
      </c>
      <c r="E31" s="680"/>
      <c r="F31" s="610" t="s">
        <v>2</v>
      </c>
      <c r="G31" s="728">
        <v>408.85</v>
      </c>
    </row>
    <row r="32" spans="1:7" ht="25.5" customHeight="1">
      <c r="A32" s="463" t="s">
        <v>4502</v>
      </c>
      <c r="B32" s="402">
        <v>4915631</v>
      </c>
      <c r="C32" s="468" t="s">
        <v>131</v>
      </c>
      <c r="D32" s="323" t="s">
        <v>5542</v>
      </c>
      <c r="E32" s="680"/>
      <c r="F32" s="309" t="s">
        <v>2</v>
      </c>
      <c r="G32" s="728">
        <v>256.87</v>
      </c>
    </row>
    <row r="33" spans="1:7" s="41" customFormat="1" ht="25.5" customHeight="1">
      <c r="A33" s="463" t="s">
        <v>4503</v>
      </c>
      <c r="B33" s="402" t="s">
        <v>4593</v>
      </c>
      <c r="C33" s="468" t="s">
        <v>4527</v>
      </c>
      <c r="D33" s="323" t="s">
        <v>5525</v>
      </c>
      <c r="E33" s="680"/>
      <c r="F33" s="309" t="s">
        <v>2</v>
      </c>
      <c r="G33" s="728">
        <v>151.74</v>
      </c>
    </row>
    <row r="34" spans="1:7" s="41" customFormat="1" ht="25.5" customHeight="1">
      <c r="A34" s="463" t="s">
        <v>4504</v>
      </c>
      <c r="B34" s="701" t="s">
        <v>4594</v>
      </c>
      <c r="C34" s="702" t="s">
        <v>4509</v>
      </c>
      <c r="D34" s="703" t="s">
        <v>5543</v>
      </c>
      <c r="E34" s="704"/>
      <c r="F34" s="705" t="s">
        <v>2</v>
      </c>
      <c r="G34" s="729">
        <v>94.534000000000006</v>
      </c>
    </row>
    <row r="35" spans="1:7" s="41" customFormat="1" ht="25.5" customHeight="1">
      <c r="A35" s="463" t="s">
        <v>4505</v>
      </c>
      <c r="B35" s="402">
        <v>4915657</v>
      </c>
      <c r="C35" s="468" t="s">
        <v>131</v>
      </c>
      <c r="D35" s="323" t="s">
        <v>5582</v>
      </c>
      <c r="E35" s="680"/>
      <c r="F35" s="309" t="s">
        <v>2</v>
      </c>
      <c r="G35" s="728">
        <v>500</v>
      </c>
    </row>
    <row r="36" spans="1:7" s="41" customFormat="1" ht="25.5" customHeight="1">
      <c r="A36" s="463" t="s">
        <v>4506</v>
      </c>
      <c r="B36" s="402">
        <v>4915663</v>
      </c>
      <c r="C36" s="468" t="s">
        <v>5522</v>
      </c>
      <c r="D36" s="323" t="s">
        <v>5583</v>
      </c>
      <c r="E36" s="680"/>
      <c r="F36" s="309" t="s">
        <v>2</v>
      </c>
      <c r="G36" s="728">
        <v>700</v>
      </c>
    </row>
    <row r="37" spans="1:7" s="41" customFormat="1" ht="25.5" customHeight="1">
      <c r="A37" s="463" t="s">
        <v>4510</v>
      </c>
      <c r="B37" s="402">
        <v>4011408</v>
      </c>
      <c r="C37" s="468" t="s">
        <v>5522</v>
      </c>
      <c r="D37" s="323" t="s">
        <v>5529</v>
      </c>
      <c r="E37" s="680"/>
      <c r="F37" s="309" t="s">
        <v>1</v>
      </c>
      <c r="G37" s="728">
        <v>800000</v>
      </c>
    </row>
    <row r="38" spans="1:7" s="399" customFormat="1" ht="25.5" customHeight="1">
      <c r="A38" s="463" t="s">
        <v>4521</v>
      </c>
      <c r="B38" s="402" t="s">
        <v>4525</v>
      </c>
      <c r="C38" s="468" t="s">
        <v>4527</v>
      </c>
      <c r="D38" s="323" t="s">
        <v>5484</v>
      </c>
      <c r="E38" s="680"/>
      <c r="F38" s="309" t="s">
        <v>2</v>
      </c>
      <c r="G38" s="728">
        <v>383.86</v>
      </c>
    </row>
    <row r="39" spans="1:7" s="399" customFormat="1" ht="25.5" customHeight="1">
      <c r="A39" s="463" t="s">
        <v>4522</v>
      </c>
      <c r="B39" s="402" t="s">
        <v>5526</v>
      </c>
      <c r="C39" s="468" t="s">
        <v>4527</v>
      </c>
      <c r="D39" s="323" t="s">
        <v>5527</v>
      </c>
      <c r="E39" s="680"/>
      <c r="F39" s="309" t="s">
        <v>8</v>
      </c>
      <c r="G39" s="728">
        <v>495.04</v>
      </c>
    </row>
    <row r="40" spans="1:7" s="41" customFormat="1" ht="25.5" customHeight="1">
      <c r="A40" s="463" t="s">
        <v>4523</v>
      </c>
      <c r="B40" s="402">
        <v>1600436</v>
      </c>
      <c r="C40" s="468" t="s">
        <v>5522</v>
      </c>
      <c r="D40" s="323" t="s">
        <v>5485</v>
      </c>
      <c r="E40" s="680"/>
      <c r="F40" s="309" t="s">
        <v>2</v>
      </c>
      <c r="G40" s="728">
        <v>50</v>
      </c>
    </row>
    <row r="41" spans="1:7" s="41" customFormat="1" ht="25.5" customHeight="1">
      <c r="A41" s="463" t="s">
        <v>4524</v>
      </c>
      <c r="B41" s="402" t="s">
        <v>5482</v>
      </c>
      <c r="C41" s="468" t="s">
        <v>4527</v>
      </c>
      <c r="D41" s="323" t="s">
        <v>5486</v>
      </c>
      <c r="E41" s="680"/>
      <c r="F41" s="309" t="s">
        <v>2</v>
      </c>
      <c r="G41" s="728">
        <v>400</v>
      </c>
    </row>
    <row r="42" spans="1:7" s="41" customFormat="1" ht="39" customHeight="1">
      <c r="A42" s="463" t="s">
        <v>5544</v>
      </c>
      <c r="B42" s="402">
        <v>5502111</v>
      </c>
      <c r="C42" s="468" t="s">
        <v>131</v>
      </c>
      <c r="D42" s="323" t="s">
        <v>5575</v>
      </c>
      <c r="E42" s="680"/>
      <c r="F42" s="309" t="s">
        <v>2</v>
      </c>
      <c r="G42" s="728">
        <v>500</v>
      </c>
    </row>
    <row r="43" spans="1:7" s="41" customFormat="1" ht="25.5" customHeight="1">
      <c r="A43" s="463" t="s">
        <v>5545</v>
      </c>
      <c r="B43" s="402">
        <v>4413942</v>
      </c>
      <c r="C43" s="468" t="s">
        <v>131</v>
      </c>
      <c r="D43" s="323" t="s">
        <v>5474</v>
      </c>
      <c r="E43" s="680"/>
      <c r="F43" s="309" t="s">
        <v>2</v>
      </c>
      <c r="G43" s="728">
        <v>400</v>
      </c>
    </row>
    <row r="44" spans="1:7" s="41" customFormat="1" ht="25.5" customHeight="1">
      <c r="A44" s="463" t="s">
        <v>5204</v>
      </c>
      <c r="B44" s="402">
        <v>4011209</v>
      </c>
      <c r="C44" s="468" t="s">
        <v>131</v>
      </c>
      <c r="D44" s="323" t="s">
        <v>5518</v>
      </c>
      <c r="E44" s="680"/>
      <c r="F44" s="309" t="s">
        <v>1</v>
      </c>
      <c r="G44" s="728">
        <v>2000</v>
      </c>
    </row>
    <row r="45" spans="1:7" s="41" customFormat="1" ht="25.5" customHeight="1">
      <c r="A45" s="463" t="s">
        <v>5205</v>
      </c>
      <c r="B45" s="402" t="s">
        <v>5627</v>
      </c>
      <c r="C45" s="468" t="s">
        <v>4527</v>
      </c>
      <c r="D45" s="323" t="s">
        <v>5628</v>
      </c>
      <c r="E45" s="680"/>
      <c r="F45" s="309" t="s">
        <v>2</v>
      </c>
      <c r="G45" s="728">
        <v>94.37</v>
      </c>
    </row>
    <row r="46" spans="1:7" s="41" customFormat="1" ht="25.5" customHeight="1">
      <c r="A46" s="463" t="s">
        <v>5206</v>
      </c>
      <c r="B46" s="402" t="s">
        <v>4535</v>
      </c>
      <c r="C46" s="468" t="s">
        <v>131</v>
      </c>
      <c r="D46" s="323" t="s">
        <v>5519</v>
      </c>
      <c r="E46" s="680"/>
      <c r="F46" s="309" t="s">
        <v>2</v>
      </c>
      <c r="G46" s="728">
        <v>400</v>
      </c>
    </row>
    <row r="47" spans="1:7" s="41" customFormat="1" ht="25.5" customHeight="1">
      <c r="A47" s="463" t="s">
        <v>5207</v>
      </c>
      <c r="B47" s="701" t="s">
        <v>4536</v>
      </c>
      <c r="C47" s="702" t="s">
        <v>4509</v>
      </c>
      <c r="D47" s="703" t="s">
        <v>5489</v>
      </c>
      <c r="E47" s="704"/>
      <c r="F47" s="705" t="s">
        <v>2</v>
      </c>
      <c r="G47" s="729">
        <v>897.27599999999995</v>
      </c>
    </row>
    <row r="48" spans="1:7" s="41" customFormat="1" ht="25.5" customHeight="1">
      <c r="A48" s="463" t="s">
        <v>5208</v>
      </c>
      <c r="B48" s="402">
        <v>4011352</v>
      </c>
      <c r="C48" s="468" t="s">
        <v>131</v>
      </c>
      <c r="D48" s="323" t="s">
        <v>5487</v>
      </c>
      <c r="E48" s="403"/>
      <c r="F48" s="309" t="s">
        <v>1</v>
      </c>
      <c r="G48" s="728">
        <v>38110</v>
      </c>
    </row>
    <row r="49" spans="1:7" s="41" customFormat="1" ht="25.5" customHeight="1">
      <c r="A49" s="463" t="s">
        <v>5576</v>
      </c>
      <c r="B49" s="402">
        <v>4011353</v>
      </c>
      <c r="C49" s="468" t="s">
        <v>131</v>
      </c>
      <c r="D49" s="323" t="s">
        <v>5488</v>
      </c>
      <c r="E49" s="403"/>
      <c r="F49" s="309" t="s">
        <v>1</v>
      </c>
      <c r="G49" s="728">
        <v>150000</v>
      </c>
    </row>
    <row r="50" spans="1:7" s="681" customFormat="1" ht="25.5" customHeight="1" thickBot="1">
      <c r="A50" s="471" t="s">
        <v>5577</v>
      </c>
      <c r="B50" s="732" t="s">
        <v>5664</v>
      </c>
      <c r="C50" s="468" t="s">
        <v>131</v>
      </c>
      <c r="D50" s="323" t="s">
        <v>5622</v>
      </c>
      <c r="E50" s="680"/>
      <c r="F50" s="309" t="s">
        <v>8</v>
      </c>
      <c r="G50" s="728">
        <v>11901.99</v>
      </c>
    </row>
    <row r="51" spans="1:7" s="41" customFormat="1" ht="25.5" customHeight="1" thickBot="1">
      <c r="A51" s="125">
        <v>4</v>
      </c>
      <c r="B51" s="126"/>
      <c r="C51" s="126"/>
      <c r="D51" s="127" t="s">
        <v>5490</v>
      </c>
      <c r="E51" s="622"/>
      <c r="F51" s="324"/>
      <c r="G51" s="637"/>
    </row>
    <row r="52" spans="1:7" s="41" customFormat="1" ht="25.5" customHeight="1">
      <c r="A52" s="748" t="s">
        <v>113</v>
      </c>
      <c r="B52" s="749">
        <v>5914389</v>
      </c>
      <c r="C52" s="701" t="s">
        <v>131</v>
      </c>
      <c r="D52" s="703" t="s">
        <v>5665</v>
      </c>
      <c r="E52" s="704">
        <v>74.64</v>
      </c>
      <c r="F52" s="705" t="s">
        <v>4530</v>
      </c>
      <c r="G52" s="729">
        <v>10584.03</v>
      </c>
    </row>
    <row r="53" spans="1:7" s="41" customFormat="1" ht="25.5" hidden="1" customHeight="1">
      <c r="A53" s="748" t="s">
        <v>4495</v>
      </c>
      <c r="B53" s="749">
        <v>5914374</v>
      </c>
      <c r="C53" s="701" t="s">
        <v>131</v>
      </c>
      <c r="D53" s="703" t="s">
        <v>5666</v>
      </c>
      <c r="E53" s="704"/>
      <c r="F53" s="705" t="s">
        <v>4530</v>
      </c>
      <c r="G53" s="729">
        <v>0</v>
      </c>
    </row>
    <row r="54" spans="1:7" s="730" customFormat="1" ht="25.5" customHeight="1">
      <c r="A54" s="750" t="s">
        <v>4495</v>
      </c>
      <c r="B54" s="751">
        <v>5914344</v>
      </c>
      <c r="C54" s="752" t="s">
        <v>131</v>
      </c>
      <c r="D54" s="753" t="s">
        <v>5540</v>
      </c>
      <c r="E54" s="754">
        <v>4.5</v>
      </c>
      <c r="F54" s="755" t="s">
        <v>4530</v>
      </c>
      <c r="G54" s="759">
        <v>9412.83</v>
      </c>
    </row>
    <row r="55" spans="1:7" s="730" customFormat="1" ht="25.5" customHeight="1">
      <c r="A55" s="750" t="s">
        <v>4507</v>
      </c>
      <c r="B55" s="751">
        <v>5914329</v>
      </c>
      <c r="C55" s="752" t="s">
        <v>131</v>
      </c>
      <c r="D55" s="753" t="s">
        <v>5623</v>
      </c>
      <c r="E55" s="754">
        <v>0.5</v>
      </c>
      <c r="F55" s="755" t="s">
        <v>4530</v>
      </c>
      <c r="G55" s="759">
        <v>1045.8699999999999</v>
      </c>
    </row>
    <row r="56" spans="1:7" s="730" customFormat="1" ht="25.5" hidden="1" customHeight="1">
      <c r="A56" s="750" t="s">
        <v>4737</v>
      </c>
      <c r="B56" s="751">
        <v>5914314</v>
      </c>
      <c r="C56" s="752" t="s">
        <v>131</v>
      </c>
      <c r="D56" s="753" t="s">
        <v>5624</v>
      </c>
      <c r="E56" s="754">
        <v>0</v>
      </c>
      <c r="F56" s="755" t="s">
        <v>4530</v>
      </c>
      <c r="G56" s="759">
        <v>0</v>
      </c>
    </row>
    <row r="57" spans="1:7" s="731" customFormat="1" ht="25.5" customHeight="1">
      <c r="A57" s="748" t="s">
        <v>4508</v>
      </c>
      <c r="B57" s="701">
        <v>5914389</v>
      </c>
      <c r="C57" s="702" t="s">
        <v>131</v>
      </c>
      <c r="D57" s="703" t="s">
        <v>4837</v>
      </c>
      <c r="E57" s="704">
        <v>4.5</v>
      </c>
      <c r="F57" s="705" t="s">
        <v>4530</v>
      </c>
      <c r="G57" s="729">
        <v>12960</v>
      </c>
    </row>
    <row r="58" spans="1:7" s="731" customFormat="1" ht="25.5" customHeight="1">
      <c r="A58" s="748" t="s">
        <v>4737</v>
      </c>
      <c r="B58" s="701">
        <v>5914374</v>
      </c>
      <c r="C58" s="702" t="s">
        <v>131</v>
      </c>
      <c r="D58" s="703" t="s">
        <v>5625</v>
      </c>
      <c r="E58" s="704">
        <v>0.5</v>
      </c>
      <c r="F58" s="705" t="s">
        <v>4530</v>
      </c>
      <c r="G58" s="729">
        <v>1440</v>
      </c>
    </row>
    <row r="59" spans="1:7" s="731" customFormat="1" ht="25.5" hidden="1" customHeight="1">
      <c r="A59" s="748" t="s">
        <v>5080</v>
      </c>
      <c r="B59" s="701">
        <v>5914359</v>
      </c>
      <c r="C59" s="702" t="s">
        <v>131</v>
      </c>
      <c r="D59" s="703" t="s">
        <v>5626</v>
      </c>
      <c r="E59" s="704">
        <v>0</v>
      </c>
      <c r="F59" s="705" t="s">
        <v>4530</v>
      </c>
      <c r="G59" s="729">
        <v>0</v>
      </c>
    </row>
    <row r="60" spans="1:7" s="682" customFormat="1" ht="25.5" customHeight="1">
      <c r="A60" s="750" t="s">
        <v>5078</v>
      </c>
      <c r="B60" s="752" t="s">
        <v>4538</v>
      </c>
      <c r="C60" s="752" t="s">
        <v>131</v>
      </c>
      <c r="D60" s="753" t="s">
        <v>5137</v>
      </c>
      <c r="E60" s="754">
        <v>74.64</v>
      </c>
      <c r="F60" s="755" t="s">
        <v>4530</v>
      </c>
      <c r="G60" s="759">
        <v>143308.79999999999</v>
      </c>
    </row>
    <row r="61" spans="1:7" s="682" customFormat="1" ht="25.5" hidden="1" customHeight="1">
      <c r="A61" s="750" t="s">
        <v>5524</v>
      </c>
      <c r="B61" s="756">
        <v>5914374</v>
      </c>
      <c r="C61" s="751" t="s">
        <v>131</v>
      </c>
      <c r="D61" s="753" t="s">
        <v>5578</v>
      </c>
      <c r="E61" s="754"/>
      <c r="F61" s="755" t="s">
        <v>4530</v>
      </c>
      <c r="G61" s="759">
        <v>0</v>
      </c>
    </row>
    <row r="62" spans="1:7" s="682" customFormat="1" ht="25.5" customHeight="1">
      <c r="A62" s="750" t="s">
        <v>5079</v>
      </c>
      <c r="B62" s="752" t="s">
        <v>4538</v>
      </c>
      <c r="C62" s="752" t="s">
        <v>131</v>
      </c>
      <c r="D62" s="753" t="s">
        <v>5140</v>
      </c>
      <c r="E62" s="754">
        <v>74.64</v>
      </c>
      <c r="F62" s="755" t="s">
        <v>4530</v>
      </c>
      <c r="G62" s="759">
        <v>573235.19999999995</v>
      </c>
    </row>
    <row r="63" spans="1:7" s="682" customFormat="1" ht="25.5" hidden="1" customHeight="1">
      <c r="A63" s="750" t="s">
        <v>5561</v>
      </c>
      <c r="B63" s="756">
        <v>5914374</v>
      </c>
      <c r="C63" s="751" t="s">
        <v>131</v>
      </c>
      <c r="D63" s="753" t="s">
        <v>5141</v>
      </c>
      <c r="E63" s="754"/>
      <c r="F63" s="755" t="s">
        <v>4530</v>
      </c>
      <c r="G63" s="759">
        <v>0</v>
      </c>
    </row>
    <row r="64" spans="1:7" s="41" customFormat="1" ht="25.5" customHeight="1">
      <c r="A64" s="748" t="s">
        <v>5080</v>
      </c>
      <c r="B64" s="749">
        <v>5914389</v>
      </c>
      <c r="C64" s="701" t="s">
        <v>131</v>
      </c>
      <c r="D64" s="703" t="s">
        <v>5629</v>
      </c>
      <c r="E64" s="704">
        <v>74.64</v>
      </c>
      <c r="F64" s="705" t="s">
        <v>4530</v>
      </c>
      <c r="G64" s="729">
        <v>3962.12</v>
      </c>
    </row>
    <row r="65" spans="1:7" s="41" customFormat="1" ht="25.5" hidden="1" customHeight="1">
      <c r="A65" s="748" t="s">
        <v>5563</v>
      </c>
      <c r="B65" s="749">
        <v>5914374</v>
      </c>
      <c r="C65" s="701" t="s">
        <v>131</v>
      </c>
      <c r="D65" s="703" t="s">
        <v>5630</v>
      </c>
      <c r="E65" s="704"/>
      <c r="F65" s="705" t="s">
        <v>4530</v>
      </c>
      <c r="G65" s="729">
        <v>0</v>
      </c>
    </row>
    <row r="66" spans="1:7" s="41" customFormat="1" ht="25.5" customHeight="1">
      <c r="A66" s="748" t="s">
        <v>5523</v>
      </c>
      <c r="B66" s="701">
        <v>5914389</v>
      </c>
      <c r="C66" s="702" t="s">
        <v>131</v>
      </c>
      <c r="D66" s="703" t="s">
        <v>5632</v>
      </c>
      <c r="E66" s="704">
        <v>74.64</v>
      </c>
      <c r="F66" s="705" t="s">
        <v>4530</v>
      </c>
      <c r="G66" s="729">
        <v>10301.52</v>
      </c>
    </row>
    <row r="67" spans="1:7" s="41" customFormat="1" ht="25.5" hidden="1" customHeight="1">
      <c r="A67" s="748" t="s">
        <v>5580</v>
      </c>
      <c r="B67" s="701">
        <v>5914374</v>
      </c>
      <c r="C67" s="702" t="s">
        <v>131</v>
      </c>
      <c r="D67" s="703" t="s">
        <v>5631</v>
      </c>
      <c r="E67" s="704"/>
      <c r="F67" s="705" t="s">
        <v>4530</v>
      </c>
      <c r="G67" s="729">
        <v>0</v>
      </c>
    </row>
    <row r="68" spans="1:7" s="41" customFormat="1" ht="25.5" customHeight="1">
      <c r="A68" s="750" t="s">
        <v>5524</v>
      </c>
      <c r="B68" s="751">
        <v>5914389</v>
      </c>
      <c r="C68" s="752" t="s">
        <v>131</v>
      </c>
      <c r="D68" s="753" t="s">
        <v>4825</v>
      </c>
      <c r="E68" s="754">
        <v>74.64</v>
      </c>
      <c r="F68" s="755" t="s">
        <v>4530</v>
      </c>
      <c r="G68" s="759">
        <v>120550.83</v>
      </c>
    </row>
    <row r="69" spans="1:7" s="41" customFormat="1" ht="25.5" hidden="1" customHeight="1">
      <c r="A69" s="750" t="s">
        <v>5581</v>
      </c>
      <c r="B69" s="751">
        <v>5914374</v>
      </c>
      <c r="C69" s="752" t="s">
        <v>131</v>
      </c>
      <c r="D69" s="753" t="s">
        <v>4827</v>
      </c>
      <c r="E69" s="754"/>
      <c r="F69" s="755" t="s">
        <v>4530</v>
      </c>
      <c r="G69" s="759">
        <v>0</v>
      </c>
    </row>
    <row r="70" spans="1:7" s="41" customFormat="1" ht="25.5" customHeight="1">
      <c r="A70" s="748" t="s">
        <v>5551</v>
      </c>
      <c r="B70" s="701">
        <v>5914389</v>
      </c>
      <c r="C70" s="702" t="s">
        <v>131</v>
      </c>
      <c r="D70" s="703" t="s">
        <v>5668</v>
      </c>
      <c r="E70" s="704">
        <v>24.61</v>
      </c>
      <c r="F70" s="705" t="s">
        <v>4530</v>
      </c>
      <c r="G70" s="729">
        <v>49391.31</v>
      </c>
    </row>
    <row r="71" spans="1:7" s="41" customFormat="1" ht="25.5" customHeight="1">
      <c r="A71" s="748" t="s">
        <v>5561</v>
      </c>
      <c r="B71" s="701">
        <v>5914389</v>
      </c>
      <c r="C71" s="702" t="s">
        <v>131</v>
      </c>
      <c r="D71" s="703" t="s">
        <v>5669</v>
      </c>
      <c r="E71" s="704">
        <v>24.61</v>
      </c>
      <c r="F71" s="705" t="s">
        <v>4530</v>
      </c>
      <c r="G71" s="729">
        <v>71343.009999999995</v>
      </c>
    </row>
    <row r="72" spans="1:7" s="41" customFormat="1" ht="25.5" customHeight="1">
      <c r="A72" s="748" t="s">
        <v>5562</v>
      </c>
      <c r="B72" s="701">
        <v>5914389</v>
      </c>
      <c r="C72" s="702" t="s">
        <v>131</v>
      </c>
      <c r="D72" s="703" t="s">
        <v>5670</v>
      </c>
      <c r="E72" s="704">
        <v>24.61</v>
      </c>
      <c r="F72" s="705" t="s">
        <v>4530</v>
      </c>
      <c r="G72" s="729">
        <v>153658.06</v>
      </c>
    </row>
    <row r="73" spans="1:7" s="41" customFormat="1" ht="25.5" customHeight="1">
      <c r="A73" s="750" t="s">
        <v>5563</v>
      </c>
      <c r="B73" s="751">
        <v>5914389</v>
      </c>
      <c r="C73" s="752" t="s">
        <v>131</v>
      </c>
      <c r="D73" s="753" t="s">
        <v>5539</v>
      </c>
      <c r="E73" s="754">
        <v>60.64</v>
      </c>
      <c r="F73" s="755" t="s">
        <v>4530</v>
      </c>
      <c r="G73" s="759">
        <v>721736.67</v>
      </c>
    </row>
    <row r="74" spans="1:7" s="41" customFormat="1" ht="25.5" hidden="1" customHeight="1">
      <c r="A74" s="750" t="s">
        <v>5667</v>
      </c>
      <c r="B74" s="751">
        <v>5914374</v>
      </c>
      <c r="C74" s="752" t="s">
        <v>131</v>
      </c>
      <c r="D74" s="753" t="s">
        <v>5568</v>
      </c>
      <c r="E74" s="754"/>
      <c r="F74" s="755" t="s">
        <v>4530</v>
      </c>
      <c r="G74" s="759">
        <v>0</v>
      </c>
    </row>
    <row r="75" spans="1:7" s="41" customFormat="1" ht="25.5" customHeight="1" thickBot="1">
      <c r="A75" s="744" t="s">
        <v>5579</v>
      </c>
      <c r="B75" s="745">
        <v>5914637</v>
      </c>
      <c r="C75" s="757" t="s">
        <v>131</v>
      </c>
      <c r="D75" s="746" t="s">
        <v>4832</v>
      </c>
      <c r="E75" s="747" t="s">
        <v>4</v>
      </c>
      <c r="F75" s="743" t="s">
        <v>4530</v>
      </c>
      <c r="G75" s="710">
        <v>880</v>
      </c>
    </row>
    <row r="76" spans="1:7" s="41" customFormat="1" ht="25.5" customHeight="1" thickBot="1">
      <c r="A76" s="125">
        <v>5</v>
      </c>
      <c r="B76" s="612"/>
      <c r="C76" s="612"/>
      <c r="D76" s="127" t="s">
        <v>5229</v>
      </c>
      <c r="E76" s="622"/>
      <c r="F76" s="324"/>
      <c r="G76" s="637"/>
    </row>
    <row r="77" spans="1:7" s="399" customFormat="1" ht="25.5" customHeight="1">
      <c r="A77" s="611" t="s">
        <v>4498</v>
      </c>
      <c r="B77" s="689" t="s">
        <v>5550</v>
      </c>
      <c r="C77" s="614" t="s">
        <v>4527</v>
      </c>
      <c r="D77" s="690" t="s">
        <v>5645</v>
      </c>
      <c r="E77" s="688"/>
      <c r="F77" s="691" t="s">
        <v>5636</v>
      </c>
      <c r="G77" s="734">
        <v>2000</v>
      </c>
    </row>
    <row r="78" spans="1:7" s="41" customFormat="1" ht="25.5" customHeight="1">
      <c r="A78" s="611" t="s">
        <v>4499</v>
      </c>
      <c r="B78" s="613">
        <v>4915764</v>
      </c>
      <c r="C78" s="614" t="s">
        <v>131</v>
      </c>
      <c r="D78" s="615" t="s">
        <v>5646</v>
      </c>
      <c r="E78" s="687"/>
      <c r="F78" s="692" t="s">
        <v>5636</v>
      </c>
      <c r="G78" s="735">
        <v>8600</v>
      </c>
    </row>
    <row r="79" spans="1:7" s="41" customFormat="1" ht="25.5" customHeight="1">
      <c r="A79" s="611" t="s">
        <v>5210</v>
      </c>
      <c r="B79" s="613">
        <v>4915765</v>
      </c>
      <c r="C79" s="614" t="s">
        <v>131</v>
      </c>
      <c r="D79" s="615" t="s">
        <v>5647</v>
      </c>
      <c r="E79" s="687"/>
      <c r="F79" s="692" t="s">
        <v>5636</v>
      </c>
      <c r="G79" s="735">
        <v>8600</v>
      </c>
    </row>
    <row r="80" spans="1:7" s="41" customFormat="1" ht="25.5" customHeight="1">
      <c r="A80" s="611" t="s">
        <v>5211</v>
      </c>
      <c r="B80" s="613">
        <v>4915766</v>
      </c>
      <c r="C80" s="614" t="s">
        <v>131</v>
      </c>
      <c r="D80" s="615" t="s">
        <v>5648</v>
      </c>
      <c r="E80" s="687"/>
      <c r="F80" s="692" t="s">
        <v>5636</v>
      </c>
      <c r="G80" s="735">
        <v>500</v>
      </c>
    </row>
    <row r="81" spans="1:7" s="41" customFormat="1" ht="25.5" customHeight="1">
      <c r="A81" s="611" t="s">
        <v>5212</v>
      </c>
      <c r="B81" s="613">
        <v>4915712</v>
      </c>
      <c r="C81" s="614" t="s">
        <v>131</v>
      </c>
      <c r="D81" s="615" t="s">
        <v>5496</v>
      </c>
      <c r="E81" s="687"/>
      <c r="F81" s="692" t="s">
        <v>5636</v>
      </c>
      <c r="G81" s="735">
        <v>50</v>
      </c>
    </row>
    <row r="82" spans="1:7" s="41" customFormat="1" ht="25.5" customHeight="1">
      <c r="A82" s="611" t="s">
        <v>5213</v>
      </c>
      <c r="B82" s="613" t="s">
        <v>5492</v>
      </c>
      <c r="C82" s="614" t="s">
        <v>4527</v>
      </c>
      <c r="D82" s="615" t="s">
        <v>5497</v>
      </c>
      <c r="E82" s="687"/>
      <c r="F82" s="692" t="s">
        <v>5649</v>
      </c>
      <c r="G82" s="735">
        <v>120</v>
      </c>
    </row>
    <row r="83" spans="1:7" s="41" customFormat="1" ht="25.5" customHeight="1">
      <c r="A83" s="611" t="s">
        <v>5214</v>
      </c>
      <c r="B83" s="613">
        <v>4915709</v>
      </c>
      <c r="C83" s="614" t="s">
        <v>131</v>
      </c>
      <c r="D83" s="615" t="s">
        <v>5498</v>
      </c>
      <c r="E83" s="687"/>
      <c r="F83" s="692" t="s">
        <v>5650</v>
      </c>
      <c r="G83" s="735">
        <v>15000</v>
      </c>
    </row>
    <row r="84" spans="1:7" s="41" customFormat="1" ht="25.5" customHeight="1">
      <c r="A84" s="611" t="s">
        <v>5215</v>
      </c>
      <c r="B84" s="613" t="s">
        <v>5493</v>
      </c>
      <c r="C84" s="614" t="s">
        <v>4527</v>
      </c>
      <c r="D84" s="615" t="s">
        <v>5651</v>
      </c>
      <c r="E84" s="687"/>
      <c r="F84" s="692" t="s">
        <v>0</v>
      </c>
      <c r="G84" s="735">
        <v>20000</v>
      </c>
    </row>
    <row r="85" spans="1:7" s="41" customFormat="1" ht="25.5" customHeight="1">
      <c r="A85" s="611" t="s">
        <v>5216</v>
      </c>
      <c r="B85" s="613" t="s">
        <v>5521</v>
      </c>
      <c r="C85" s="614" t="s">
        <v>4527</v>
      </c>
      <c r="D85" s="615" t="s">
        <v>5499</v>
      </c>
      <c r="E85" s="687"/>
      <c r="F85" s="692" t="s">
        <v>0</v>
      </c>
      <c r="G85" s="735">
        <v>10000</v>
      </c>
    </row>
    <row r="86" spans="1:7" s="41" customFormat="1" ht="25.5" customHeight="1">
      <c r="A86" s="611" t="s">
        <v>5217</v>
      </c>
      <c r="B86" s="613" t="s">
        <v>5494</v>
      </c>
      <c r="C86" s="614" t="s">
        <v>4527</v>
      </c>
      <c r="D86" s="615" t="s">
        <v>5500</v>
      </c>
      <c r="E86" s="687"/>
      <c r="F86" s="692" t="s">
        <v>5649</v>
      </c>
      <c r="G86" s="735">
        <v>15</v>
      </c>
    </row>
    <row r="87" spans="1:7" s="41" customFormat="1" ht="25.5" customHeight="1">
      <c r="A87" s="611" t="s">
        <v>5218</v>
      </c>
      <c r="B87" s="613">
        <v>4915672</v>
      </c>
      <c r="C87" s="614" t="s">
        <v>131</v>
      </c>
      <c r="D87" s="615" t="s">
        <v>5501</v>
      </c>
      <c r="E87" s="687"/>
      <c r="F87" s="692" t="s">
        <v>5650</v>
      </c>
      <c r="G87" s="735">
        <v>1000</v>
      </c>
    </row>
    <row r="88" spans="1:7" s="41" customFormat="1" ht="25.5" customHeight="1">
      <c r="A88" s="611" t="s">
        <v>5219</v>
      </c>
      <c r="B88" s="613">
        <v>4915708</v>
      </c>
      <c r="C88" s="614" t="s">
        <v>131</v>
      </c>
      <c r="D88" s="615" t="s">
        <v>5502</v>
      </c>
      <c r="E88" s="687"/>
      <c r="F88" s="692" t="s">
        <v>5650</v>
      </c>
      <c r="G88" s="735">
        <v>3000</v>
      </c>
    </row>
    <row r="89" spans="1:7" s="41" customFormat="1" ht="25.5" customHeight="1">
      <c r="A89" s="611" t="s">
        <v>5220</v>
      </c>
      <c r="B89" s="613">
        <v>4915718</v>
      </c>
      <c r="C89" s="614" t="s">
        <v>131</v>
      </c>
      <c r="D89" s="615" t="s">
        <v>5652</v>
      </c>
      <c r="E89" s="687"/>
      <c r="F89" s="692" t="s">
        <v>5635</v>
      </c>
      <c r="G89" s="728">
        <v>500</v>
      </c>
    </row>
    <row r="90" spans="1:7" s="41" customFormat="1" ht="25.5" customHeight="1">
      <c r="A90" s="611" t="s">
        <v>5221</v>
      </c>
      <c r="B90" s="613" t="s">
        <v>5495</v>
      </c>
      <c r="C90" s="614" t="s">
        <v>4527</v>
      </c>
      <c r="D90" s="615" t="s">
        <v>5503</v>
      </c>
      <c r="E90" s="687"/>
      <c r="F90" s="692" t="s">
        <v>5650</v>
      </c>
      <c r="G90" s="735">
        <v>200</v>
      </c>
    </row>
    <row r="91" spans="1:7" s="41" customFormat="1" ht="25.5" customHeight="1">
      <c r="A91" s="611" t="s">
        <v>5222</v>
      </c>
      <c r="B91" s="613">
        <v>1505879</v>
      </c>
      <c r="C91" s="693" t="s">
        <v>131</v>
      </c>
      <c r="D91" s="694" t="s">
        <v>5504</v>
      </c>
      <c r="E91" s="687"/>
      <c r="F91" s="692" t="s">
        <v>5636</v>
      </c>
      <c r="G91" s="735">
        <v>15</v>
      </c>
    </row>
    <row r="92" spans="1:7" s="41" customFormat="1" ht="25.5" customHeight="1">
      <c r="A92" s="611" t="s">
        <v>5223</v>
      </c>
      <c r="B92" s="613">
        <v>1106057</v>
      </c>
      <c r="C92" s="614" t="s">
        <v>131</v>
      </c>
      <c r="D92" s="615" t="s">
        <v>5505</v>
      </c>
      <c r="E92" s="687"/>
      <c r="F92" s="692" t="s">
        <v>5636</v>
      </c>
      <c r="G92" s="735">
        <v>50</v>
      </c>
    </row>
    <row r="93" spans="1:7" s="41" customFormat="1" ht="25.5" customHeight="1">
      <c r="A93" s="611" t="s">
        <v>5224</v>
      </c>
      <c r="B93" s="613">
        <v>3108004</v>
      </c>
      <c r="C93" s="614" t="s">
        <v>131</v>
      </c>
      <c r="D93" s="615" t="s">
        <v>5653</v>
      </c>
      <c r="E93" s="687"/>
      <c r="F93" s="692" t="s">
        <v>5635</v>
      </c>
      <c r="G93" s="735">
        <v>50</v>
      </c>
    </row>
    <row r="94" spans="1:7" s="41" customFormat="1" ht="25.5" customHeight="1">
      <c r="A94" s="611" t="s">
        <v>5225</v>
      </c>
      <c r="B94" s="613">
        <v>4915734</v>
      </c>
      <c r="C94" s="614" t="s">
        <v>131</v>
      </c>
      <c r="D94" s="615" t="s">
        <v>5506</v>
      </c>
      <c r="E94" s="687"/>
      <c r="F94" s="692" t="s">
        <v>5636</v>
      </c>
      <c r="G94" s="735">
        <v>150</v>
      </c>
    </row>
    <row r="95" spans="1:7" s="41" customFormat="1" ht="25.5" customHeight="1">
      <c r="A95" s="611" t="s">
        <v>5226</v>
      </c>
      <c r="B95" s="613">
        <v>4915737</v>
      </c>
      <c r="C95" s="614" t="s">
        <v>131</v>
      </c>
      <c r="D95" s="615" t="s">
        <v>5507</v>
      </c>
      <c r="E95" s="687"/>
      <c r="F95" s="692" t="s">
        <v>5636</v>
      </c>
      <c r="G95" s="735">
        <v>1000</v>
      </c>
    </row>
    <row r="96" spans="1:7" s="41" customFormat="1" ht="25.5" customHeight="1">
      <c r="A96" s="611" t="s">
        <v>5227</v>
      </c>
      <c r="B96" s="613">
        <v>4915598</v>
      </c>
      <c r="C96" s="614" t="s">
        <v>131</v>
      </c>
      <c r="D96" s="615" t="s">
        <v>5654</v>
      </c>
      <c r="E96" s="687"/>
      <c r="F96" s="692" t="s">
        <v>5635</v>
      </c>
      <c r="G96" s="735">
        <v>30000</v>
      </c>
    </row>
    <row r="97" spans="1:7" s="41" customFormat="1" ht="25.5" customHeight="1">
      <c r="A97" s="611" t="s">
        <v>5569</v>
      </c>
      <c r="B97" s="401">
        <v>4915776</v>
      </c>
      <c r="C97" s="402" t="s">
        <v>131</v>
      </c>
      <c r="D97" s="323" t="s">
        <v>5508</v>
      </c>
      <c r="E97" s="403"/>
      <c r="F97" s="309" t="s">
        <v>5655</v>
      </c>
      <c r="G97" s="728">
        <v>600</v>
      </c>
    </row>
    <row r="98" spans="1:7" s="41" customFormat="1" ht="25.5" customHeight="1">
      <c r="A98" s="611" t="s">
        <v>5570</v>
      </c>
      <c r="B98" s="401">
        <v>4915742</v>
      </c>
      <c r="C98" s="402" t="s">
        <v>131</v>
      </c>
      <c r="D98" s="323" t="s">
        <v>5509</v>
      </c>
      <c r="E98" s="680"/>
      <c r="F98" s="309" t="s">
        <v>5655</v>
      </c>
      <c r="G98" s="728">
        <v>1200</v>
      </c>
    </row>
    <row r="99" spans="1:7" s="41" customFormat="1" ht="25.5" customHeight="1">
      <c r="A99" s="611" t="s">
        <v>5571</v>
      </c>
      <c r="B99" s="401">
        <v>4915744</v>
      </c>
      <c r="C99" s="402" t="s">
        <v>131</v>
      </c>
      <c r="D99" s="323" t="s">
        <v>5510</v>
      </c>
      <c r="E99" s="403"/>
      <c r="F99" s="309" t="s">
        <v>5635</v>
      </c>
      <c r="G99" s="728">
        <v>8000</v>
      </c>
    </row>
    <row r="100" spans="1:7" s="41" customFormat="1" ht="25.5" customHeight="1">
      <c r="A100" s="611" t="s">
        <v>5572</v>
      </c>
      <c r="B100" s="401">
        <v>4413996</v>
      </c>
      <c r="C100" s="402" t="s">
        <v>131</v>
      </c>
      <c r="D100" s="323" t="s">
        <v>5656</v>
      </c>
      <c r="E100" s="680"/>
      <c r="F100" s="309" t="s">
        <v>5635</v>
      </c>
      <c r="G100" s="728">
        <v>4280</v>
      </c>
    </row>
    <row r="101" spans="1:7" s="41" customFormat="1" ht="25.5" customHeight="1">
      <c r="A101" s="611" t="s">
        <v>5573</v>
      </c>
      <c r="B101" s="401">
        <v>1600404</v>
      </c>
      <c r="C101" s="402" t="s">
        <v>131</v>
      </c>
      <c r="D101" s="323" t="s">
        <v>5657</v>
      </c>
      <c r="E101" s="680"/>
      <c r="F101" s="309" t="s">
        <v>5650</v>
      </c>
      <c r="G101" s="728">
        <v>20</v>
      </c>
    </row>
    <row r="102" spans="1:7" s="41" customFormat="1" ht="25.5" customHeight="1">
      <c r="A102" s="611" t="s">
        <v>5584</v>
      </c>
      <c r="B102" s="401">
        <v>1600404</v>
      </c>
      <c r="C102" s="402" t="s">
        <v>131</v>
      </c>
      <c r="D102" s="323" t="s">
        <v>5658</v>
      </c>
      <c r="E102" s="680"/>
      <c r="F102" s="309" t="s">
        <v>5650</v>
      </c>
      <c r="G102" s="728">
        <v>30</v>
      </c>
    </row>
    <row r="103" spans="1:7" s="41" customFormat="1" ht="25.5" customHeight="1">
      <c r="A103" s="611" t="s">
        <v>5642</v>
      </c>
      <c r="B103" s="401">
        <v>1600404</v>
      </c>
      <c r="C103" s="402" t="s">
        <v>131</v>
      </c>
      <c r="D103" s="323" t="s">
        <v>5659</v>
      </c>
      <c r="E103" s="403"/>
      <c r="F103" s="309" t="s">
        <v>5650</v>
      </c>
      <c r="G103" s="728">
        <v>20</v>
      </c>
    </row>
    <row r="104" spans="1:7" s="41" customFormat="1" ht="25.5" customHeight="1">
      <c r="A104" s="611" t="s">
        <v>5643</v>
      </c>
      <c r="B104" s="401">
        <v>3816118</v>
      </c>
      <c r="C104" s="402" t="s">
        <v>131</v>
      </c>
      <c r="D104" s="323" t="s">
        <v>5511</v>
      </c>
      <c r="E104" s="403"/>
      <c r="F104" s="309" t="s">
        <v>5650</v>
      </c>
      <c r="G104" s="728">
        <v>25</v>
      </c>
    </row>
    <row r="105" spans="1:7" s="41" customFormat="1" ht="25.5" customHeight="1" thickBot="1">
      <c r="A105" s="611" t="s">
        <v>5644</v>
      </c>
      <c r="B105" s="401">
        <v>1505860</v>
      </c>
      <c r="C105" s="402" t="s">
        <v>131</v>
      </c>
      <c r="D105" s="323" t="s">
        <v>5491</v>
      </c>
      <c r="E105" s="403"/>
      <c r="F105" s="309" t="s">
        <v>5636</v>
      </c>
      <c r="G105" s="728">
        <v>50</v>
      </c>
    </row>
    <row r="106" spans="1:7" s="41" customFormat="1" ht="25.5" customHeight="1" thickBot="1">
      <c r="A106" s="125">
        <v>6</v>
      </c>
      <c r="B106" s="126"/>
      <c r="C106" s="126"/>
      <c r="D106" s="127" t="s">
        <v>5209</v>
      </c>
      <c r="E106" s="622"/>
      <c r="F106" s="324"/>
      <c r="G106" s="637"/>
    </row>
    <row r="107" spans="1:7" s="41" customFormat="1" ht="25.5" customHeight="1" thickBot="1">
      <c r="A107" s="471" t="s">
        <v>5228</v>
      </c>
      <c r="B107" s="402">
        <v>5214001</v>
      </c>
      <c r="C107" s="402" t="s">
        <v>131</v>
      </c>
      <c r="D107" s="323" t="s">
        <v>5520</v>
      </c>
      <c r="E107" s="403"/>
      <c r="F107" s="309" t="s">
        <v>1</v>
      </c>
      <c r="G107" s="728">
        <v>60000</v>
      </c>
    </row>
    <row r="108" spans="1:7" s="41" customFormat="1" ht="25.5" customHeight="1" thickBot="1">
      <c r="A108" s="125">
        <v>7</v>
      </c>
      <c r="B108" s="126"/>
      <c r="C108" s="126"/>
      <c r="D108" s="127" t="s">
        <v>4925</v>
      </c>
      <c r="E108" s="622"/>
      <c r="F108" s="324"/>
      <c r="G108" s="637"/>
    </row>
    <row r="109" spans="1:7" s="41" customFormat="1" ht="25.5" customHeight="1">
      <c r="A109" s="463" t="s">
        <v>5230</v>
      </c>
      <c r="B109" s="402">
        <v>1506055</v>
      </c>
      <c r="C109" s="402" t="s">
        <v>131</v>
      </c>
      <c r="D109" s="323" t="s">
        <v>5528</v>
      </c>
      <c r="E109" s="625"/>
      <c r="F109" s="309" t="s">
        <v>5636</v>
      </c>
      <c r="G109" s="736">
        <v>20</v>
      </c>
    </row>
    <row r="110" spans="1:7" s="41" customFormat="1" ht="25.5" customHeight="1">
      <c r="A110" s="463" t="s">
        <v>5231</v>
      </c>
      <c r="B110" s="402">
        <v>804039</v>
      </c>
      <c r="C110" s="402" t="s">
        <v>131</v>
      </c>
      <c r="D110" s="323" t="s">
        <v>5512</v>
      </c>
      <c r="E110" s="625"/>
      <c r="F110" s="309" t="s">
        <v>5650</v>
      </c>
      <c r="G110" s="736">
        <v>30</v>
      </c>
    </row>
    <row r="111" spans="1:7" s="41" customFormat="1" ht="25.5" customHeight="1">
      <c r="A111" s="463" t="s">
        <v>5232</v>
      </c>
      <c r="B111" s="402">
        <v>804121</v>
      </c>
      <c r="C111" s="402" t="s">
        <v>131</v>
      </c>
      <c r="D111" s="323" t="s">
        <v>5660</v>
      </c>
      <c r="E111" s="626"/>
      <c r="F111" s="309" t="s">
        <v>5649</v>
      </c>
      <c r="G111" s="736">
        <v>6</v>
      </c>
    </row>
    <row r="112" spans="1:7" s="41" customFormat="1" ht="25.5" customHeight="1">
      <c r="A112" s="463" t="s">
        <v>5233</v>
      </c>
      <c r="B112" s="468">
        <v>2003343</v>
      </c>
      <c r="C112" s="402" t="s">
        <v>131</v>
      </c>
      <c r="D112" s="323" t="s">
        <v>5513</v>
      </c>
      <c r="E112" s="626"/>
      <c r="F112" s="309" t="s">
        <v>5650</v>
      </c>
      <c r="G112" s="736">
        <v>500</v>
      </c>
    </row>
    <row r="113" spans="1:7" s="41" customFormat="1" ht="25.5" customHeight="1">
      <c r="A113" s="463" t="s">
        <v>5234</v>
      </c>
      <c r="B113" s="402">
        <v>2003377</v>
      </c>
      <c r="C113" s="402" t="s">
        <v>131</v>
      </c>
      <c r="D113" s="323" t="s">
        <v>5514</v>
      </c>
      <c r="E113" s="626"/>
      <c r="F113" s="309" t="s">
        <v>5650</v>
      </c>
      <c r="G113" s="736">
        <v>100</v>
      </c>
    </row>
    <row r="114" spans="1:7" s="41" customFormat="1" ht="25.5" customHeight="1">
      <c r="A114" s="463" t="s">
        <v>5235</v>
      </c>
      <c r="B114" s="402">
        <v>804031</v>
      </c>
      <c r="C114" s="402" t="s">
        <v>131</v>
      </c>
      <c r="D114" s="323" t="s">
        <v>5515</v>
      </c>
      <c r="E114" s="626"/>
      <c r="F114" s="309" t="s">
        <v>5650</v>
      </c>
      <c r="G114" s="736">
        <v>30</v>
      </c>
    </row>
    <row r="115" spans="1:7" s="41" customFormat="1" ht="25.5" customHeight="1">
      <c r="A115" s="463" t="s">
        <v>5236</v>
      </c>
      <c r="B115" s="402">
        <v>804101</v>
      </c>
      <c r="C115" s="402" t="s">
        <v>131</v>
      </c>
      <c r="D115" s="323" t="s">
        <v>5661</v>
      </c>
      <c r="E115" s="627"/>
      <c r="F115" s="309" t="s">
        <v>5649</v>
      </c>
      <c r="G115" s="737">
        <v>6</v>
      </c>
    </row>
    <row r="116" spans="1:7" s="41" customFormat="1" ht="25.5" customHeight="1">
      <c r="A116" s="463" t="s">
        <v>5237</v>
      </c>
      <c r="B116" s="402">
        <v>2003565</v>
      </c>
      <c r="C116" s="402" t="s">
        <v>131</v>
      </c>
      <c r="D116" s="323" t="s">
        <v>5516</v>
      </c>
      <c r="E116" s="628"/>
      <c r="F116" s="309" t="s">
        <v>5650</v>
      </c>
      <c r="G116" s="738">
        <v>500</v>
      </c>
    </row>
    <row r="117" spans="1:7" s="41" customFormat="1" ht="25.5" customHeight="1">
      <c r="A117" s="463" t="s">
        <v>5238</v>
      </c>
      <c r="B117" s="402">
        <v>2003309</v>
      </c>
      <c r="C117" s="402" t="s">
        <v>131</v>
      </c>
      <c r="D117" s="323" t="s">
        <v>5530</v>
      </c>
      <c r="E117" s="629"/>
      <c r="F117" s="309" t="s">
        <v>5650</v>
      </c>
      <c r="G117" s="736">
        <v>800</v>
      </c>
    </row>
    <row r="118" spans="1:7" s="41" customFormat="1" ht="25.5" customHeight="1">
      <c r="A118" s="463" t="s">
        <v>5239</v>
      </c>
      <c r="B118" s="402">
        <v>804023</v>
      </c>
      <c r="C118" s="402" t="s">
        <v>131</v>
      </c>
      <c r="D118" s="323" t="s">
        <v>5517</v>
      </c>
      <c r="E118" s="627"/>
      <c r="F118" s="309" t="s">
        <v>5650</v>
      </c>
      <c r="G118" s="737">
        <v>20</v>
      </c>
    </row>
    <row r="119" spans="1:7" s="41" customFormat="1" ht="25.5" customHeight="1" thickBot="1">
      <c r="A119" s="463" t="s">
        <v>5240</v>
      </c>
      <c r="B119" s="402">
        <v>804081</v>
      </c>
      <c r="C119" s="402" t="s">
        <v>131</v>
      </c>
      <c r="D119" s="323" t="s">
        <v>5662</v>
      </c>
      <c r="E119" s="627"/>
      <c r="F119" s="309" t="s">
        <v>5649</v>
      </c>
      <c r="G119" s="737">
        <v>4</v>
      </c>
    </row>
    <row r="120" spans="1:7" s="41" customFormat="1" ht="25.5" customHeight="1" thickBot="1">
      <c r="A120" s="125">
        <v>8</v>
      </c>
      <c r="B120" s="126"/>
      <c r="C120" s="126"/>
      <c r="D120" s="127" t="s">
        <v>4539</v>
      </c>
      <c r="E120" s="622"/>
      <c r="F120" s="324"/>
      <c r="G120" s="637"/>
    </row>
    <row r="121" spans="1:7" s="41" customFormat="1" ht="25.5" customHeight="1">
      <c r="A121" s="467" t="s">
        <v>5241</v>
      </c>
      <c r="B121" s="468"/>
      <c r="C121" s="468"/>
      <c r="D121" s="469" t="s">
        <v>4543</v>
      </c>
      <c r="E121" s="629"/>
      <c r="F121" s="309"/>
      <c r="G121" s="641"/>
    </row>
    <row r="122" spans="1:7" s="41" customFormat="1" ht="25.5" customHeight="1">
      <c r="A122" s="471" t="s">
        <v>5242</v>
      </c>
      <c r="B122" s="468" t="s">
        <v>1204</v>
      </c>
      <c r="C122" s="468" t="s">
        <v>4540</v>
      </c>
      <c r="D122" s="615" t="s">
        <v>5574</v>
      </c>
      <c r="E122" s="695"/>
      <c r="F122" s="692" t="s">
        <v>8</v>
      </c>
      <c r="G122" s="739">
        <v>765.12800000000004</v>
      </c>
    </row>
    <row r="123" spans="1:7" s="41" customFormat="1" ht="25.5" customHeight="1">
      <c r="A123" s="471" t="s">
        <v>5243</v>
      </c>
      <c r="B123" s="468" t="s">
        <v>1324</v>
      </c>
      <c r="C123" s="468" t="s">
        <v>4540</v>
      </c>
      <c r="D123" s="615" t="s">
        <v>3534</v>
      </c>
      <c r="E123" s="695"/>
      <c r="F123" s="692" t="s">
        <v>8</v>
      </c>
      <c r="G123" s="739">
        <v>51.665999999999997</v>
      </c>
    </row>
    <row r="124" spans="1:7" s="41" customFormat="1" ht="25.5" customHeight="1">
      <c r="A124" s="471" t="s">
        <v>5244</v>
      </c>
      <c r="B124" s="468" t="s">
        <v>1207</v>
      </c>
      <c r="C124" s="468" t="s">
        <v>4540</v>
      </c>
      <c r="D124" s="615" t="s">
        <v>4541</v>
      </c>
      <c r="E124" s="695"/>
      <c r="F124" s="696" t="s">
        <v>8</v>
      </c>
      <c r="G124" s="739">
        <v>71.180000000000007</v>
      </c>
    </row>
    <row r="125" spans="1:7" s="41" customFormat="1" ht="25.5" customHeight="1">
      <c r="A125" s="471" t="s">
        <v>5245</v>
      </c>
      <c r="B125" s="468" t="s">
        <v>1211</v>
      </c>
      <c r="C125" s="468" t="s">
        <v>4540</v>
      </c>
      <c r="D125" s="615" t="s">
        <v>5663</v>
      </c>
      <c r="E125" s="695"/>
      <c r="F125" s="692" t="s">
        <v>8</v>
      </c>
      <c r="G125" s="739">
        <v>1432</v>
      </c>
    </row>
    <row r="126" spans="1:7" s="41" customFormat="1" ht="25.5" customHeight="1">
      <c r="A126" s="467" t="s">
        <v>5246</v>
      </c>
      <c r="B126" s="472"/>
      <c r="C126" s="472"/>
      <c r="D126" s="697" t="s">
        <v>5097</v>
      </c>
      <c r="E126" s="695"/>
      <c r="F126" s="692"/>
      <c r="G126" s="739"/>
    </row>
    <row r="127" spans="1:7" s="41" customFormat="1" ht="25.5" customHeight="1">
      <c r="A127" s="471" t="s">
        <v>5247</v>
      </c>
      <c r="B127" s="468" t="s">
        <v>4542</v>
      </c>
      <c r="C127" s="468" t="s">
        <v>4540</v>
      </c>
      <c r="D127" s="615" t="s">
        <v>5574</v>
      </c>
      <c r="E127" s="698"/>
      <c r="F127" s="692" t="s">
        <v>8</v>
      </c>
      <c r="G127" s="739">
        <v>765.12800000000004</v>
      </c>
    </row>
    <row r="128" spans="1:7" s="41" customFormat="1" ht="25.5" customHeight="1">
      <c r="A128" s="471" t="s">
        <v>5248</v>
      </c>
      <c r="B128" s="468" t="s">
        <v>5200</v>
      </c>
      <c r="C128" s="468" t="s">
        <v>4540</v>
      </c>
      <c r="D128" s="615" t="s">
        <v>3534</v>
      </c>
      <c r="E128" s="698"/>
      <c r="F128" s="692" t="s">
        <v>8</v>
      </c>
      <c r="G128" s="739">
        <v>51.665999999999997</v>
      </c>
    </row>
    <row r="129" spans="1:7" s="41" customFormat="1" ht="25.5" customHeight="1">
      <c r="A129" s="471" t="s">
        <v>5249</v>
      </c>
      <c r="B129" s="468" t="s">
        <v>5196</v>
      </c>
      <c r="C129" s="468" t="s">
        <v>4540</v>
      </c>
      <c r="D129" s="615" t="s">
        <v>4541</v>
      </c>
      <c r="E129" s="698"/>
      <c r="F129" s="692" t="s">
        <v>8</v>
      </c>
      <c r="G129" s="739">
        <v>71.180000000000007</v>
      </c>
    </row>
    <row r="130" spans="1:7" s="41" customFormat="1" ht="25.5" customHeight="1" thickBot="1">
      <c r="A130" s="471" t="s">
        <v>5250</v>
      </c>
      <c r="B130" s="475" t="s">
        <v>5202</v>
      </c>
      <c r="C130" s="475" t="s">
        <v>4540</v>
      </c>
      <c r="D130" s="699" t="s">
        <v>5663</v>
      </c>
      <c r="E130" s="706"/>
      <c r="F130" s="700" t="s">
        <v>8</v>
      </c>
      <c r="G130" s="740">
        <v>1432</v>
      </c>
    </row>
    <row r="131" spans="1:7" s="41" customFormat="1">
      <c r="A131" s="278"/>
      <c r="B131" s="103"/>
      <c r="C131" s="103"/>
      <c r="D131" s="412"/>
      <c r="E131" s="630"/>
      <c r="F131" s="413"/>
      <c r="G131" s="642"/>
    </row>
    <row r="132" spans="1:7" s="41" customFormat="1">
      <c r="A132" s="278"/>
      <c r="B132" s="103"/>
      <c r="C132" s="103"/>
      <c r="D132" s="412"/>
      <c r="E132" s="630"/>
      <c r="F132" s="413"/>
      <c r="G132" s="642"/>
    </row>
    <row r="133" spans="1:7" s="41" customFormat="1">
      <c r="A133" s="278"/>
      <c r="B133" s="103"/>
      <c r="C133" s="103"/>
      <c r="D133" s="412"/>
      <c r="E133" s="630"/>
      <c r="F133" s="413"/>
      <c r="G133" s="642"/>
    </row>
    <row r="134" spans="1:7" s="41" customFormat="1">
      <c r="A134" s="278"/>
      <c r="B134" s="103"/>
      <c r="C134" s="103"/>
      <c r="D134" s="412"/>
      <c r="E134" s="630"/>
      <c r="F134" s="413"/>
      <c r="G134" s="642"/>
    </row>
    <row r="135" spans="1:7" s="41" customFormat="1">
      <c r="A135" s="278"/>
      <c r="B135" s="103"/>
      <c r="C135" s="103"/>
      <c r="D135" s="412"/>
      <c r="E135" s="630"/>
      <c r="F135" s="413"/>
      <c r="G135" s="642"/>
    </row>
    <row r="136" spans="1:7" s="41" customFormat="1">
      <c r="A136" s="278"/>
      <c r="B136" s="103"/>
      <c r="C136" s="103"/>
      <c r="D136" s="412"/>
      <c r="E136" s="630"/>
      <c r="F136" s="413"/>
      <c r="G136" s="642"/>
    </row>
    <row r="137" spans="1:7" s="41" customFormat="1">
      <c r="A137" s="278"/>
      <c r="B137" s="103"/>
      <c r="C137" s="103"/>
      <c r="D137" s="412"/>
      <c r="E137" s="630"/>
      <c r="F137" s="413"/>
      <c r="G137" s="642"/>
    </row>
    <row r="138" spans="1:7" s="41" customFormat="1">
      <c r="A138" s="278"/>
      <c r="B138" s="103"/>
      <c r="C138" s="103"/>
      <c r="D138" s="412"/>
      <c r="E138" s="630"/>
      <c r="F138" s="413"/>
      <c r="G138" s="642"/>
    </row>
    <row r="139" spans="1:7" s="41" customFormat="1">
      <c r="A139" s="278"/>
      <c r="B139" s="103"/>
      <c r="C139" s="103"/>
      <c r="D139" s="412"/>
      <c r="E139" s="630"/>
      <c r="F139" s="413"/>
      <c r="G139" s="642"/>
    </row>
    <row r="140" spans="1:7" s="41" customFormat="1">
      <c r="A140" s="278"/>
      <c r="B140" s="103"/>
      <c r="C140" s="103"/>
      <c r="D140" s="412"/>
      <c r="E140" s="630"/>
      <c r="F140" s="413"/>
      <c r="G140" s="642"/>
    </row>
    <row r="141" spans="1:7" s="41" customFormat="1">
      <c r="A141" s="278"/>
      <c r="B141" s="103"/>
      <c r="C141" s="103"/>
      <c r="D141" s="412"/>
      <c r="E141" s="630"/>
      <c r="F141" s="413"/>
      <c r="G141" s="642"/>
    </row>
    <row r="142" spans="1:7" s="41" customFormat="1">
      <c r="A142" s="278"/>
      <c r="B142" s="103"/>
      <c r="C142" s="103"/>
      <c r="D142" s="412"/>
      <c r="E142" s="630"/>
      <c r="F142" s="413"/>
      <c r="G142" s="642"/>
    </row>
    <row r="143" spans="1:7" s="41" customFormat="1">
      <c r="A143" s="278"/>
      <c r="B143" s="103"/>
      <c r="C143" s="103"/>
      <c r="D143" s="412"/>
      <c r="E143" s="630"/>
      <c r="F143" s="413"/>
      <c r="G143" s="642"/>
    </row>
    <row r="144" spans="1:7" s="41" customFormat="1">
      <c r="A144" s="278"/>
      <c r="B144" s="103"/>
      <c r="C144" s="103"/>
      <c r="D144" s="412"/>
      <c r="E144" s="630"/>
      <c r="F144" s="413"/>
      <c r="G144" s="642"/>
    </row>
    <row r="145" spans="1:7" s="41" customFormat="1">
      <c r="A145" s="278"/>
      <c r="B145" s="103"/>
      <c r="C145" s="103"/>
      <c r="D145" s="412"/>
      <c r="E145" s="630"/>
      <c r="F145" s="413"/>
      <c r="G145" s="642"/>
    </row>
    <row r="146" spans="1:7" s="41" customFormat="1">
      <c r="A146" s="278"/>
      <c r="B146" s="103"/>
      <c r="C146" s="103"/>
      <c r="D146" s="412"/>
      <c r="E146" s="630"/>
      <c r="F146" s="413"/>
      <c r="G146" s="642"/>
    </row>
    <row r="147" spans="1:7" s="41" customFormat="1">
      <c r="A147" s="278"/>
      <c r="B147" s="103"/>
      <c r="C147" s="103"/>
      <c r="D147" s="412"/>
      <c r="E147" s="630"/>
      <c r="F147" s="413"/>
      <c r="G147" s="642"/>
    </row>
    <row r="148" spans="1:7" s="41" customFormat="1">
      <c r="A148" s="278"/>
      <c r="B148" s="103"/>
      <c r="C148" s="103"/>
      <c r="D148" s="412"/>
      <c r="E148" s="630"/>
      <c r="F148" s="413"/>
      <c r="G148" s="642"/>
    </row>
    <row r="149" spans="1:7" s="41" customFormat="1">
      <c r="A149" s="278"/>
      <c r="B149" s="103"/>
      <c r="C149" s="103"/>
      <c r="D149" s="412"/>
      <c r="E149" s="630"/>
      <c r="F149" s="413"/>
      <c r="G149" s="642"/>
    </row>
    <row r="150" spans="1:7" s="41" customFormat="1">
      <c r="A150" s="278"/>
      <c r="B150" s="103"/>
      <c r="C150" s="103"/>
      <c r="D150" s="412"/>
      <c r="E150" s="630"/>
      <c r="F150" s="413"/>
      <c r="G150" s="642"/>
    </row>
    <row r="151" spans="1:7" s="41" customFormat="1">
      <c r="A151" s="278"/>
      <c r="B151" s="103"/>
      <c r="C151" s="103"/>
      <c r="D151" s="412"/>
      <c r="E151" s="630"/>
      <c r="F151" s="413"/>
      <c r="G151" s="642"/>
    </row>
    <row r="152" spans="1:7" s="41" customFormat="1">
      <c r="A152" s="278"/>
      <c r="B152" s="103"/>
      <c r="C152" s="103"/>
      <c r="D152" s="412"/>
      <c r="E152" s="630"/>
      <c r="F152" s="413"/>
      <c r="G152" s="642"/>
    </row>
    <row r="153" spans="1:7" s="41" customFormat="1">
      <c r="A153" s="278"/>
      <c r="B153" s="103"/>
      <c r="C153" s="103"/>
      <c r="D153" s="412"/>
      <c r="E153" s="630"/>
      <c r="F153" s="413"/>
      <c r="G153" s="642"/>
    </row>
    <row r="154" spans="1:7" s="41" customFormat="1">
      <c r="A154" s="278"/>
      <c r="B154" s="103"/>
      <c r="C154" s="103"/>
      <c r="D154" s="412"/>
      <c r="E154" s="630"/>
      <c r="F154" s="413"/>
      <c r="G154" s="642"/>
    </row>
    <row r="155" spans="1:7" s="41" customFormat="1">
      <c r="A155" s="278"/>
      <c r="B155" s="103"/>
      <c r="C155" s="103"/>
      <c r="D155" s="412"/>
      <c r="E155" s="630"/>
      <c r="F155" s="413"/>
      <c r="G155" s="642"/>
    </row>
    <row r="156" spans="1:7" s="41" customFormat="1">
      <c r="A156" s="278"/>
      <c r="B156" s="103"/>
      <c r="C156" s="103"/>
      <c r="D156" s="412"/>
      <c r="E156" s="630"/>
      <c r="F156" s="413"/>
      <c r="G156" s="642"/>
    </row>
    <row r="157" spans="1:7" s="41" customFormat="1">
      <c r="A157" s="278"/>
      <c r="B157" s="103"/>
      <c r="C157" s="103"/>
      <c r="D157" s="412"/>
      <c r="E157" s="630"/>
      <c r="F157" s="413"/>
      <c r="G157" s="642"/>
    </row>
    <row r="158" spans="1:7" s="41" customFormat="1">
      <c r="A158" s="278"/>
      <c r="B158" s="103"/>
      <c r="C158" s="103"/>
      <c r="D158" s="412"/>
      <c r="E158" s="630"/>
      <c r="F158" s="413"/>
      <c r="G158" s="642"/>
    </row>
    <row r="159" spans="1:7" s="41" customFormat="1">
      <c r="A159" s="278"/>
      <c r="B159" s="103"/>
      <c r="C159" s="103"/>
      <c r="D159" s="412"/>
      <c r="E159" s="630"/>
      <c r="F159" s="413"/>
      <c r="G159" s="642"/>
    </row>
    <row r="160" spans="1:7" s="41" customFormat="1">
      <c r="A160" s="278"/>
      <c r="B160" s="103"/>
      <c r="C160" s="103"/>
      <c r="D160" s="412"/>
      <c r="E160" s="630"/>
      <c r="F160" s="413"/>
      <c r="G160" s="642"/>
    </row>
    <row r="161" spans="1:7" s="41" customFormat="1">
      <c r="A161" s="278"/>
      <c r="B161" s="103"/>
      <c r="C161" s="103"/>
      <c r="D161" s="412"/>
      <c r="E161" s="630"/>
      <c r="F161" s="413"/>
      <c r="G161" s="642"/>
    </row>
    <row r="162" spans="1:7" s="41" customFormat="1">
      <c r="A162" s="278"/>
      <c r="B162" s="103"/>
      <c r="C162" s="103"/>
      <c r="D162" s="412"/>
      <c r="E162" s="630"/>
      <c r="F162" s="413"/>
      <c r="G162" s="642"/>
    </row>
    <row r="163" spans="1:7" s="41" customFormat="1">
      <c r="A163" s="278"/>
      <c r="B163" s="103"/>
      <c r="C163" s="103"/>
      <c r="D163" s="412"/>
      <c r="E163" s="630"/>
      <c r="F163" s="413"/>
      <c r="G163" s="642"/>
    </row>
    <row r="164" spans="1:7" s="41" customFormat="1">
      <c r="A164" s="278"/>
      <c r="B164" s="103"/>
      <c r="C164" s="103"/>
      <c r="D164" s="412"/>
      <c r="E164" s="630"/>
      <c r="F164" s="413"/>
      <c r="G164" s="642"/>
    </row>
    <row r="165" spans="1:7" s="41" customFormat="1">
      <c r="A165" s="278"/>
      <c r="B165" s="103"/>
      <c r="C165" s="103"/>
      <c r="D165" s="412"/>
      <c r="E165" s="630"/>
      <c r="F165" s="413"/>
      <c r="G165" s="642"/>
    </row>
    <row r="166" spans="1:7" s="41" customFormat="1">
      <c r="A166" s="278"/>
      <c r="B166" s="103"/>
      <c r="C166" s="103"/>
      <c r="D166" s="412"/>
      <c r="E166" s="630"/>
      <c r="F166" s="413"/>
      <c r="G166" s="642"/>
    </row>
    <row r="167" spans="1:7" s="41" customFormat="1">
      <c r="A167" s="278"/>
      <c r="B167" s="103"/>
      <c r="C167" s="103"/>
      <c r="D167" s="412"/>
      <c r="E167" s="630"/>
      <c r="F167" s="413"/>
      <c r="G167" s="642"/>
    </row>
    <row r="168" spans="1:7" s="41" customFormat="1">
      <c r="A168" s="278"/>
      <c r="B168" s="103"/>
      <c r="C168" s="103"/>
      <c r="D168" s="412"/>
      <c r="E168" s="630"/>
      <c r="F168" s="413"/>
      <c r="G168" s="642"/>
    </row>
    <row r="169" spans="1:7" s="41" customFormat="1">
      <c r="A169" s="278"/>
      <c r="B169" s="103"/>
      <c r="C169" s="103"/>
      <c r="D169" s="412"/>
      <c r="E169" s="630"/>
      <c r="F169" s="413"/>
      <c r="G169" s="642"/>
    </row>
    <row r="170" spans="1:7" s="41" customFormat="1">
      <c r="A170" s="278"/>
      <c r="B170" s="103"/>
      <c r="C170" s="103"/>
      <c r="D170" s="412"/>
      <c r="E170" s="630"/>
      <c r="F170" s="413"/>
      <c r="G170" s="642"/>
    </row>
    <row r="171" spans="1:7" s="41" customFormat="1">
      <c r="A171" s="278"/>
      <c r="B171" s="103"/>
      <c r="C171" s="103"/>
      <c r="D171" s="412"/>
      <c r="E171" s="630"/>
      <c r="F171" s="413"/>
      <c r="G171" s="642"/>
    </row>
    <row r="172" spans="1:7" s="41" customFormat="1">
      <c r="A172" s="278"/>
      <c r="B172" s="103"/>
      <c r="C172" s="103"/>
      <c r="D172" s="412"/>
      <c r="E172" s="630"/>
      <c r="F172" s="413"/>
      <c r="G172" s="642"/>
    </row>
    <row r="173" spans="1:7" s="41" customFormat="1">
      <c r="A173" s="278"/>
      <c r="B173" s="103"/>
      <c r="C173" s="103"/>
      <c r="D173" s="412"/>
      <c r="E173" s="630"/>
      <c r="F173" s="413"/>
      <c r="G173" s="642"/>
    </row>
    <row r="174" spans="1:7" s="41" customFormat="1">
      <c r="A174" s="278"/>
      <c r="B174" s="103"/>
      <c r="C174" s="103"/>
      <c r="D174" s="412"/>
      <c r="E174" s="630"/>
      <c r="F174" s="413"/>
      <c r="G174" s="642"/>
    </row>
    <row r="175" spans="1:7" s="41" customFormat="1">
      <c r="A175" s="278"/>
      <c r="B175" s="103"/>
      <c r="C175" s="103"/>
      <c r="D175" s="412"/>
      <c r="E175" s="630"/>
      <c r="F175" s="413"/>
      <c r="G175" s="642"/>
    </row>
    <row r="176" spans="1:7" s="41" customFormat="1">
      <c r="A176" s="278"/>
      <c r="B176" s="103"/>
      <c r="C176" s="103"/>
      <c r="D176" s="412"/>
      <c r="E176" s="630"/>
      <c r="F176" s="413"/>
      <c r="G176" s="642"/>
    </row>
    <row r="177" spans="1:7" s="41" customFormat="1">
      <c r="A177" s="278"/>
      <c r="B177" s="103"/>
      <c r="C177" s="103"/>
      <c r="D177" s="412"/>
      <c r="E177" s="630"/>
      <c r="F177" s="413"/>
      <c r="G177" s="642"/>
    </row>
    <row r="178" spans="1:7" s="41" customFormat="1">
      <c r="A178" s="278"/>
      <c r="B178" s="103"/>
      <c r="C178" s="103"/>
      <c r="D178" s="412"/>
      <c r="E178" s="630"/>
      <c r="F178" s="413"/>
      <c r="G178" s="642"/>
    </row>
    <row r="179" spans="1:7" s="41" customFormat="1">
      <c r="A179" s="278"/>
      <c r="B179" s="103"/>
      <c r="C179" s="103"/>
      <c r="D179" s="412"/>
      <c r="E179" s="630"/>
      <c r="F179" s="413"/>
      <c r="G179" s="642"/>
    </row>
    <row r="180" spans="1:7" s="41" customFormat="1">
      <c r="A180" s="278"/>
      <c r="B180" s="103"/>
      <c r="C180" s="103"/>
      <c r="D180" s="412"/>
      <c r="E180" s="630"/>
      <c r="F180" s="413"/>
      <c r="G180" s="642"/>
    </row>
    <row r="181" spans="1:7" s="41" customFormat="1">
      <c r="A181" s="278"/>
      <c r="B181" s="103"/>
      <c r="C181" s="103"/>
      <c r="D181" s="412"/>
      <c r="E181" s="630"/>
      <c r="F181" s="413"/>
      <c r="G181" s="642"/>
    </row>
    <row r="182" spans="1:7" s="41" customFormat="1">
      <c r="A182" s="278"/>
      <c r="B182" s="103"/>
      <c r="C182" s="103"/>
      <c r="D182" s="412"/>
      <c r="E182" s="630"/>
      <c r="F182" s="413"/>
      <c r="G182" s="642"/>
    </row>
    <row r="183" spans="1:7" s="41" customFormat="1">
      <c r="A183" s="278"/>
      <c r="B183" s="103"/>
      <c r="C183" s="103"/>
      <c r="D183" s="412"/>
      <c r="E183" s="630"/>
      <c r="F183" s="413"/>
      <c r="G183" s="642"/>
    </row>
    <row r="184" spans="1:7" s="41" customFormat="1">
      <c r="A184" s="278"/>
      <c r="B184" s="103"/>
      <c r="C184" s="103"/>
      <c r="D184" s="412"/>
      <c r="E184" s="630"/>
      <c r="F184" s="413"/>
      <c r="G184" s="642"/>
    </row>
    <row r="185" spans="1:7" s="41" customFormat="1">
      <c r="A185" s="278"/>
      <c r="B185" s="103"/>
      <c r="C185" s="103"/>
      <c r="D185" s="412"/>
      <c r="E185" s="630"/>
      <c r="F185" s="413"/>
      <c r="G185" s="642"/>
    </row>
    <row r="186" spans="1:7" s="41" customFormat="1">
      <c r="A186" s="278"/>
      <c r="B186" s="103"/>
      <c r="C186" s="103"/>
      <c r="D186" s="412"/>
      <c r="E186" s="630"/>
      <c r="F186" s="413"/>
      <c r="G186" s="642"/>
    </row>
    <row r="187" spans="1:7" s="41" customFormat="1">
      <c r="A187" s="278"/>
      <c r="B187" s="103"/>
      <c r="C187" s="103"/>
      <c r="D187" s="412"/>
      <c r="E187" s="630"/>
      <c r="F187" s="413"/>
      <c r="G187" s="642"/>
    </row>
    <row r="188" spans="1:7" s="41" customFormat="1">
      <c r="A188" s="278"/>
      <c r="B188" s="103"/>
      <c r="C188" s="103"/>
      <c r="D188" s="412"/>
      <c r="E188" s="630"/>
      <c r="F188" s="413"/>
      <c r="G188" s="642"/>
    </row>
    <row r="189" spans="1:7" s="41" customFormat="1">
      <c r="A189" s="278"/>
      <c r="B189" s="103"/>
      <c r="C189" s="103"/>
      <c r="D189" s="412"/>
      <c r="E189" s="630"/>
      <c r="F189" s="413"/>
      <c r="G189" s="642"/>
    </row>
    <row r="190" spans="1:7" s="41" customFormat="1">
      <c r="A190" s="278"/>
      <c r="B190" s="103"/>
      <c r="C190" s="103"/>
      <c r="D190" s="412"/>
      <c r="E190" s="630"/>
      <c r="F190" s="413"/>
      <c r="G190" s="642"/>
    </row>
    <row r="191" spans="1:7" s="41" customFormat="1">
      <c r="A191" s="278"/>
      <c r="B191" s="103"/>
      <c r="C191" s="103"/>
      <c r="D191" s="412"/>
      <c r="E191" s="630"/>
      <c r="F191" s="413"/>
      <c r="G191" s="642"/>
    </row>
  </sheetData>
  <mergeCells count="1">
    <mergeCell ref="A9:G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4" fitToHeight="0" orientation="portrait" r:id="rId1"/>
  <rowBreaks count="1" manualBreakCount="1">
    <brk id="91" max="6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Z205"/>
  <sheetViews>
    <sheetView view="pageBreakPreview" topLeftCell="A7" zoomScale="85" zoomScaleNormal="100" zoomScaleSheetLayoutView="85" workbookViewId="0">
      <selection activeCell="J13" sqref="J13"/>
    </sheetView>
  </sheetViews>
  <sheetFormatPr defaultColWidth="9.140625" defaultRowHeight="14.25"/>
  <cols>
    <col min="1" max="1" width="11.5703125" style="294" customWidth="1"/>
    <col min="2" max="2" width="10.5703125" style="294" customWidth="1"/>
    <col min="3" max="3" width="10.140625" style="294" customWidth="1"/>
    <col min="4" max="4" width="109.85546875" style="294" customWidth="1"/>
    <col min="5" max="5" width="8.42578125" style="294" customWidth="1"/>
    <col min="6" max="6" width="12" style="656" customWidth="1"/>
    <col min="7" max="7" width="12" style="363" customWidth="1"/>
    <col min="8" max="8" width="12" style="294" customWidth="1"/>
    <col min="9" max="9" width="12.85546875" style="363" customWidth="1"/>
    <col min="10" max="10" width="17.28515625" style="363" customWidth="1"/>
    <col min="11" max="11" width="16.140625" style="364" customWidth="1"/>
    <col min="12" max="12" width="19.28515625" style="364" customWidth="1"/>
    <col min="13" max="13" width="15.140625" style="364" customWidth="1"/>
    <col min="14" max="14" width="16.85546875" style="365" customWidth="1"/>
    <col min="15" max="15" width="10.7109375" style="364" customWidth="1"/>
    <col min="16" max="25" width="9.140625" style="364" customWidth="1"/>
    <col min="26" max="26" width="11.28515625" style="364" bestFit="1" customWidth="1"/>
    <col min="27" max="16384" width="9.140625" style="364"/>
  </cols>
  <sheetData>
    <row r="1" spans="1:14" s="41" customFormat="1" ht="15" customHeight="1">
      <c r="A1" s="547"/>
      <c r="B1" s="551" t="s">
        <v>4597</v>
      </c>
      <c r="C1" s="529"/>
      <c r="D1" s="529"/>
      <c r="E1" s="582"/>
      <c r="F1" s="645"/>
      <c r="G1" s="583"/>
      <c r="H1" s="584"/>
      <c r="I1" s="585"/>
      <c r="J1" s="586"/>
    </row>
    <row r="2" spans="1:14" s="41" customFormat="1" ht="15" customHeight="1">
      <c r="A2" s="548"/>
      <c r="B2" s="546" t="s">
        <v>128</v>
      </c>
      <c r="C2" s="527"/>
      <c r="D2" s="527"/>
      <c r="E2" s="587"/>
      <c r="F2" s="646"/>
      <c r="G2" s="572"/>
      <c r="H2" s="573"/>
      <c r="I2" s="574"/>
      <c r="J2" s="588"/>
    </row>
    <row r="3" spans="1:14" s="41" customFormat="1" ht="15" customHeight="1">
      <c r="A3" s="548"/>
      <c r="B3" s="546" t="s">
        <v>4596</v>
      </c>
      <c r="C3" s="527"/>
      <c r="D3" s="527"/>
      <c r="E3" s="587"/>
      <c r="F3" s="646"/>
      <c r="G3" s="572"/>
      <c r="H3" s="573"/>
      <c r="I3" s="574"/>
      <c r="J3" s="588"/>
    </row>
    <row r="4" spans="1:14" s="41" customFormat="1" ht="15" customHeight="1">
      <c r="A4" s="548"/>
      <c r="B4" s="546" t="s">
        <v>129</v>
      </c>
      <c r="C4" s="527"/>
      <c r="D4" s="527"/>
      <c r="E4" s="587"/>
      <c r="F4" s="647"/>
      <c r="G4" s="572"/>
      <c r="H4" s="589"/>
      <c r="I4" s="590"/>
      <c r="J4" s="588"/>
    </row>
    <row r="5" spans="1:14" s="41" customFormat="1" ht="15">
      <c r="A5" s="591"/>
      <c r="B5" s="575"/>
      <c r="C5" s="575"/>
      <c r="D5" s="575"/>
      <c r="E5" s="576"/>
      <c r="F5" s="648"/>
      <c r="G5" s="577"/>
      <c r="H5" s="592"/>
      <c r="I5" s="593"/>
      <c r="J5" s="588"/>
    </row>
    <row r="6" spans="1:14" s="41" customFormat="1">
      <c r="A6" s="594" t="s">
        <v>130</v>
      </c>
      <c r="B6" s="578" t="s">
        <v>5633</v>
      </c>
      <c r="C6" s="578"/>
      <c r="D6" s="595"/>
      <c r="E6" s="578"/>
      <c r="F6" s="649"/>
      <c r="G6" s="596"/>
      <c r="H6" s="533" t="s">
        <v>2457</v>
      </c>
      <c r="I6" s="579" t="s">
        <v>2463</v>
      </c>
      <c r="J6" s="597"/>
    </row>
    <row r="7" spans="1:14" s="41" customFormat="1">
      <c r="A7" s="598" t="s">
        <v>5</v>
      </c>
      <c r="B7" s="114">
        <v>736.28</v>
      </c>
      <c r="C7" s="115"/>
      <c r="D7" s="595"/>
      <c r="E7" s="578"/>
      <c r="F7" s="649"/>
      <c r="G7" s="596"/>
      <c r="H7" s="533" t="s">
        <v>4457</v>
      </c>
      <c r="I7" s="580">
        <v>0.27900000000000003</v>
      </c>
      <c r="J7" s="597"/>
    </row>
    <row r="8" spans="1:14" s="41" customFormat="1">
      <c r="A8" s="598" t="s">
        <v>114</v>
      </c>
      <c r="B8" s="581">
        <v>46113</v>
      </c>
      <c r="C8" s="581"/>
      <c r="D8" s="595"/>
      <c r="E8" s="578"/>
      <c r="F8" s="649"/>
      <c r="G8" s="596"/>
      <c r="H8" s="533" t="s">
        <v>4445</v>
      </c>
      <c r="I8" s="580">
        <v>0.15</v>
      </c>
      <c r="J8" s="597"/>
    </row>
    <row r="9" spans="1:14" ht="13.5" customHeight="1" thickBot="1">
      <c r="A9" s="599"/>
      <c r="B9" s="600"/>
      <c r="C9" s="600"/>
      <c r="D9" s="600"/>
      <c r="E9" s="600"/>
      <c r="F9" s="650"/>
      <c r="G9" s="601"/>
      <c r="H9" s="600"/>
      <c r="I9" s="601"/>
      <c r="J9" s="602"/>
    </row>
    <row r="10" spans="1:14" ht="24" customHeight="1" thickBot="1">
      <c r="A10" s="770" t="s">
        <v>4435</v>
      </c>
      <c r="B10" s="771"/>
      <c r="C10" s="771"/>
      <c r="D10" s="771"/>
      <c r="E10" s="771"/>
      <c r="F10" s="771"/>
      <c r="G10" s="771"/>
      <c r="H10" s="771"/>
      <c r="I10" s="771"/>
      <c r="J10" s="772"/>
    </row>
    <row r="11" spans="1:14" s="294" customFormat="1" ht="27" customHeight="1" thickBot="1">
      <c r="A11" s="120" t="s">
        <v>4447</v>
      </c>
      <c r="B11" s="121" t="s">
        <v>14</v>
      </c>
      <c r="C11" s="121" t="s">
        <v>4478</v>
      </c>
      <c r="D11" s="121" t="s">
        <v>4739</v>
      </c>
      <c r="E11" s="121" t="s">
        <v>4740</v>
      </c>
      <c r="F11" s="122" t="s">
        <v>6</v>
      </c>
      <c r="G11" s="304" t="s">
        <v>4449</v>
      </c>
      <c r="H11" s="122" t="s">
        <v>2244</v>
      </c>
      <c r="I11" s="304" t="s">
        <v>5203</v>
      </c>
      <c r="J11" s="378" t="s">
        <v>4450</v>
      </c>
      <c r="K11" s="41"/>
      <c r="L11" s="41"/>
      <c r="M11" s="41"/>
      <c r="N11" s="366"/>
    </row>
    <row r="12" spans="1:14" ht="13.5" customHeight="1" thickBot="1">
      <c r="A12" s="123">
        <v>1</v>
      </c>
      <c r="B12" s="124"/>
      <c r="C12" s="124"/>
      <c r="D12" s="124" t="s">
        <v>2458</v>
      </c>
      <c r="E12" s="124"/>
      <c r="F12" s="651" t="s">
        <v>4738</v>
      </c>
      <c r="G12" s="305"/>
      <c r="H12" s="124"/>
      <c r="I12" s="305"/>
      <c r="J12" s="307"/>
      <c r="K12" s="367"/>
    </row>
    <row r="13" spans="1:14" ht="13.5" customHeight="1">
      <c r="A13" s="379" t="s">
        <v>9</v>
      </c>
      <c r="B13" s="295" t="s">
        <v>4993</v>
      </c>
      <c r="C13" s="295" t="s">
        <v>131</v>
      </c>
      <c r="D13" s="296" t="s">
        <v>2243</v>
      </c>
      <c r="E13" s="295" t="s">
        <v>134</v>
      </c>
      <c r="F13" s="741">
        <v>1</v>
      </c>
      <c r="G13" s="306">
        <v>904862.73</v>
      </c>
      <c r="H13" s="297">
        <v>0.27900000000000003</v>
      </c>
      <c r="I13" s="105">
        <v>1157319.43</v>
      </c>
      <c r="J13" s="380">
        <v>1157319.43</v>
      </c>
      <c r="K13" s="368"/>
      <c r="L13" s="369"/>
    </row>
    <row r="14" spans="1:14" ht="13.5" customHeight="1">
      <c r="A14" s="379" t="s">
        <v>108</v>
      </c>
      <c r="B14" s="295" t="s">
        <v>4480</v>
      </c>
      <c r="C14" s="295" t="s">
        <v>131</v>
      </c>
      <c r="D14" s="296" t="s">
        <v>2456</v>
      </c>
      <c r="E14" s="295" t="s">
        <v>134</v>
      </c>
      <c r="F14" s="741">
        <v>1</v>
      </c>
      <c r="G14" s="306">
        <v>662337.78</v>
      </c>
      <c r="H14" s="297">
        <v>0.27900000000000003</v>
      </c>
      <c r="I14" s="105">
        <v>847130.02</v>
      </c>
      <c r="J14" s="380">
        <v>847130.02</v>
      </c>
      <c r="K14" s="707"/>
      <c r="L14" s="369"/>
    </row>
    <row r="15" spans="1:14" ht="13.5" customHeight="1">
      <c r="A15" s="379" t="s">
        <v>109</v>
      </c>
      <c r="B15" s="295" t="s">
        <v>4479</v>
      </c>
      <c r="C15" s="295" t="s">
        <v>131</v>
      </c>
      <c r="D15" s="296" t="s">
        <v>4437</v>
      </c>
      <c r="E15" s="295" t="s">
        <v>134</v>
      </c>
      <c r="F15" s="741">
        <v>1</v>
      </c>
      <c r="G15" s="407">
        <v>104771.62</v>
      </c>
      <c r="H15" s="297">
        <v>0.27900000000000003</v>
      </c>
      <c r="I15" s="105">
        <v>134002.9</v>
      </c>
      <c r="J15" s="380">
        <v>134002.9</v>
      </c>
      <c r="K15" s="707"/>
      <c r="L15" s="369"/>
    </row>
    <row r="16" spans="1:14" ht="13.5" customHeight="1">
      <c r="A16" s="379" t="s">
        <v>4532</v>
      </c>
      <c r="B16" s="295" t="s">
        <v>5671</v>
      </c>
      <c r="C16" s="295" t="s">
        <v>131</v>
      </c>
      <c r="D16" s="296" t="s">
        <v>5672</v>
      </c>
      <c r="E16" s="295" t="s">
        <v>134</v>
      </c>
      <c r="F16" s="741">
        <v>1</v>
      </c>
      <c r="G16" s="407">
        <v>570560.56999999995</v>
      </c>
      <c r="H16" s="297">
        <v>0.27900000000000003</v>
      </c>
      <c r="I16" s="105">
        <v>729746.97</v>
      </c>
      <c r="J16" s="380">
        <v>729746.97</v>
      </c>
      <c r="K16" s="707"/>
      <c r="L16" s="369"/>
    </row>
    <row r="17" spans="1:26" ht="13.5" customHeight="1" thickBot="1">
      <c r="A17" s="379" t="s">
        <v>4533</v>
      </c>
      <c r="B17" s="295" t="s">
        <v>5673</v>
      </c>
      <c r="C17" s="295" t="s">
        <v>131</v>
      </c>
      <c r="D17" s="296" t="s">
        <v>5674</v>
      </c>
      <c r="E17" s="295" t="s">
        <v>134</v>
      </c>
      <c r="F17" s="741">
        <v>1</v>
      </c>
      <c r="G17" s="407">
        <v>288969.24</v>
      </c>
      <c r="H17" s="297">
        <v>0.27900000000000003</v>
      </c>
      <c r="I17" s="105">
        <v>369591.66</v>
      </c>
      <c r="J17" s="380">
        <v>369591.66</v>
      </c>
      <c r="K17" s="707"/>
      <c r="L17" s="369"/>
    </row>
    <row r="18" spans="1:26" s="365" customFormat="1" ht="13.5" thickBot="1">
      <c r="A18" s="376"/>
      <c r="B18" s="377"/>
      <c r="C18" s="377"/>
      <c r="D18" s="768" t="s">
        <v>5125</v>
      </c>
      <c r="E18" s="768"/>
      <c r="F18" s="768"/>
      <c r="G18" s="768"/>
      <c r="H18" s="768"/>
      <c r="I18" s="769"/>
      <c r="J18" s="381">
        <v>3237790.98</v>
      </c>
      <c r="K18" s="707"/>
      <c r="L18" s="369"/>
      <c r="M18" s="369"/>
      <c r="O18" s="364"/>
      <c r="P18" s="364"/>
      <c r="Q18" s="364"/>
      <c r="R18" s="364"/>
      <c r="S18" s="364"/>
      <c r="T18" s="364"/>
      <c r="U18" s="364"/>
      <c r="V18" s="364"/>
      <c r="W18" s="364"/>
      <c r="X18" s="364"/>
      <c r="Y18" s="364"/>
      <c r="Z18" s="364"/>
    </row>
    <row r="19" spans="1:26" ht="13.5" customHeight="1" thickBot="1">
      <c r="A19" s="123">
        <v>2</v>
      </c>
      <c r="B19" s="124"/>
      <c r="C19" s="124"/>
      <c r="D19" s="124" t="s">
        <v>5096</v>
      </c>
      <c r="E19" s="124"/>
      <c r="F19" s="651"/>
      <c r="G19" s="305" t="s">
        <v>4698</v>
      </c>
      <c r="H19" s="124"/>
      <c r="I19" s="305"/>
      <c r="J19" s="307"/>
      <c r="K19" s="708"/>
    </row>
    <row r="20" spans="1:26" ht="12.75">
      <c r="A20" s="379" t="s">
        <v>110</v>
      </c>
      <c r="B20" s="669">
        <v>5501702</v>
      </c>
      <c r="C20" s="295" t="s">
        <v>131</v>
      </c>
      <c r="D20" s="299" t="s">
        <v>5475</v>
      </c>
      <c r="E20" s="300" t="s">
        <v>5634</v>
      </c>
      <c r="F20" s="741">
        <v>30</v>
      </c>
      <c r="G20" s="306">
        <v>136.88999999999999</v>
      </c>
      <c r="H20" s="297">
        <v>0.27900000000000003</v>
      </c>
      <c r="I20" s="105">
        <v>175.08</v>
      </c>
      <c r="J20" s="380">
        <v>5252.4</v>
      </c>
      <c r="K20" s="707"/>
      <c r="L20"/>
      <c r="M20" s="369"/>
    </row>
    <row r="21" spans="1:26" ht="12.75">
      <c r="A21" s="379" t="s">
        <v>111</v>
      </c>
      <c r="B21" s="669">
        <v>5501700</v>
      </c>
      <c r="C21" s="295" t="s">
        <v>131</v>
      </c>
      <c r="D21" s="299" t="s">
        <v>5476</v>
      </c>
      <c r="E21" s="300" t="s">
        <v>5635</v>
      </c>
      <c r="F21" s="741">
        <v>8000</v>
      </c>
      <c r="G21" s="306">
        <v>0.74</v>
      </c>
      <c r="H21" s="297">
        <v>0.27900000000000003</v>
      </c>
      <c r="I21" s="105">
        <v>0.95</v>
      </c>
      <c r="J21" s="380">
        <v>7600</v>
      </c>
      <c r="K21" s="707"/>
      <c r="L21"/>
      <c r="M21" s="369"/>
    </row>
    <row r="22" spans="1:26" ht="12.75">
      <c r="A22" s="379" t="s">
        <v>135</v>
      </c>
      <c r="B22" s="669">
        <v>4805757</v>
      </c>
      <c r="C22" s="295" t="s">
        <v>131</v>
      </c>
      <c r="D22" s="299" t="s">
        <v>5477</v>
      </c>
      <c r="E22" s="300" t="s">
        <v>5636</v>
      </c>
      <c r="F22" s="741">
        <v>70</v>
      </c>
      <c r="G22" s="306">
        <v>7.75</v>
      </c>
      <c r="H22" s="297">
        <v>0.27900000000000003</v>
      </c>
      <c r="I22" s="105">
        <v>9.91</v>
      </c>
      <c r="J22" s="380">
        <v>693.7</v>
      </c>
      <c r="K22" s="707"/>
      <c r="L22"/>
      <c r="M22" s="369"/>
    </row>
    <row r="23" spans="1:26" ht="12.75">
      <c r="A23" s="379" t="s">
        <v>2464</v>
      </c>
      <c r="B23" s="669">
        <v>4805762</v>
      </c>
      <c r="C23" s="295" t="s">
        <v>131</v>
      </c>
      <c r="D23" s="299" t="s">
        <v>5478</v>
      </c>
      <c r="E23" s="300" t="s">
        <v>5636</v>
      </c>
      <c r="F23" s="741">
        <v>20</v>
      </c>
      <c r="G23" s="306">
        <v>9.69</v>
      </c>
      <c r="H23" s="297">
        <v>0.27900000000000003</v>
      </c>
      <c r="I23" s="105">
        <v>12.39</v>
      </c>
      <c r="J23" s="380">
        <v>247.8</v>
      </c>
      <c r="K23" s="707"/>
      <c r="L23"/>
      <c r="M23" s="369"/>
    </row>
    <row r="24" spans="1:26" ht="12.75">
      <c r="A24" s="379" t="s">
        <v>4924</v>
      </c>
      <c r="B24" s="669">
        <v>4805765</v>
      </c>
      <c r="C24" s="295" t="s">
        <v>131</v>
      </c>
      <c r="D24" s="299" t="s">
        <v>5479</v>
      </c>
      <c r="E24" s="300" t="s">
        <v>5636</v>
      </c>
      <c r="F24" s="741">
        <v>20</v>
      </c>
      <c r="G24" s="306">
        <v>218.84</v>
      </c>
      <c r="H24" s="297">
        <v>0.27900000000000003</v>
      </c>
      <c r="I24" s="105">
        <v>279.89999999999998</v>
      </c>
      <c r="J24" s="380">
        <v>5598</v>
      </c>
      <c r="K24" s="707"/>
      <c r="L24"/>
      <c r="M24" s="369"/>
    </row>
    <row r="25" spans="1:26" ht="12.75">
      <c r="A25" s="379" t="s">
        <v>5065</v>
      </c>
      <c r="B25" s="669">
        <v>4815671</v>
      </c>
      <c r="C25" s="295" t="s">
        <v>131</v>
      </c>
      <c r="D25" s="299" t="s">
        <v>5480</v>
      </c>
      <c r="E25" s="300" t="s">
        <v>5636</v>
      </c>
      <c r="F25" s="741">
        <v>45</v>
      </c>
      <c r="G25" s="306">
        <v>20.34</v>
      </c>
      <c r="H25" s="297">
        <v>0.27900000000000003</v>
      </c>
      <c r="I25" s="105">
        <v>26.01</v>
      </c>
      <c r="J25" s="380">
        <v>1170.45</v>
      </c>
      <c r="K25" s="707"/>
      <c r="L25"/>
      <c r="M25" s="369"/>
    </row>
    <row r="26" spans="1:26" ht="25.5">
      <c r="A26" s="379" t="s">
        <v>5066</v>
      </c>
      <c r="B26" s="669">
        <v>5502589</v>
      </c>
      <c r="C26" s="295" t="s">
        <v>131</v>
      </c>
      <c r="D26" s="299" t="s">
        <v>5637</v>
      </c>
      <c r="E26" s="300" t="s">
        <v>5636</v>
      </c>
      <c r="F26" s="741">
        <v>300</v>
      </c>
      <c r="G26" s="306">
        <v>12.84</v>
      </c>
      <c r="H26" s="297">
        <v>0.27900000000000003</v>
      </c>
      <c r="I26" s="105">
        <v>16.420000000000002</v>
      </c>
      <c r="J26" s="380">
        <v>4926</v>
      </c>
      <c r="K26" s="707"/>
      <c r="L26"/>
      <c r="M26" s="369"/>
    </row>
    <row r="27" spans="1:26" ht="25.5">
      <c r="A27" s="379" t="s">
        <v>5067</v>
      </c>
      <c r="B27" s="669">
        <v>5502880</v>
      </c>
      <c r="C27" s="295" t="s">
        <v>131</v>
      </c>
      <c r="D27" s="299" t="s">
        <v>5638</v>
      </c>
      <c r="E27" s="300" t="s">
        <v>5636</v>
      </c>
      <c r="F27" s="741">
        <v>300</v>
      </c>
      <c r="G27" s="306">
        <v>18.43</v>
      </c>
      <c r="H27" s="297">
        <v>0.27900000000000003</v>
      </c>
      <c r="I27" s="105">
        <v>23.57</v>
      </c>
      <c r="J27" s="380">
        <v>7071</v>
      </c>
      <c r="K27" s="707"/>
      <c r="L27"/>
      <c r="M27" s="369"/>
    </row>
    <row r="28" spans="1:26" ht="12.75">
      <c r="A28" s="379" t="s">
        <v>5068</v>
      </c>
      <c r="B28" s="669">
        <v>5915319</v>
      </c>
      <c r="C28" s="295" t="s">
        <v>131</v>
      </c>
      <c r="D28" s="299" t="s">
        <v>5639</v>
      </c>
      <c r="E28" s="300" t="s">
        <v>5640</v>
      </c>
      <c r="F28" s="741">
        <v>300</v>
      </c>
      <c r="G28" s="306">
        <v>1.04</v>
      </c>
      <c r="H28" s="297">
        <v>0.27900000000000003</v>
      </c>
      <c r="I28" s="105">
        <v>1.33</v>
      </c>
      <c r="J28" s="380">
        <v>399</v>
      </c>
      <c r="K28" s="707"/>
      <c r="L28"/>
      <c r="M28" s="369"/>
    </row>
    <row r="29" spans="1:26" ht="12.75">
      <c r="A29" s="379" t="s">
        <v>5069</v>
      </c>
      <c r="B29" s="669">
        <v>5502979</v>
      </c>
      <c r="C29" s="295" t="s">
        <v>131</v>
      </c>
      <c r="D29" s="299" t="s">
        <v>5481</v>
      </c>
      <c r="E29" s="300" t="s">
        <v>5636</v>
      </c>
      <c r="F29" s="741">
        <v>200</v>
      </c>
      <c r="G29" s="306">
        <v>21.55</v>
      </c>
      <c r="H29" s="297">
        <v>0.27900000000000003</v>
      </c>
      <c r="I29" s="105">
        <v>27.56</v>
      </c>
      <c r="J29" s="380">
        <v>5512</v>
      </c>
      <c r="K29" s="707"/>
      <c r="L29"/>
      <c r="M29" s="369"/>
    </row>
    <row r="30" spans="1:26" ht="26.25" thickBot="1">
      <c r="A30" s="379" t="s">
        <v>5070</v>
      </c>
      <c r="B30" s="669">
        <v>5502111</v>
      </c>
      <c r="C30" s="295" t="s">
        <v>131</v>
      </c>
      <c r="D30" s="299" t="s">
        <v>5641</v>
      </c>
      <c r="E30" s="300" t="s">
        <v>5636</v>
      </c>
      <c r="F30" s="741">
        <v>200</v>
      </c>
      <c r="G30" s="306">
        <v>8.06</v>
      </c>
      <c r="H30" s="297">
        <v>0.27900000000000003</v>
      </c>
      <c r="I30" s="105">
        <v>10.31</v>
      </c>
      <c r="J30" s="380">
        <v>2062</v>
      </c>
      <c r="K30" s="707"/>
      <c r="L30"/>
      <c r="M30" s="369"/>
    </row>
    <row r="31" spans="1:26" s="365" customFormat="1" ht="13.5" thickBot="1">
      <c r="A31" s="376"/>
      <c r="B31" s="377"/>
      <c r="C31" s="377"/>
      <c r="D31" s="768" t="s">
        <v>5531</v>
      </c>
      <c r="E31" s="768"/>
      <c r="F31" s="768"/>
      <c r="G31" s="773"/>
      <c r="H31" s="768"/>
      <c r="I31" s="769"/>
      <c r="J31" s="381">
        <v>40532.35</v>
      </c>
      <c r="K31" s="707"/>
      <c r="L31" s="369"/>
      <c r="M31" s="369"/>
      <c r="O31" s="364"/>
      <c r="P31" s="364"/>
      <c r="Q31" s="364"/>
      <c r="R31" s="364"/>
      <c r="S31" s="364"/>
      <c r="T31" s="364"/>
      <c r="U31" s="364"/>
      <c r="V31" s="364"/>
      <c r="W31" s="364"/>
      <c r="X31" s="364"/>
      <c r="Y31" s="364"/>
      <c r="Z31" s="364"/>
    </row>
    <row r="32" spans="1:26" ht="13.5" customHeight="1" thickBot="1">
      <c r="A32" s="123">
        <v>3</v>
      </c>
      <c r="B32" s="124"/>
      <c r="C32" s="124"/>
      <c r="D32" s="124" t="s">
        <v>4483</v>
      </c>
      <c r="E32" s="124"/>
      <c r="F32" s="651"/>
      <c r="G32" s="305" t="s">
        <v>4698</v>
      </c>
      <c r="H32" s="124"/>
      <c r="I32" s="305"/>
      <c r="J32" s="307"/>
      <c r="K32" s="708"/>
      <c r="M32" s="369"/>
    </row>
    <row r="33" spans="1:13" ht="12.75">
      <c r="A33" s="379" t="s">
        <v>112</v>
      </c>
      <c r="B33" s="298">
        <v>4915667</v>
      </c>
      <c r="C33" s="295" t="s">
        <v>131</v>
      </c>
      <c r="D33" s="299" t="s">
        <v>5483</v>
      </c>
      <c r="E33" s="300" t="s">
        <v>2</v>
      </c>
      <c r="F33" s="741">
        <v>100</v>
      </c>
      <c r="G33" s="306">
        <v>14.04</v>
      </c>
      <c r="H33" s="297">
        <v>0.27900000000000003</v>
      </c>
      <c r="I33" s="105">
        <v>17.96</v>
      </c>
      <c r="J33" s="380">
        <v>1796</v>
      </c>
      <c r="K33" s="684"/>
      <c r="L33"/>
      <c r="M33" s="369"/>
    </row>
    <row r="34" spans="1:13" ht="25.5">
      <c r="A34" s="379" t="s">
        <v>2465</v>
      </c>
      <c r="B34" s="298">
        <v>4915632</v>
      </c>
      <c r="C34" s="295" t="s">
        <v>4527</v>
      </c>
      <c r="D34" s="299" t="s">
        <v>5541</v>
      </c>
      <c r="E34" s="300" t="s">
        <v>2</v>
      </c>
      <c r="F34" s="741">
        <v>408.85</v>
      </c>
      <c r="G34" s="306">
        <v>471.73</v>
      </c>
      <c r="H34" s="297">
        <v>0.27900000000000003</v>
      </c>
      <c r="I34" s="105">
        <v>603.34</v>
      </c>
      <c r="J34" s="380">
        <v>246675.55</v>
      </c>
      <c r="K34" s="684"/>
      <c r="L34"/>
      <c r="M34" s="369"/>
    </row>
    <row r="35" spans="1:13" ht="25.5">
      <c r="A35" s="379" t="s">
        <v>4502</v>
      </c>
      <c r="B35" s="298">
        <v>4915631</v>
      </c>
      <c r="C35" s="295" t="s">
        <v>131</v>
      </c>
      <c r="D35" s="299" t="s">
        <v>5542</v>
      </c>
      <c r="E35" s="300" t="s">
        <v>2</v>
      </c>
      <c r="F35" s="741">
        <v>256.87</v>
      </c>
      <c r="G35" s="306">
        <v>336.08</v>
      </c>
      <c r="H35" s="297">
        <v>0.27900000000000003</v>
      </c>
      <c r="I35" s="105">
        <v>429.85</v>
      </c>
      <c r="J35" s="380">
        <v>110415.56</v>
      </c>
      <c r="K35" s="684"/>
      <c r="L35"/>
      <c r="M35" s="369"/>
    </row>
    <row r="36" spans="1:13" ht="12.75">
      <c r="A36" s="379" t="s">
        <v>4503</v>
      </c>
      <c r="B36" s="298" t="s">
        <v>4593</v>
      </c>
      <c r="C36" s="295" t="s">
        <v>4527</v>
      </c>
      <c r="D36" s="299" t="s">
        <v>5525</v>
      </c>
      <c r="E36" s="300" t="s">
        <v>2</v>
      </c>
      <c r="F36" s="741">
        <v>151.74</v>
      </c>
      <c r="G36" s="306">
        <v>336.08</v>
      </c>
      <c r="H36" s="673">
        <v>0.27900000000000003</v>
      </c>
      <c r="I36" s="105">
        <v>429.85</v>
      </c>
      <c r="J36" s="380">
        <v>65225.43</v>
      </c>
      <c r="K36" s="684"/>
      <c r="L36"/>
      <c r="M36" s="369"/>
    </row>
    <row r="37" spans="1:13" ht="12.75">
      <c r="A37" s="379" t="s">
        <v>4504</v>
      </c>
      <c r="B37" s="298" t="s">
        <v>4594</v>
      </c>
      <c r="C37" s="295" t="s">
        <v>4509</v>
      </c>
      <c r="D37" s="299" t="s">
        <v>5543</v>
      </c>
      <c r="E37" s="300" t="s">
        <v>2</v>
      </c>
      <c r="F37" s="741">
        <v>94.534000000000006</v>
      </c>
      <c r="G37" s="306">
        <v>82.09</v>
      </c>
      <c r="H37" s="709">
        <v>0.15</v>
      </c>
      <c r="I37" s="105">
        <v>94.4</v>
      </c>
      <c r="J37" s="380">
        <v>8924</v>
      </c>
      <c r="K37" s="684"/>
      <c r="L37"/>
      <c r="M37" s="369"/>
    </row>
    <row r="38" spans="1:13" ht="12.75">
      <c r="A38" s="379" t="s">
        <v>4505</v>
      </c>
      <c r="B38" s="298">
        <v>4915657</v>
      </c>
      <c r="C38" s="295" t="s">
        <v>131</v>
      </c>
      <c r="D38" s="299" t="s">
        <v>5582</v>
      </c>
      <c r="E38" s="300" t="s">
        <v>2</v>
      </c>
      <c r="F38" s="741">
        <v>500</v>
      </c>
      <c r="G38" s="306">
        <v>76.77</v>
      </c>
      <c r="H38" s="673">
        <v>0.27900000000000003</v>
      </c>
      <c r="I38" s="105">
        <v>98.19</v>
      </c>
      <c r="J38" s="380">
        <v>49095</v>
      </c>
      <c r="K38" s="684"/>
      <c r="L38"/>
      <c r="M38" s="369"/>
    </row>
    <row r="39" spans="1:13" ht="12.75">
      <c r="A39" s="379" t="s">
        <v>4506</v>
      </c>
      <c r="B39" s="298">
        <v>4915663</v>
      </c>
      <c r="C39" s="295" t="s">
        <v>5522</v>
      </c>
      <c r="D39" s="299" t="s">
        <v>5583</v>
      </c>
      <c r="E39" s="300" t="s">
        <v>2</v>
      </c>
      <c r="F39" s="741">
        <v>700</v>
      </c>
      <c r="G39" s="407">
        <v>108.04</v>
      </c>
      <c r="H39" s="673">
        <v>0.27900000000000003</v>
      </c>
      <c r="I39" s="105">
        <v>138.18</v>
      </c>
      <c r="J39" s="380">
        <v>96726</v>
      </c>
      <c r="K39" s="684"/>
      <c r="L39"/>
      <c r="M39" s="369"/>
    </row>
    <row r="40" spans="1:13" ht="12.75">
      <c r="A40" s="379" t="s">
        <v>4510</v>
      </c>
      <c r="B40" s="298">
        <v>4011408</v>
      </c>
      <c r="C40" s="295" t="s">
        <v>5522</v>
      </c>
      <c r="D40" s="299" t="s">
        <v>5529</v>
      </c>
      <c r="E40" s="300" t="s">
        <v>1</v>
      </c>
      <c r="F40" s="741">
        <v>800000</v>
      </c>
      <c r="G40" s="407">
        <v>2.44</v>
      </c>
      <c r="H40" s="673">
        <v>0.27900000000000003</v>
      </c>
      <c r="I40" s="105">
        <v>3.12</v>
      </c>
      <c r="J40" s="380">
        <v>2496000</v>
      </c>
      <c r="K40" s="684"/>
      <c r="L40"/>
      <c r="M40" s="369"/>
    </row>
    <row r="41" spans="1:13" ht="12.75">
      <c r="A41" s="379" t="s">
        <v>4521</v>
      </c>
      <c r="B41" s="298" t="s">
        <v>4525</v>
      </c>
      <c r="C41" s="295" t="s">
        <v>4527</v>
      </c>
      <c r="D41" s="299" t="s">
        <v>5484</v>
      </c>
      <c r="E41" s="300" t="s">
        <v>2</v>
      </c>
      <c r="F41" s="741">
        <v>383.86</v>
      </c>
      <c r="G41" s="407">
        <v>88.33</v>
      </c>
      <c r="H41" s="673">
        <v>0.27900000000000003</v>
      </c>
      <c r="I41" s="105">
        <v>112.97</v>
      </c>
      <c r="J41" s="380">
        <v>43364.66</v>
      </c>
      <c r="K41" s="408"/>
      <c r="L41"/>
      <c r="M41" s="369"/>
    </row>
    <row r="42" spans="1:13" ht="12.75">
      <c r="A42" s="379" t="s">
        <v>4522</v>
      </c>
      <c r="B42" s="298" t="s">
        <v>5526</v>
      </c>
      <c r="C42" s="295" t="s">
        <v>4527</v>
      </c>
      <c r="D42" s="299" t="s">
        <v>5527</v>
      </c>
      <c r="E42" s="300" t="s">
        <v>8</v>
      </c>
      <c r="F42" s="741">
        <v>495.04</v>
      </c>
      <c r="G42" s="407">
        <v>22.34</v>
      </c>
      <c r="H42" s="673">
        <v>0.27900000000000003</v>
      </c>
      <c r="I42" s="105">
        <v>28.57</v>
      </c>
      <c r="J42" s="380">
        <v>14143.29</v>
      </c>
      <c r="K42" s="408"/>
      <c r="L42"/>
      <c r="M42" s="369"/>
    </row>
    <row r="43" spans="1:13" ht="12.75">
      <c r="A43" s="379" t="s">
        <v>4523</v>
      </c>
      <c r="B43" s="298">
        <v>1600436</v>
      </c>
      <c r="C43" s="295" t="s">
        <v>5522</v>
      </c>
      <c r="D43" s="299" t="s">
        <v>5485</v>
      </c>
      <c r="E43" s="300" t="s">
        <v>2</v>
      </c>
      <c r="F43" s="741">
        <v>50</v>
      </c>
      <c r="G43" s="407">
        <v>462.12</v>
      </c>
      <c r="H43" s="673">
        <v>0.27900000000000003</v>
      </c>
      <c r="I43" s="105">
        <v>591.04999999999995</v>
      </c>
      <c r="J43" s="380">
        <v>29552.5</v>
      </c>
      <c r="K43" s="408"/>
      <c r="L43"/>
      <c r="M43" s="369"/>
    </row>
    <row r="44" spans="1:13" ht="12.75">
      <c r="A44" s="379" t="s">
        <v>4524</v>
      </c>
      <c r="B44" s="298" t="s">
        <v>5482</v>
      </c>
      <c r="C44" s="295" t="s">
        <v>4527</v>
      </c>
      <c r="D44" s="299" t="s">
        <v>5486</v>
      </c>
      <c r="E44" s="300" t="s">
        <v>2</v>
      </c>
      <c r="F44" s="741">
        <v>400</v>
      </c>
      <c r="G44" s="407">
        <v>21.18</v>
      </c>
      <c r="H44" s="673">
        <v>0.27900000000000003</v>
      </c>
      <c r="I44" s="105">
        <v>27.09</v>
      </c>
      <c r="J44" s="380">
        <v>10836</v>
      </c>
      <c r="K44" s="408"/>
      <c r="L44"/>
      <c r="M44" s="369"/>
    </row>
    <row r="45" spans="1:13" ht="38.25">
      <c r="A45" s="379" t="s">
        <v>5544</v>
      </c>
      <c r="B45" s="298">
        <v>5502111</v>
      </c>
      <c r="C45" s="295" t="s">
        <v>131</v>
      </c>
      <c r="D45" s="299" t="s">
        <v>5575</v>
      </c>
      <c r="E45" s="300" t="s">
        <v>2</v>
      </c>
      <c r="F45" s="741">
        <v>500</v>
      </c>
      <c r="G45" s="407">
        <v>8.06</v>
      </c>
      <c r="H45" s="673">
        <v>0.27900000000000003</v>
      </c>
      <c r="I45" s="105">
        <v>10.31</v>
      </c>
      <c r="J45" s="380">
        <v>5155</v>
      </c>
      <c r="K45" s="408"/>
      <c r="L45"/>
      <c r="M45" s="369"/>
    </row>
    <row r="46" spans="1:13" ht="12.75">
      <c r="A46" s="379" t="s">
        <v>5545</v>
      </c>
      <c r="B46" s="298">
        <v>4413942</v>
      </c>
      <c r="C46" s="295" t="s">
        <v>131</v>
      </c>
      <c r="D46" s="299" t="s">
        <v>5474</v>
      </c>
      <c r="E46" s="300" t="s">
        <v>2</v>
      </c>
      <c r="F46" s="741">
        <v>400</v>
      </c>
      <c r="G46" s="407">
        <v>2.75</v>
      </c>
      <c r="H46" s="673">
        <v>0.27900000000000003</v>
      </c>
      <c r="I46" s="105">
        <v>3.52</v>
      </c>
      <c r="J46" s="380">
        <v>1408</v>
      </c>
      <c r="K46" s="408"/>
      <c r="L46"/>
      <c r="M46" s="369"/>
    </row>
    <row r="47" spans="1:13" ht="12.75">
      <c r="A47" s="379" t="s">
        <v>5204</v>
      </c>
      <c r="B47" s="298">
        <v>4011209</v>
      </c>
      <c r="C47" s="295" t="s">
        <v>131</v>
      </c>
      <c r="D47" s="299" t="s">
        <v>5518</v>
      </c>
      <c r="E47" s="300" t="s">
        <v>1</v>
      </c>
      <c r="F47" s="741">
        <v>2000</v>
      </c>
      <c r="G47" s="407">
        <v>1.91</v>
      </c>
      <c r="H47" s="673">
        <v>0.27900000000000003</v>
      </c>
      <c r="I47" s="105">
        <v>2.44</v>
      </c>
      <c r="J47" s="380">
        <v>4880</v>
      </c>
      <c r="K47" s="408"/>
      <c r="L47"/>
      <c r="M47" s="369"/>
    </row>
    <row r="48" spans="1:13" ht="12.75">
      <c r="A48" s="379" t="s">
        <v>5205</v>
      </c>
      <c r="B48" s="298" t="s">
        <v>5627</v>
      </c>
      <c r="C48" s="295" t="s">
        <v>4527</v>
      </c>
      <c r="D48" s="299" t="s">
        <v>5628</v>
      </c>
      <c r="E48" s="300" t="s">
        <v>2</v>
      </c>
      <c r="F48" s="741">
        <v>94.37</v>
      </c>
      <c r="G48" s="407">
        <v>129.09</v>
      </c>
      <c r="H48" s="673">
        <v>0.27900000000000003</v>
      </c>
      <c r="I48" s="105">
        <v>165.11</v>
      </c>
      <c r="J48" s="380">
        <v>15581.43</v>
      </c>
      <c r="K48" s="408"/>
      <c r="L48"/>
      <c r="M48" s="369"/>
    </row>
    <row r="49" spans="1:26" ht="12.75">
      <c r="A49" s="379" t="s">
        <v>5206</v>
      </c>
      <c r="B49" s="298" t="s">
        <v>4535</v>
      </c>
      <c r="C49" s="295" t="s">
        <v>131</v>
      </c>
      <c r="D49" s="299" t="s">
        <v>5519</v>
      </c>
      <c r="E49" s="300" t="s">
        <v>2</v>
      </c>
      <c r="F49" s="741">
        <v>400</v>
      </c>
      <c r="G49" s="407">
        <v>19.63</v>
      </c>
      <c r="H49" s="673">
        <v>0.27900000000000003</v>
      </c>
      <c r="I49" s="105">
        <v>25.11</v>
      </c>
      <c r="J49" s="380">
        <v>10044</v>
      </c>
      <c r="K49" s="408"/>
      <c r="L49"/>
      <c r="M49" s="369"/>
    </row>
    <row r="50" spans="1:26" ht="12.75">
      <c r="A50" s="379" t="s">
        <v>5207</v>
      </c>
      <c r="B50" s="298" t="s">
        <v>4536</v>
      </c>
      <c r="C50" s="295" t="s">
        <v>4509</v>
      </c>
      <c r="D50" s="299" t="s">
        <v>5489</v>
      </c>
      <c r="E50" s="300" t="s">
        <v>2</v>
      </c>
      <c r="F50" s="741">
        <v>897.27599999999995</v>
      </c>
      <c r="G50" s="407">
        <v>111.58</v>
      </c>
      <c r="H50" s="709">
        <v>0.15</v>
      </c>
      <c r="I50" s="105">
        <v>128.32</v>
      </c>
      <c r="J50" s="380">
        <v>115138.45</v>
      </c>
      <c r="K50" s="408"/>
      <c r="L50"/>
      <c r="M50" s="369"/>
    </row>
    <row r="51" spans="1:26" s="685" customFormat="1" ht="12.75">
      <c r="A51" s="379" t="s">
        <v>5208</v>
      </c>
      <c r="B51" s="298">
        <v>4011352</v>
      </c>
      <c r="C51" s="295" t="s">
        <v>131</v>
      </c>
      <c r="D51" s="299" t="s">
        <v>5487</v>
      </c>
      <c r="E51" s="300" t="s">
        <v>1</v>
      </c>
      <c r="F51" s="741">
        <v>38110</v>
      </c>
      <c r="G51" s="407">
        <v>0.62</v>
      </c>
      <c r="H51" s="297">
        <v>0.27900000000000003</v>
      </c>
      <c r="I51" s="105">
        <v>0.79</v>
      </c>
      <c r="J51" s="380">
        <v>30106.9</v>
      </c>
      <c r="K51" s="684"/>
      <c r="L51"/>
      <c r="M51" s="369"/>
      <c r="N51" s="365"/>
    </row>
    <row r="52" spans="1:26" s="685" customFormat="1" ht="12.75">
      <c r="A52" s="379" t="s">
        <v>5576</v>
      </c>
      <c r="B52" s="298">
        <v>4011353</v>
      </c>
      <c r="C52" s="295" t="s">
        <v>131</v>
      </c>
      <c r="D52" s="299" t="s">
        <v>5488</v>
      </c>
      <c r="E52" s="300" t="s">
        <v>1</v>
      </c>
      <c r="F52" s="741">
        <v>150000</v>
      </c>
      <c r="G52" s="407">
        <v>0.43</v>
      </c>
      <c r="H52" s="297">
        <v>0.27900000000000003</v>
      </c>
      <c r="I52" s="105">
        <v>0.55000000000000004</v>
      </c>
      <c r="J52" s="380">
        <v>82500</v>
      </c>
      <c r="K52" s="684"/>
      <c r="L52"/>
      <c r="M52" s="369"/>
      <c r="N52" s="365"/>
    </row>
    <row r="53" spans="1:26" s="685" customFormat="1" ht="13.5" thickBot="1">
      <c r="A53" s="379" t="s">
        <v>5577</v>
      </c>
      <c r="B53" s="298" t="s">
        <v>5664</v>
      </c>
      <c r="C53" s="295" t="s">
        <v>131</v>
      </c>
      <c r="D53" s="299" t="s">
        <v>5622</v>
      </c>
      <c r="E53" s="300" t="s">
        <v>8</v>
      </c>
      <c r="F53" s="741">
        <v>11901.99</v>
      </c>
      <c r="G53" s="407">
        <v>170.96</v>
      </c>
      <c r="H53" s="297">
        <v>0.27900000000000003</v>
      </c>
      <c r="I53" s="105">
        <v>218.66</v>
      </c>
      <c r="J53" s="380">
        <v>2602489.13</v>
      </c>
      <c r="K53" s="684"/>
      <c r="L53"/>
      <c r="M53" s="369"/>
      <c r="N53" s="365"/>
    </row>
    <row r="54" spans="1:26" s="365" customFormat="1" ht="13.5" thickBot="1">
      <c r="A54" s="376"/>
      <c r="B54" s="377"/>
      <c r="C54" s="377"/>
      <c r="D54" s="768" t="s">
        <v>5532</v>
      </c>
      <c r="E54" s="768"/>
      <c r="F54" s="768"/>
      <c r="G54" s="768"/>
      <c r="H54" s="768"/>
      <c r="I54" s="769"/>
      <c r="J54" s="381">
        <v>6040056.9000000004</v>
      </c>
      <c r="K54" s="368"/>
      <c r="L54" s="369"/>
      <c r="M54" s="369"/>
      <c r="O54" s="364"/>
      <c r="P54" s="364"/>
      <c r="Q54" s="364"/>
      <c r="R54" s="364"/>
      <c r="S54" s="364"/>
      <c r="T54" s="364"/>
      <c r="U54" s="364"/>
      <c r="V54" s="364"/>
      <c r="W54" s="364"/>
      <c r="X54" s="364"/>
      <c r="Y54" s="364"/>
      <c r="Z54" s="364"/>
    </row>
    <row r="55" spans="1:26" ht="13.5" customHeight="1" thickBot="1">
      <c r="A55" s="123">
        <v>4</v>
      </c>
      <c r="B55" s="124"/>
      <c r="C55" s="124"/>
      <c r="D55" s="124" t="s">
        <v>5490</v>
      </c>
      <c r="E55" s="124"/>
      <c r="F55" s="651"/>
      <c r="G55" s="305" t="s">
        <v>4698</v>
      </c>
      <c r="H55" s="124"/>
      <c r="I55" s="305"/>
      <c r="J55" s="307"/>
      <c r="K55" s="367"/>
      <c r="M55" s="369"/>
    </row>
    <row r="56" spans="1:26" ht="13.5" customHeight="1">
      <c r="A56" s="379" t="s">
        <v>113</v>
      </c>
      <c r="B56" s="298">
        <v>5914389</v>
      </c>
      <c r="C56" s="298" t="s">
        <v>131</v>
      </c>
      <c r="D56" s="299" t="s">
        <v>5665</v>
      </c>
      <c r="E56" s="300" t="s">
        <v>4530</v>
      </c>
      <c r="F56" s="652">
        <v>10584.03</v>
      </c>
      <c r="G56" s="306">
        <v>0.92</v>
      </c>
      <c r="H56" s="297">
        <v>0.27900000000000003</v>
      </c>
      <c r="I56" s="105">
        <v>1.18</v>
      </c>
      <c r="J56" s="380">
        <v>12489.15</v>
      </c>
      <c r="K56" s="408"/>
      <c r="L56"/>
      <c r="M56" s="369"/>
    </row>
    <row r="57" spans="1:26" ht="13.5" customHeight="1">
      <c r="A57" s="379" t="s">
        <v>4495</v>
      </c>
      <c r="B57" s="298">
        <v>5914344</v>
      </c>
      <c r="C57" s="298" t="s">
        <v>131</v>
      </c>
      <c r="D57" s="299" t="s">
        <v>5540</v>
      </c>
      <c r="E57" s="300" t="s">
        <v>4530</v>
      </c>
      <c r="F57" s="652">
        <v>9412.83</v>
      </c>
      <c r="G57" s="306">
        <v>0.96</v>
      </c>
      <c r="H57" s="297">
        <v>0.27900000000000003</v>
      </c>
      <c r="I57" s="105">
        <v>1.23</v>
      </c>
      <c r="J57" s="380">
        <v>11577.78</v>
      </c>
      <c r="K57" s="408"/>
      <c r="L57"/>
      <c r="M57" s="369"/>
    </row>
    <row r="58" spans="1:26" ht="13.5" customHeight="1">
      <c r="A58" s="379" t="s">
        <v>4507</v>
      </c>
      <c r="B58" s="298">
        <v>5914329</v>
      </c>
      <c r="C58" s="298" t="s">
        <v>131</v>
      </c>
      <c r="D58" s="299" t="s">
        <v>5623</v>
      </c>
      <c r="E58" s="300" t="s">
        <v>4530</v>
      </c>
      <c r="F58" s="652">
        <v>1045.8699999999999</v>
      </c>
      <c r="G58" s="306">
        <v>1.17</v>
      </c>
      <c r="H58" s="297">
        <v>0.27900000000000003</v>
      </c>
      <c r="I58" s="105">
        <v>1.5</v>
      </c>
      <c r="J58" s="380">
        <v>1568.8</v>
      </c>
      <c r="K58" s="408"/>
      <c r="L58"/>
      <c r="M58" s="369"/>
    </row>
    <row r="59" spans="1:26" ht="13.5" customHeight="1">
      <c r="A59" s="379" t="s">
        <v>4508</v>
      </c>
      <c r="B59" s="298">
        <v>5914389</v>
      </c>
      <c r="C59" s="298" t="s">
        <v>131</v>
      </c>
      <c r="D59" s="299" t="s">
        <v>4837</v>
      </c>
      <c r="E59" s="300" t="s">
        <v>4530</v>
      </c>
      <c r="F59" s="652">
        <v>12960</v>
      </c>
      <c r="G59" s="306">
        <v>0.92</v>
      </c>
      <c r="H59" s="297">
        <v>0.27900000000000003</v>
      </c>
      <c r="I59" s="105">
        <v>1.18</v>
      </c>
      <c r="J59" s="380">
        <v>15292.8</v>
      </c>
      <c r="K59" s="408"/>
      <c r="L59"/>
      <c r="M59" s="369"/>
    </row>
    <row r="60" spans="1:26" ht="13.5" customHeight="1">
      <c r="A60" s="379" t="s">
        <v>4737</v>
      </c>
      <c r="B60" s="298">
        <v>5914374</v>
      </c>
      <c r="C60" s="298" t="s">
        <v>131</v>
      </c>
      <c r="D60" s="299" t="s">
        <v>5625</v>
      </c>
      <c r="E60" s="300" t="s">
        <v>4530</v>
      </c>
      <c r="F60" s="652">
        <v>1440</v>
      </c>
      <c r="G60" s="306">
        <v>1.1200000000000001</v>
      </c>
      <c r="H60" s="297">
        <v>0.27900000000000003</v>
      </c>
      <c r="I60" s="105">
        <v>1.43</v>
      </c>
      <c r="J60" s="380">
        <v>2059.1999999999998</v>
      </c>
      <c r="K60" s="408"/>
      <c r="L60"/>
      <c r="M60" s="369"/>
    </row>
    <row r="61" spans="1:26" ht="13.5" customHeight="1">
      <c r="A61" s="379" t="s">
        <v>5078</v>
      </c>
      <c r="B61" s="298" t="s">
        <v>4538</v>
      </c>
      <c r="C61" s="298" t="s">
        <v>131</v>
      </c>
      <c r="D61" s="299" t="s">
        <v>5137</v>
      </c>
      <c r="E61" s="300" t="s">
        <v>4530</v>
      </c>
      <c r="F61" s="652">
        <v>143308.79999999999</v>
      </c>
      <c r="G61" s="306">
        <v>0.92</v>
      </c>
      <c r="H61" s="297">
        <v>0.27900000000000003</v>
      </c>
      <c r="I61" s="105">
        <v>1.18</v>
      </c>
      <c r="J61" s="380">
        <v>169104.38</v>
      </c>
      <c r="K61" s="408"/>
      <c r="L61"/>
      <c r="M61" s="369"/>
    </row>
    <row r="62" spans="1:26" ht="13.5" customHeight="1">
      <c r="A62" s="379" t="s">
        <v>5079</v>
      </c>
      <c r="B62" s="298" t="s">
        <v>4538</v>
      </c>
      <c r="C62" s="298" t="s">
        <v>131</v>
      </c>
      <c r="D62" s="299" t="s">
        <v>5140</v>
      </c>
      <c r="E62" s="300" t="s">
        <v>4530</v>
      </c>
      <c r="F62" s="652">
        <v>573235.19999999995</v>
      </c>
      <c r="G62" s="306">
        <v>0.92</v>
      </c>
      <c r="H62" s="297">
        <v>0.27900000000000003</v>
      </c>
      <c r="I62" s="105">
        <v>1.18</v>
      </c>
      <c r="J62" s="380">
        <v>676417.53</v>
      </c>
      <c r="K62" s="408"/>
      <c r="L62"/>
      <c r="M62" s="369"/>
    </row>
    <row r="63" spans="1:26" ht="13.5" customHeight="1">
      <c r="A63" s="379" t="s">
        <v>5080</v>
      </c>
      <c r="B63" s="298">
        <v>5914389</v>
      </c>
      <c r="C63" s="298" t="s">
        <v>131</v>
      </c>
      <c r="D63" s="299" t="s">
        <v>5629</v>
      </c>
      <c r="E63" s="300" t="s">
        <v>4530</v>
      </c>
      <c r="F63" s="652">
        <v>3962.12</v>
      </c>
      <c r="G63" s="306">
        <v>0.92</v>
      </c>
      <c r="H63" s="297">
        <v>0.27900000000000003</v>
      </c>
      <c r="I63" s="105">
        <v>1.18</v>
      </c>
      <c r="J63" s="380">
        <v>4675.3</v>
      </c>
      <c r="K63" s="408"/>
      <c r="L63"/>
      <c r="M63" s="369"/>
    </row>
    <row r="64" spans="1:26" ht="13.5" customHeight="1">
      <c r="A64" s="379" t="s">
        <v>5523</v>
      </c>
      <c r="B64" s="298">
        <v>5914389</v>
      </c>
      <c r="C64" s="298" t="s">
        <v>131</v>
      </c>
      <c r="D64" s="299" t="s">
        <v>5632</v>
      </c>
      <c r="E64" s="300" t="s">
        <v>4530</v>
      </c>
      <c r="F64" s="652">
        <v>10301.52</v>
      </c>
      <c r="G64" s="306">
        <v>0.92</v>
      </c>
      <c r="H64" s="297">
        <v>0.27900000000000003</v>
      </c>
      <c r="I64" s="105">
        <v>1.18</v>
      </c>
      <c r="J64" s="380">
        <v>12155.79</v>
      </c>
      <c r="K64" s="408"/>
      <c r="L64"/>
      <c r="M64" s="369"/>
    </row>
    <row r="65" spans="1:26" ht="13.5" customHeight="1">
      <c r="A65" s="379" t="s">
        <v>5524</v>
      </c>
      <c r="B65" s="298">
        <v>5914389</v>
      </c>
      <c r="C65" s="298" t="s">
        <v>131</v>
      </c>
      <c r="D65" s="299" t="s">
        <v>4825</v>
      </c>
      <c r="E65" s="300" t="s">
        <v>4530</v>
      </c>
      <c r="F65" s="652">
        <v>120550.83</v>
      </c>
      <c r="G65" s="306">
        <v>0.92</v>
      </c>
      <c r="H65" s="297">
        <v>0.27900000000000003</v>
      </c>
      <c r="I65" s="105">
        <v>1.18</v>
      </c>
      <c r="J65" s="380">
        <v>142249.97</v>
      </c>
      <c r="K65" s="408"/>
      <c r="L65"/>
      <c r="M65" s="369"/>
    </row>
    <row r="66" spans="1:26" ht="13.5" customHeight="1">
      <c r="A66" s="379" t="s">
        <v>5551</v>
      </c>
      <c r="B66" s="298">
        <v>5914389</v>
      </c>
      <c r="C66" s="298" t="s">
        <v>131</v>
      </c>
      <c r="D66" s="299" t="s">
        <v>5668</v>
      </c>
      <c r="E66" s="300" t="s">
        <v>4530</v>
      </c>
      <c r="F66" s="652">
        <v>49391.31</v>
      </c>
      <c r="G66" s="306">
        <v>0.92</v>
      </c>
      <c r="H66" s="297">
        <v>0.27900000000000003</v>
      </c>
      <c r="I66" s="105">
        <v>1.18</v>
      </c>
      <c r="J66" s="380">
        <v>58281.74</v>
      </c>
      <c r="K66" s="408"/>
      <c r="L66"/>
      <c r="M66" s="369"/>
    </row>
    <row r="67" spans="1:26" ht="13.5" customHeight="1">
      <c r="A67" s="379" t="s">
        <v>5561</v>
      </c>
      <c r="B67" s="298">
        <v>5914389</v>
      </c>
      <c r="C67" s="298" t="s">
        <v>131</v>
      </c>
      <c r="D67" s="299" t="s">
        <v>5669</v>
      </c>
      <c r="E67" s="300" t="s">
        <v>4530</v>
      </c>
      <c r="F67" s="652">
        <v>71343.009999999995</v>
      </c>
      <c r="G67" s="306">
        <v>0.92</v>
      </c>
      <c r="H67" s="297">
        <v>0.27900000000000003</v>
      </c>
      <c r="I67" s="105">
        <v>1.18</v>
      </c>
      <c r="J67" s="380">
        <v>84184.75</v>
      </c>
      <c r="K67" s="408"/>
      <c r="L67"/>
      <c r="M67" s="369"/>
    </row>
    <row r="68" spans="1:26" ht="13.5" customHeight="1">
      <c r="A68" s="379" t="s">
        <v>5562</v>
      </c>
      <c r="B68" s="298">
        <v>5914389</v>
      </c>
      <c r="C68" s="298" t="s">
        <v>131</v>
      </c>
      <c r="D68" s="299" t="s">
        <v>5670</v>
      </c>
      <c r="E68" s="300" t="s">
        <v>4530</v>
      </c>
      <c r="F68" s="652">
        <v>153658.06</v>
      </c>
      <c r="G68" s="306">
        <v>0.92</v>
      </c>
      <c r="H68" s="297">
        <v>0.27900000000000003</v>
      </c>
      <c r="I68" s="105">
        <v>1.18</v>
      </c>
      <c r="J68" s="380">
        <v>181316.51</v>
      </c>
      <c r="K68" s="408"/>
      <c r="L68"/>
      <c r="M68" s="369"/>
    </row>
    <row r="69" spans="1:26" ht="13.5" customHeight="1">
      <c r="A69" s="379" t="s">
        <v>5563</v>
      </c>
      <c r="B69" s="298">
        <v>5914389</v>
      </c>
      <c r="C69" s="298" t="s">
        <v>131</v>
      </c>
      <c r="D69" s="299" t="s">
        <v>5539</v>
      </c>
      <c r="E69" s="300" t="s">
        <v>4530</v>
      </c>
      <c r="F69" s="652">
        <v>721736.67</v>
      </c>
      <c r="G69" s="306">
        <v>0.92</v>
      </c>
      <c r="H69" s="297">
        <v>0.27900000000000003</v>
      </c>
      <c r="I69" s="105">
        <v>1.18</v>
      </c>
      <c r="J69" s="380">
        <v>851649.27</v>
      </c>
      <c r="K69" s="408"/>
      <c r="L69"/>
      <c r="M69" s="369"/>
    </row>
    <row r="70" spans="1:26" ht="13.5" customHeight="1" thickBot="1">
      <c r="A70" s="379" t="s">
        <v>5579</v>
      </c>
      <c r="B70" s="298">
        <v>5914637</v>
      </c>
      <c r="C70" s="298" t="s">
        <v>131</v>
      </c>
      <c r="D70" s="299" t="s">
        <v>4832</v>
      </c>
      <c r="E70" s="300" t="s">
        <v>4530</v>
      </c>
      <c r="F70" s="652">
        <v>880</v>
      </c>
      <c r="G70" s="306">
        <v>0.93</v>
      </c>
      <c r="H70" s="297">
        <v>0.27900000000000003</v>
      </c>
      <c r="I70" s="105">
        <v>1.19</v>
      </c>
      <c r="J70" s="380">
        <v>1047.2</v>
      </c>
      <c r="K70" s="408"/>
      <c r="L70"/>
      <c r="M70" s="369"/>
    </row>
    <row r="71" spans="1:26" s="365" customFormat="1" ht="13.5" thickBot="1">
      <c r="A71" s="376"/>
      <c r="B71" s="377"/>
      <c r="C71" s="377"/>
      <c r="D71" s="768" t="s">
        <v>5533</v>
      </c>
      <c r="E71" s="768"/>
      <c r="F71" s="768"/>
      <c r="G71" s="768"/>
      <c r="H71" s="768"/>
      <c r="I71" s="769"/>
      <c r="J71" s="381">
        <v>2224070.17</v>
      </c>
      <c r="K71" s="368"/>
      <c r="L71" s="369"/>
      <c r="M71" s="369"/>
      <c r="O71" s="364"/>
      <c r="P71" s="364"/>
      <c r="Q71" s="364"/>
      <c r="R71" s="364"/>
      <c r="S71" s="364"/>
      <c r="T71" s="364"/>
      <c r="U71" s="364"/>
      <c r="V71" s="364"/>
      <c r="W71" s="364"/>
      <c r="X71" s="364"/>
      <c r="Y71" s="364"/>
      <c r="Z71" s="364"/>
    </row>
    <row r="72" spans="1:26" ht="13.5" customHeight="1" thickBot="1">
      <c r="A72" s="123">
        <v>5</v>
      </c>
      <c r="B72" s="124"/>
      <c r="C72" s="124"/>
      <c r="D72" s="124" t="s">
        <v>5229</v>
      </c>
      <c r="E72" s="124"/>
      <c r="F72" s="651"/>
      <c r="G72" s="305" t="s">
        <v>4698</v>
      </c>
      <c r="H72" s="124"/>
      <c r="I72" s="305"/>
      <c r="J72" s="307"/>
      <c r="K72" s="367"/>
      <c r="M72" s="369"/>
    </row>
    <row r="73" spans="1:26" ht="12.75">
      <c r="A73" s="379" t="s">
        <v>4498</v>
      </c>
      <c r="B73" s="298" t="s">
        <v>5550</v>
      </c>
      <c r="C73" s="298" t="s">
        <v>4527</v>
      </c>
      <c r="D73" s="299" t="s">
        <v>5645</v>
      </c>
      <c r="E73" s="300" t="s">
        <v>5636</v>
      </c>
      <c r="F73" s="653">
        <v>2000</v>
      </c>
      <c r="G73" s="407">
        <v>224.24</v>
      </c>
      <c r="H73" s="297">
        <v>0.27900000000000003</v>
      </c>
      <c r="I73" s="105">
        <v>286.8</v>
      </c>
      <c r="J73" s="380">
        <v>573600</v>
      </c>
      <c r="K73" s="368"/>
      <c r="L73" s="758"/>
      <c r="M73" s="369"/>
    </row>
    <row r="74" spans="1:26" ht="12.75">
      <c r="A74" s="379" t="s">
        <v>4499</v>
      </c>
      <c r="B74" s="298">
        <v>4915764</v>
      </c>
      <c r="C74" s="298" t="s">
        <v>131</v>
      </c>
      <c r="D74" s="299" t="s">
        <v>5646</v>
      </c>
      <c r="E74" s="300" t="s">
        <v>5636</v>
      </c>
      <c r="F74" s="653">
        <v>8600</v>
      </c>
      <c r="G74" s="407">
        <v>378.43</v>
      </c>
      <c r="H74" s="297">
        <v>0.27900000000000003</v>
      </c>
      <c r="I74" s="105">
        <v>484.01</v>
      </c>
      <c r="J74" s="380">
        <v>4162486</v>
      </c>
      <c r="K74" s="368"/>
      <c r="L74" s="758"/>
      <c r="M74" s="369"/>
    </row>
    <row r="75" spans="1:26" ht="12.75">
      <c r="A75" s="379" t="s">
        <v>5210</v>
      </c>
      <c r="B75" s="298">
        <v>4915765</v>
      </c>
      <c r="C75" s="298" t="s">
        <v>131</v>
      </c>
      <c r="D75" s="299" t="s">
        <v>5647</v>
      </c>
      <c r="E75" s="300" t="s">
        <v>5636</v>
      </c>
      <c r="F75" s="653">
        <v>8600</v>
      </c>
      <c r="G75" s="407">
        <v>210.24</v>
      </c>
      <c r="H75" s="297">
        <v>0.27900000000000003</v>
      </c>
      <c r="I75" s="105">
        <v>268.89999999999998</v>
      </c>
      <c r="J75" s="380">
        <v>2312540</v>
      </c>
      <c r="K75" s="368"/>
      <c r="L75" s="758"/>
      <c r="M75" s="369"/>
    </row>
    <row r="76" spans="1:26" ht="12.75">
      <c r="A76" s="379" t="s">
        <v>5211</v>
      </c>
      <c r="B76" s="298">
        <v>4915766</v>
      </c>
      <c r="C76" s="298" t="s">
        <v>131</v>
      </c>
      <c r="D76" s="299" t="s">
        <v>5648</v>
      </c>
      <c r="E76" s="300" t="s">
        <v>5636</v>
      </c>
      <c r="F76" s="653">
        <v>500</v>
      </c>
      <c r="G76" s="407">
        <v>123.4</v>
      </c>
      <c r="H76" s="297">
        <v>0.27900000000000003</v>
      </c>
      <c r="I76" s="105">
        <v>157.83000000000001</v>
      </c>
      <c r="J76" s="380">
        <v>78915</v>
      </c>
      <c r="K76" s="368"/>
      <c r="L76" s="758"/>
      <c r="M76" s="369"/>
    </row>
    <row r="77" spans="1:26" ht="12.75">
      <c r="A77" s="379" t="s">
        <v>5212</v>
      </c>
      <c r="B77" s="298">
        <v>4915712</v>
      </c>
      <c r="C77" s="298" t="s">
        <v>131</v>
      </c>
      <c r="D77" s="299" t="s">
        <v>5496</v>
      </c>
      <c r="E77" s="300" t="s">
        <v>5636</v>
      </c>
      <c r="F77" s="653">
        <v>50</v>
      </c>
      <c r="G77" s="407">
        <v>24.84</v>
      </c>
      <c r="H77" s="297">
        <v>0.27900000000000003</v>
      </c>
      <c r="I77" s="105">
        <v>31.77</v>
      </c>
      <c r="J77" s="380">
        <v>1588.5</v>
      </c>
      <c r="K77" s="368"/>
      <c r="L77" s="758"/>
      <c r="M77" s="369"/>
    </row>
    <row r="78" spans="1:26" ht="12.75">
      <c r="A78" s="379" t="s">
        <v>5213</v>
      </c>
      <c r="B78" s="298" t="s">
        <v>5492</v>
      </c>
      <c r="C78" s="298" t="s">
        <v>4527</v>
      </c>
      <c r="D78" s="299" t="s">
        <v>5497</v>
      </c>
      <c r="E78" s="300" t="s">
        <v>5649</v>
      </c>
      <c r="F78" s="653">
        <v>120</v>
      </c>
      <c r="G78" s="407">
        <v>24.84</v>
      </c>
      <c r="H78" s="297">
        <v>0.27900000000000003</v>
      </c>
      <c r="I78" s="105">
        <v>31.77</v>
      </c>
      <c r="J78" s="380">
        <v>3812.4</v>
      </c>
      <c r="K78" s="368"/>
      <c r="L78" s="758"/>
      <c r="M78" s="369"/>
    </row>
    <row r="79" spans="1:26" ht="12.75">
      <c r="A79" s="379" t="s">
        <v>5214</v>
      </c>
      <c r="B79" s="298">
        <v>4915709</v>
      </c>
      <c r="C79" s="298" t="s">
        <v>131</v>
      </c>
      <c r="D79" s="299" t="s">
        <v>5498</v>
      </c>
      <c r="E79" s="300" t="s">
        <v>5650</v>
      </c>
      <c r="F79" s="653">
        <v>15000</v>
      </c>
      <c r="G79" s="407">
        <v>1.24</v>
      </c>
      <c r="H79" s="297">
        <v>0.27900000000000003</v>
      </c>
      <c r="I79" s="105">
        <v>1.59</v>
      </c>
      <c r="J79" s="380">
        <v>23850</v>
      </c>
      <c r="K79" s="368"/>
      <c r="L79" s="758"/>
      <c r="M79" s="369"/>
    </row>
    <row r="80" spans="1:26" ht="12.75">
      <c r="A80" s="379" t="s">
        <v>5215</v>
      </c>
      <c r="B80" s="298" t="s">
        <v>5493</v>
      </c>
      <c r="C80" s="298" t="s">
        <v>4527</v>
      </c>
      <c r="D80" s="299" t="s">
        <v>5651</v>
      </c>
      <c r="E80" s="300" t="s">
        <v>0</v>
      </c>
      <c r="F80" s="653">
        <v>20000</v>
      </c>
      <c r="G80" s="407">
        <v>1.9</v>
      </c>
      <c r="H80" s="297">
        <v>0.27900000000000003</v>
      </c>
      <c r="I80" s="105">
        <v>2.4300000000000002</v>
      </c>
      <c r="J80" s="380">
        <v>48600</v>
      </c>
      <c r="K80" s="368"/>
      <c r="L80" s="758"/>
      <c r="M80" s="369"/>
    </row>
    <row r="81" spans="1:13" ht="12.75">
      <c r="A81" s="379" t="s">
        <v>5216</v>
      </c>
      <c r="B81" s="298" t="s">
        <v>5521</v>
      </c>
      <c r="C81" s="298" t="s">
        <v>4527</v>
      </c>
      <c r="D81" s="299" t="s">
        <v>5499</v>
      </c>
      <c r="E81" s="300" t="s">
        <v>0</v>
      </c>
      <c r="F81" s="653">
        <v>10000</v>
      </c>
      <c r="G81" s="407">
        <v>1.9</v>
      </c>
      <c r="H81" s="297">
        <v>0.27900000000000003</v>
      </c>
      <c r="I81" s="105">
        <v>2.4300000000000002</v>
      </c>
      <c r="J81" s="380">
        <v>24300</v>
      </c>
      <c r="K81" s="368"/>
      <c r="L81" s="758"/>
      <c r="M81" s="369"/>
    </row>
    <row r="82" spans="1:13" ht="12.75">
      <c r="A82" s="379" t="s">
        <v>5217</v>
      </c>
      <c r="B82" s="298" t="s">
        <v>5494</v>
      </c>
      <c r="C82" s="298" t="s">
        <v>4527</v>
      </c>
      <c r="D82" s="299" t="s">
        <v>5500</v>
      </c>
      <c r="E82" s="300" t="s">
        <v>5649</v>
      </c>
      <c r="F82" s="653">
        <v>15</v>
      </c>
      <c r="G82" s="407">
        <v>49.69</v>
      </c>
      <c r="H82" s="297">
        <v>0.27900000000000003</v>
      </c>
      <c r="I82" s="105">
        <v>63.55</v>
      </c>
      <c r="J82" s="380">
        <v>953.25</v>
      </c>
      <c r="K82" s="368"/>
      <c r="L82" s="758"/>
      <c r="M82" s="369"/>
    </row>
    <row r="83" spans="1:13" ht="12.75">
      <c r="A83" s="379" t="s">
        <v>5218</v>
      </c>
      <c r="B83" s="298">
        <v>4915672</v>
      </c>
      <c r="C83" s="298" t="s">
        <v>131</v>
      </c>
      <c r="D83" s="299" t="s">
        <v>5501</v>
      </c>
      <c r="E83" s="300" t="s">
        <v>5650</v>
      </c>
      <c r="F83" s="653">
        <v>1000</v>
      </c>
      <c r="G83" s="407">
        <v>4.97</v>
      </c>
      <c r="H83" s="297">
        <v>0.27900000000000003</v>
      </c>
      <c r="I83" s="105">
        <v>6.36</v>
      </c>
      <c r="J83" s="380">
        <v>6360</v>
      </c>
      <c r="K83" s="368"/>
      <c r="L83" s="758"/>
      <c r="M83" s="369"/>
    </row>
    <row r="84" spans="1:13" ht="12.75">
      <c r="A84" s="379" t="s">
        <v>5219</v>
      </c>
      <c r="B84" s="298">
        <v>4915708</v>
      </c>
      <c r="C84" s="298" t="s">
        <v>131</v>
      </c>
      <c r="D84" s="299" t="s">
        <v>5502</v>
      </c>
      <c r="E84" s="300" t="s">
        <v>5650</v>
      </c>
      <c r="F84" s="653">
        <v>3000</v>
      </c>
      <c r="G84" s="407">
        <v>0.83</v>
      </c>
      <c r="H84" s="297">
        <v>0.27900000000000003</v>
      </c>
      <c r="I84" s="105">
        <v>1.06</v>
      </c>
      <c r="J84" s="380">
        <v>3180</v>
      </c>
      <c r="K84" s="368"/>
      <c r="L84" s="758"/>
      <c r="M84" s="369"/>
    </row>
    <row r="85" spans="1:13" ht="12.75">
      <c r="A85" s="379" t="s">
        <v>5220</v>
      </c>
      <c r="B85" s="298">
        <v>4915718</v>
      </c>
      <c r="C85" s="298" t="s">
        <v>131</v>
      </c>
      <c r="D85" s="299" t="s">
        <v>5652</v>
      </c>
      <c r="E85" s="300" t="s">
        <v>5635</v>
      </c>
      <c r="F85" s="653">
        <v>500</v>
      </c>
      <c r="G85" s="407">
        <v>10.77</v>
      </c>
      <c r="H85" s="297">
        <v>0.27900000000000003</v>
      </c>
      <c r="I85" s="105">
        <v>13.77</v>
      </c>
      <c r="J85" s="380">
        <v>6885</v>
      </c>
      <c r="K85" s="368"/>
      <c r="L85" s="758"/>
      <c r="M85" s="369"/>
    </row>
    <row r="86" spans="1:13" ht="12.75">
      <c r="A86" s="379" t="s">
        <v>5221</v>
      </c>
      <c r="B86" s="298" t="s">
        <v>5495</v>
      </c>
      <c r="C86" s="298" t="s">
        <v>4527</v>
      </c>
      <c r="D86" s="299" t="s">
        <v>5503</v>
      </c>
      <c r="E86" s="300" t="s">
        <v>5650</v>
      </c>
      <c r="F86" s="653">
        <v>200</v>
      </c>
      <c r="G86" s="407">
        <v>216.69</v>
      </c>
      <c r="H86" s="297">
        <v>0.27900000000000003</v>
      </c>
      <c r="I86" s="105">
        <v>277.14999999999998</v>
      </c>
      <c r="J86" s="380">
        <v>55430</v>
      </c>
      <c r="K86" s="368"/>
      <c r="L86" s="758"/>
      <c r="M86" s="369"/>
    </row>
    <row r="87" spans="1:13" ht="12.75">
      <c r="A87" s="379" t="s">
        <v>5222</v>
      </c>
      <c r="B87" s="298">
        <v>1505879</v>
      </c>
      <c r="C87" s="298" t="s">
        <v>131</v>
      </c>
      <c r="D87" s="299" t="s">
        <v>5504</v>
      </c>
      <c r="E87" s="300" t="s">
        <v>5636</v>
      </c>
      <c r="F87" s="653">
        <v>15</v>
      </c>
      <c r="G87" s="407">
        <v>375.75</v>
      </c>
      <c r="H87" s="297">
        <v>0.27900000000000003</v>
      </c>
      <c r="I87" s="105">
        <v>480.58</v>
      </c>
      <c r="J87" s="380">
        <v>7208.7</v>
      </c>
      <c r="K87" s="368"/>
      <c r="L87" s="758"/>
      <c r="M87" s="369"/>
    </row>
    <row r="88" spans="1:13" ht="12.75">
      <c r="A88" s="379" t="s">
        <v>5223</v>
      </c>
      <c r="B88" s="298">
        <v>1106057</v>
      </c>
      <c r="C88" s="298" t="s">
        <v>131</v>
      </c>
      <c r="D88" s="299" t="s">
        <v>5505</v>
      </c>
      <c r="E88" s="300" t="s">
        <v>5636</v>
      </c>
      <c r="F88" s="653">
        <v>50</v>
      </c>
      <c r="G88" s="407">
        <v>597.74</v>
      </c>
      <c r="H88" s="297">
        <v>0.27900000000000003</v>
      </c>
      <c r="I88" s="105">
        <v>764.51</v>
      </c>
      <c r="J88" s="380">
        <v>38225.5</v>
      </c>
      <c r="K88" s="368"/>
      <c r="L88"/>
      <c r="M88" s="369"/>
    </row>
    <row r="89" spans="1:13" ht="12.75">
      <c r="A89" s="379" t="s">
        <v>5224</v>
      </c>
      <c r="B89" s="298">
        <v>3108004</v>
      </c>
      <c r="C89" s="298" t="s">
        <v>131</v>
      </c>
      <c r="D89" s="299" t="s">
        <v>5653</v>
      </c>
      <c r="E89" s="300" t="s">
        <v>5635</v>
      </c>
      <c r="F89" s="653">
        <v>50</v>
      </c>
      <c r="G89" s="407">
        <v>103.64</v>
      </c>
      <c r="H89" s="297">
        <v>0.27900000000000003</v>
      </c>
      <c r="I89" s="105">
        <v>132.56</v>
      </c>
      <c r="J89" s="380">
        <v>6628</v>
      </c>
      <c r="K89" s="368"/>
      <c r="L89"/>
      <c r="M89" s="369"/>
    </row>
    <row r="90" spans="1:13" ht="12.75">
      <c r="A90" s="379" t="s">
        <v>5225</v>
      </c>
      <c r="B90" s="298">
        <v>4915734</v>
      </c>
      <c r="C90" s="298" t="s">
        <v>131</v>
      </c>
      <c r="D90" s="299" t="s">
        <v>5506</v>
      </c>
      <c r="E90" s="300" t="s">
        <v>5636</v>
      </c>
      <c r="F90" s="653">
        <v>150</v>
      </c>
      <c r="G90" s="407">
        <v>15.1</v>
      </c>
      <c r="H90" s="297">
        <v>0.27900000000000003</v>
      </c>
      <c r="I90" s="105">
        <v>19.309999999999999</v>
      </c>
      <c r="J90" s="380">
        <v>2896.5</v>
      </c>
      <c r="K90" s="368"/>
      <c r="L90"/>
      <c r="M90" s="369"/>
    </row>
    <row r="91" spans="1:13" ht="12.75">
      <c r="A91" s="379" t="s">
        <v>5226</v>
      </c>
      <c r="B91" s="298">
        <v>4915737</v>
      </c>
      <c r="C91" s="298" t="s">
        <v>131</v>
      </c>
      <c r="D91" s="299" t="s">
        <v>5507</v>
      </c>
      <c r="E91" s="300" t="s">
        <v>5636</v>
      </c>
      <c r="F91" s="653">
        <v>1000</v>
      </c>
      <c r="G91" s="407">
        <v>5.4</v>
      </c>
      <c r="H91" s="297">
        <v>0.27900000000000003</v>
      </c>
      <c r="I91" s="105">
        <v>6.91</v>
      </c>
      <c r="J91" s="380">
        <v>6910</v>
      </c>
      <c r="K91" s="368"/>
      <c r="L91"/>
      <c r="M91" s="369"/>
    </row>
    <row r="92" spans="1:13" ht="12.75">
      <c r="A92" s="379" t="s">
        <v>5227</v>
      </c>
      <c r="B92" s="298">
        <v>4915598</v>
      </c>
      <c r="C92" s="298" t="s">
        <v>131</v>
      </c>
      <c r="D92" s="299" t="s">
        <v>5654</v>
      </c>
      <c r="E92" s="300" t="s">
        <v>5635</v>
      </c>
      <c r="F92" s="653">
        <v>30000</v>
      </c>
      <c r="G92" s="407">
        <v>0.13</v>
      </c>
      <c r="H92" s="297">
        <v>0.27900000000000003</v>
      </c>
      <c r="I92" s="105">
        <v>0.17</v>
      </c>
      <c r="J92" s="380">
        <v>5100</v>
      </c>
      <c r="K92" s="368"/>
      <c r="L92"/>
      <c r="M92" s="369"/>
    </row>
    <row r="93" spans="1:13" ht="12.75">
      <c r="A93" s="379" t="s">
        <v>5569</v>
      </c>
      <c r="B93" s="298">
        <v>4915776</v>
      </c>
      <c r="C93" s="298" t="s">
        <v>131</v>
      </c>
      <c r="D93" s="299" t="s">
        <v>5508</v>
      </c>
      <c r="E93" s="300" t="s">
        <v>5655</v>
      </c>
      <c r="F93" s="653">
        <v>600</v>
      </c>
      <c r="G93" s="407">
        <v>854.59</v>
      </c>
      <c r="H93" s="297">
        <v>0.27900000000000003</v>
      </c>
      <c r="I93" s="105">
        <v>1093.02</v>
      </c>
      <c r="J93" s="380">
        <v>655812</v>
      </c>
      <c r="K93" s="368"/>
      <c r="L93"/>
      <c r="M93" s="369"/>
    </row>
    <row r="94" spans="1:13" ht="12.75">
      <c r="A94" s="379" t="s">
        <v>5570</v>
      </c>
      <c r="B94" s="298">
        <v>4915742</v>
      </c>
      <c r="C94" s="298" t="s">
        <v>131</v>
      </c>
      <c r="D94" s="299" t="s">
        <v>5509</v>
      </c>
      <c r="E94" s="300" t="s">
        <v>5655</v>
      </c>
      <c r="F94" s="653">
        <v>1200</v>
      </c>
      <c r="G94" s="407">
        <v>557.91999999999996</v>
      </c>
      <c r="H94" s="297">
        <v>0.27900000000000003</v>
      </c>
      <c r="I94" s="105">
        <v>713.58</v>
      </c>
      <c r="J94" s="380">
        <v>856296</v>
      </c>
      <c r="K94" s="368"/>
      <c r="L94"/>
      <c r="M94" s="369"/>
    </row>
    <row r="95" spans="1:13" ht="12.75">
      <c r="A95" s="379" t="s">
        <v>5571</v>
      </c>
      <c r="B95" s="298">
        <v>4915744</v>
      </c>
      <c r="C95" s="298" t="s">
        <v>131</v>
      </c>
      <c r="D95" s="299" t="s">
        <v>5510</v>
      </c>
      <c r="E95" s="300" t="s">
        <v>5635</v>
      </c>
      <c r="F95" s="653">
        <v>8000</v>
      </c>
      <c r="G95" s="407">
        <v>0.83</v>
      </c>
      <c r="H95" s="297">
        <v>0.27900000000000003</v>
      </c>
      <c r="I95" s="105">
        <v>1.06</v>
      </c>
      <c r="J95" s="380">
        <v>8480</v>
      </c>
      <c r="K95" s="368"/>
      <c r="L95"/>
      <c r="M95" s="369"/>
    </row>
    <row r="96" spans="1:13" ht="12.75">
      <c r="A96" s="379" t="s">
        <v>5572</v>
      </c>
      <c r="B96" s="298">
        <v>4413996</v>
      </c>
      <c r="C96" s="298" t="s">
        <v>131</v>
      </c>
      <c r="D96" s="299" t="s">
        <v>5656</v>
      </c>
      <c r="E96" s="300" t="s">
        <v>5635</v>
      </c>
      <c r="F96" s="653">
        <v>4280</v>
      </c>
      <c r="G96" s="407">
        <v>10.8</v>
      </c>
      <c r="H96" s="297">
        <v>0.27900000000000003</v>
      </c>
      <c r="I96" s="105">
        <v>13.81</v>
      </c>
      <c r="J96" s="380">
        <v>59106.8</v>
      </c>
      <c r="K96" s="368"/>
      <c r="L96"/>
      <c r="M96" s="369"/>
    </row>
    <row r="97" spans="1:26" ht="12.75">
      <c r="A97" s="379" t="s">
        <v>5573</v>
      </c>
      <c r="B97" s="298">
        <v>1600404</v>
      </c>
      <c r="C97" s="298" t="s">
        <v>131</v>
      </c>
      <c r="D97" s="299" t="s">
        <v>5657</v>
      </c>
      <c r="E97" s="300" t="s">
        <v>5650</v>
      </c>
      <c r="F97" s="653">
        <v>20</v>
      </c>
      <c r="G97" s="407">
        <v>11.72</v>
      </c>
      <c r="H97" s="297">
        <v>0.27900000000000003</v>
      </c>
      <c r="I97" s="105">
        <v>14.99</v>
      </c>
      <c r="J97" s="380">
        <v>299.8</v>
      </c>
      <c r="K97" s="368"/>
      <c r="L97"/>
      <c r="M97" s="369"/>
    </row>
    <row r="98" spans="1:26" ht="12.75">
      <c r="A98" s="379" t="s">
        <v>5584</v>
      </c>
      <c r="B98" s="298">
        <v>1600404</v>
      </c>
      <c r="C98" s="298" t="s">
        <v>131</v>
      </c>
      <c r="D98" s="299" t="s">
        <v>5658</v>
      </c>
      <c r="E98" s="300" t="s">
        <v>5650</v>
      </c>
      <c r="F98" s="653">
        <v>30</v>
      </c>
      <c r="G98" s="711">
        <v>11.72</v>
      </c>
      <c r="H98" s="297">
        <v>0.27900000000000003</v>
      </c>
      <c r="I98" s="105">
        <v>14.99</v>
      </c>
      <c r="J98" s="380">
        <v>449.7</v>
      </c>
      <c r="K98" s="368"/>
      <c r="L98"/>
      <c r="M98" s="369"/>
    </row>
    <row r="99" spans="1:26" ht="12.75">
      <c r="A99" s="379" t="s">
        <v>5642</v>
      </c>
      <c r="B99" s="298">
        <v>1600404</v>
      </c>
      <c r="C99" s="298" t="s">
        <v>131</v>
      </c>
      <c r="D99" s="299" t="s">
        <v>5659</v>
      </c>
      <c r="E99" s="300" t="s">
        <v>5650</v>
      </c>
      <c r="F99" s="653">
        <v>20</v>
      </c>
      <c r="G99" s="407">
        <v>11.72</v>
      </c>
      <c r="H99" s="297">
        <v>0.27900000000000003</v>
      </c>
      <c r="I99" s="105">
        <v>14.99</v>
      </c>
      <c r="J99" s="380">
        <v>299.8</v>
      </c>
      <c r="K99" s="368"/>
      <c r="L99"/>
      <c r="M99" s="369"/>
    </row>
    <row r="100" spans="1:26" ht="12.75">
      <c r="A100" s="379" t="s">
        <v>5643</v>
      </c>
      <c r="B100" s="298">
        <v>3816118</v>
      </c>
      <c r="C100" s="298" t="s">
        <v>131</v>
      </c>
      <c r="D100" s="299" t="s">
        <v>5511</v>
      </c>
      <c r="E100" s="300" t="s">
        <v>5650</v>
      </c>
      <c r="F100" s="653">
        <v>25</v>
      </c>
      <c r="G100" s="407">
        <v>107.02</v>
      </c>
      <c r="H100" s="297">
        <v>0.27900000000000003</v>
      </c>
      <c r="I100" s="105">
        <v>136.88</v>
      </c>
      <c r="J100" s="380">
        <v>3422</v>
      </c>
      <c r="K100" s="368"/>
      <c r="L100"/>
      <c r="M100" s="369"/>
    </row>
    <row r="101" spans="1:26" ht="13.5" thickBot="1">
      <c r="A101" s="379" t="s">
        <v>5644</v>
      </c>
      <c r="B101" s="298">
        <v>1505860</v>
      </c>
      <c r="C101" s="298" t="s">
        <v>131</v>
      </c>
      <c r="D101" s="299" t="s">
        <v>5491</v>
      </c>
      <c r="E101" s="300" t="s">
        <v>5636</v>
      </c>
      <c r="F101" s="653">
        <v>50</v>
      </c>
      <c r="G101" s="711">
        <v>249.79</v>
      </c>
      <c r="H101" s="297">
        <v>0.27900000000000003</v>
      </c>
      <c r="I101" s="105">
        <v>319.48</v>
      </c>
      <c r="J101" s="380">
        <v>15974</v>
      </c>
      <c r="K101" s="368"/>
      <c r="L101"/>
      <c r="M101" s="369"/>
    </row>
    <row r="102" spans="1:26" s="365" customFormat="1" ht="13.5" thickBot="1">
      <c r="A102" s="376"/>
      <c r="B102" s="377"/>
      <c r="C102" s="377"/>
      <c r="D102" s="768" t="s">
        <v>5534</v>
      </c>
      <c r="E102" s="768"/>
      <c r="F102" s="768"/>
      <c r="G102" s="768"/>
      <c r="H102" s="768"/>
      <c r="I102" s="769"/>
      <c r="J102" s="381">
        <v>8969608.9499999993</v>
      </c>
      <c r="K102" s="368"/>
      <c r="L102" s="369"/>
      <c r="M102" s="369"/>
      <c r="O102" s="364"/>
      <c r="P102" s="364"/>
      <c r="Q102" s="364"/>
      <c r="R102" s="364"/>
      <c r="S102" s="364"/>
      <c r="T102" s="364"/>
      <c r="U102" s="364"/>
      <c r="V102" s="364"/>
      <c r="W102" s="364"/>
      <c r="X102" s="364"/>
      <c r="Y102" s="364"/>
      <c r="Z102" s="364"/>
    </row>
    <row r="103" spans="1:26" ht="13.5" customHeight="1" thickBot="1">
      <c r="A103" s="123">
        <v>6</v>
      </c>
      <c r="B103" s="124"/>
      <c r="C103" s="124"/>
      <c r="D103" s="124" t="s">
        <v>5209</v>
      </c>
      <c r="E103" s="124"/>
      <c r="F103" s="651"/>
      <c r="G103" s="305" t="s">
        <v>4698</v>
      </c>
      <c r="H103" s="124"/>
      <c r="I103" s="305"/>
      <c r="J103" s="307"/>
      <c r="K103" s="367"/>
      <c r="M103" s="369"/>
    </row>
    <row r="104" spans="1:26" ht="13.5" customHeight="1" thickBot="1">
      <c r="A104" s="379" t="s">
        <v>5228</v>
      </c>
      <c r="B104" s="298">
        <v>5214001</v>
      </c>
      <c r="C104" s="298" t="s">
        <v>131</v>
      </c>
      <c r="D104" s="299" t="s">
        <v>5520</v>
      </c>
      <c r="E104" s="300" t="s">
        <v>1</v>
      </c>
      <c r="F104" s="653">
        <v>60000</v>
      </c>
      <c r="G104" s="407">
        <v>13.56</v>
      </c>
      <c r="H104" s="297">
        <v>0.27900000000000003</v>
      </c>
      <c r="I104" s="105">
        <v>17.34</v>
      </c>
      <c r="J104" s="380">
        <v>1040400</v>
      </c>
      <c r="K104" s="368"/>
      <c r="L104"/>
      <c r="M104" s="369"/>
    </row>
    <row r="105" spans="1:26" s="365" customFormat="1" ht="13.5" thickBot="1">
      <c r="A105" s="376"/>
      <c r="B105" s="377"/>
      <c r="C105" s="377"/>
      <c r="D105" s="768" t="s">
        <v>5535</v>
      </c>
      <c r="E105" s="768"/>
      <c r="F105" s="768"/>
      <c r="G105" s="768"/>
      <c r="H105" s="768"/>
      <c r="I105" s="769"/>
      <c r="J105" s="381">
        <v>1040400</v>
      </c>
      <c r="K105" s="368"/>
      <c r="L105" s="369"/>
      <c r="M105" s="369"/>
      <c r="O105" s="364"/>
      <c r="P105" s="364"/>
      <c r="Q105" s="364"/>
      <c r="R105" s="364"/>
      <c r="S105" s="364"/>
      <c r="T105" s="364"/>
      <c r="U105" s="364"/>
      <c r="V105" s="364"/>
      <c r="W105" s="364"/>
      <c r="X105" s="364"/>
      <c r="Y105" s="364"/>
      <c r="Z105" s="364"/>
    </row>
    <row r="106" spans="1:26" ht="13.5" customHeight="1" thickBot="1">
      <c r="A106" s="123">
        <v>7</v>
      </c>
      <c r="B106" s="124"/>
      <c r="C106" s="124"/>
      <c r="D106" s="124" t="s">
        <v>4925</v>
      </c>
      <c r="E106" s="124"/>
      <c r="F106" s="651"/>
      <c r="G106" s="305" t="s">
        <v>4698</v>
      </c>
      <c r="H106" s="124"/>
      <c r="I106" s="305"/>
      <c r="J106" s="307"/>
      <c r="K106" s="367"/>
      <c r="M106" s="369"/>
    </row>
    <row r="107" spans="1:26" ht="13.5" customHeight="1">
      <c r="A107" s="379" t="s">
        <v>5230</v>
      </c>
      <c r="B107" s="298">
        <v>1506055</v>
      </c>
      <c r="C107" s="298" t="s">
        <v>131</v>
      </c>
      <c r="D107" s="670" t="s">
        <v>5528</v>
      </c>
      <c r="E107" s="300" t="s">
        <v>5636</v>
      </c>
      <c r="F107" s="653">
        <v>20</v>
      </c>
      <c r="G107" s="407">
        <v>586.88</v>
      </c>
      <c r="H107" s="297">
        <v>0.27900000000000003</v>
      </c>
      <c r="I107" s="105">
        <v>750.62</v>
      </c>
      <c r="J107" s="380">
        <v>15012.4</v>
      </c>
      <c r="K107" s="368"/>
      <c r="L107"/>
      <c r="M107" s="369"/>
    </row>
    <row r="108" spans="1:26" ht="13.5" customHeight="1">
      <c r="A108" s="379" t="s">
        <v>5231</v>
      </c>
      <c r="B108" s="298">
        <v>804039</v>
      </c>
      <c r="C108" s="298" t="s">
        <v>131</v>
      </c>
      <c r="D108" s="670" t="s">
        <v>5512</v>
      </c>
      <c r="E108" s="300" t="s">
        <v>5650</v>
      </c>
      <c r="F108" s="653">
        <v>30</v>
      </c>
      <c r="G108" s="407">
        <v>1147.19</v>
      </c>
      <c r="H108" s="297">
        <v>0.27900000000000003</v>
      </c>
      <c r="I108" s="105">
        <v>1467.26</v>
      </c>
      <c r="J108" s="380">
        <v>44017.8</v>
      </c>
      <c r="K108" s="368"/>
      <c r="L108" s="40"/>
      <c r="M108" s="369"/>
    </row>
    <row r="109" spans="1:26" ht="13.5" customHeight="1">
      <c r="A109" s="379" t="s">
        <v>5232</v>
      </c>
      <c r="B109" s="298">
        <v>804121</v>
      </c>
      <c r="C109" s="298" t="s">
        <v>131</v>
      </c>
      <c r="D109" s="670" t="s">
        <v>5660</v>
      </c>
      <c r="E109" s="300" t="s">
        <v>5649</v>
      </c>
      <c r="F109" s="653">
        <v>6</v>
      </c>
      <c r="G109" s="407">
        <v>4190</v>
      </c>
      <c r="H109" s="297">
        <v>0.27900000000000003</v>
      </c>
      <c r="I109" s="105">
        <v>5359.01</v>
      </c>
      <c r="J109" s="380">
        <v>32154.06</v>
      </c>
      <c r="K109" s="368"/>
      <c r="L109" s="40"/>
      <c r="M109" s="369"/>
    </row>
    <row r="110" spans="1:26" ht="13.5" customHeight="1">
      <c r="A110" s="379" t="s">
        <v>5233</v>
      </c>
      <c r="B110" s="298">
        <v>2003343</v>
      </c>
      <c r="C110" s="298" t="s">
        <v>131</v>
      </c>
      <c r="D110" s="670" t="s">
        <v>5513</v>
      </c>
      <c r="E110" s="300" t="s">
        <v>5650</v>
      </c>
      <c r="F110" s="653">
        <v>500</v>
      </c>
      <c r="G110" s="407">
        <v>96.76</v>
      </c>
      <c r="H110" s="297">
        <v>0.27900000000000003</v>
      </c>
      <c r="I110" s="105">
        <v>123.76</v>
      </c>
      <c r="J110" s="380">
        <v>61880</v>
      </c>
      <c r="K110" s="368"/>
      <c r="L110"/>
      <c r="M110" s="369"/>
    </row>
    <row r="111" spans="1:26" ht="13.5" customHeight="1">
      <c r="A111" s="379" t="s">
        <v>5234</v>
      </c>
      <c r="B111" s="298">
        <v>2003377</v>
      </c>
      <c r="C111" s="298" t="s">
        <v>131</v>
      </c>
      <c r="D111" s="670" t="s">
        <v>5514</v>
      </c>
      <c r="E111" s="300" t="s">
        <v>5650</v>
      </c>
      <c r="F111" s="653">
        <v>100</v>
      </c>
      <c r="G111" s="407">
        <v>60.04</v>
      </c>
      <c r="H111" s="297">
        <v>0.27900000000000003</v>
      </c>
      <c r="I111" s="105">
        <v>76.790000000000006</v>
      </c>
      <c r="J111" s="380">
        <v>7679</v>
      </c>
      <c r="K111" s="368"/>
      <c r="L111"/>
      <c r="M111" s="369"/>
    </row>
    <row r="112" spans="1:26" ht="13.5" customHeight="1">
      <c r="A112" s="379" t="s">
        <v>5235</v>
      </c>
      <c r="B112" s="298">
        <v>804031</v>
      </c>
      <c r="C112" s="298" t="s">
        <v>131</v>
      </c>
      <c r="D112" s="670" t="s">
        <v>5515</v>
      </c>
      <c r="E112" s="300" t="s">
        <v>5650</v>
      </c>
      <c r="F112" s="653">
        <v>30</v>
      </c>
      <c r="G112" s="407">
        <v>820.48</v>
      </c>
      <c r="H112" s="297">
        <v>0.27900000000000003</v>
      </c>
      <c r="I112" s="105">
        <v>1049.3900000000001</v>
      </c>
      <c r="J112" s="380">
        <v>31481.7</v>
      </c>
      <c r="K112" s="368"/>
      <c r="L112"/>
      <c r="M112" s="369"/>
    </row>
    <row r="113" spans="1:26" ht="13.5" customHeight="1">
      <c r="A113" s="379" t="s">
        <v>5236</v>
      </c>
      <c r="B113" s="298">
        <v>804101</v>
      </c>
      <c r="C113" s="298" t="s">
        <v>131</v>
      </c>
      <c r="D113" s="670" t="s">
        <v>5661</v>
      </c>
      <c r="E113" s="300" t="s">
        <v>5649</v>
      </c>
      <c r="F113" s="653">
        <v>6</v>
      </c>
      <c r="G113" s="407">
        <v>2424.75</v>
      </c>
      <c r="H113" s="297">
        <v>0.27900000000000003</v>
      </c>
      <c r="I113" s="105">
        <v>3101.26</v>
      </c>
      <c r="J113" s="380">
        <v>18607.560000000001</v>
      </c>
      <c r="K113" s="368"/>
      <c r="L113" s="40"/>
      <c r="M113" s="369"/>
    </row>
    <row r="114" spans="1:26" ht="13.5" customHeight="1">
      <c r="A114" s="379" t="s">
        <v>5237</v>
      </c>
      <c r="B114" s="298">
        <v>2003565</v>
      </c>
      <c r="C114" s="298" t="s">
        <v>131</v>
      </c>
      <c r="D114" s="670" t="s">
        <v>5516</v>
      </c>
      <c r="E114" s="300" t="s">
        <v>5650</v>
      </c>
      <c r="F114" s="653">
        <v>500</v>
      </c>
      <c r="G114" s="407">
        <v>167.56</v>
      </c>
      <c r="H114" s="297">
        <v>0.27900000000000003</v>
      </c>
      <c r="I114" s="105">
        <v>214.31</v>
      </c>
      <c r="J114" s="380">
        <v>107155</v>
      </c>
      <c r="K114" s="368"/>
      <c r="L114"/>
      <c r="M114" s="369"/>
    </row>
    <row r="115" spans="1:26" ht="13.5" customHeight="1">
      <c r="A115" s="379" t="s">
        <v>5238</v>
      </c>
      <c r="B115" s="298">
        <v>2003309</v>
      </c>
      <c r="C115" s="298" t="s">
        <v>131</v>
      </c>
      <c r="D115" s="670" t="s">
        <v>5530</v>
      </c>
      <c r="E115" s="300" t="s">
        <v>5650</v>
      </c>
      <c r="F115" s="653">
        <v>800</v>
      </c>
      <c r="G115" s="407">
        <v>118.56</v>
      </c>
      <c r="H115" s="297">
        <v>0.27900000000000003</v>
      </c>
      <c r="I115" s="105">
        <v>151.63999999999999</v>
      </c>
      <c r="J115" s="380">
        <v>121312</v>
      </c>
      <c r="K115" s="368"/>
      <c r="L115"/>
      <c r="M115" s="369"/>
    </row>
    <row r="116" spans="1:26" ht="13.5" customHeight="1">
      <c r="A116" s="379" t="s">
        <v>5239</v>
      </c>
      <c r="B116" s="298">
        <v>804023</v>
      </c>
      <c r="C116" s="298" t="s">
        <v>131</v>
      </c>
      <c r="D116" s="670" t="s">
        <v>5517</v>
      </c>
      <c r="E116" s="300" t="s">
        <v>5650</v>
      </c>
      <c r="F116" s="653">
        <v>20</v>
      </c>
      <c r="G116" s="407">
        <v>534.4</v>
      </c>
      <c r="H116" s="297">
        <v>0.27900000000000003</v>
      </c>
      <c r="I116" s="105">
        <v>683.5</v>
      </c>
      <c r="J116" s="380">
        <v>13670</v>
      </c>
      <c r="K116" s="368"/>
      <c r="L116"/>
      <c r="M116" s="369"/>
    </row>
    <row r="117" spans="1:26" ht="13.5" customHeight="1" thickBot="1">
      <c r="A117" s="379" t="s">
        <v>5240</v>
      </c>
      <c r="B117" s="298">
        <v>804081</v>
      </c>
      <c r="C117" s="298" t="s">
        <v>131</v>
      </c>
      <c r="D117" s="670" t="s">
        <v>5662</v>
      </c>
      <c r="E117" s="300" t="s">
        <v>5649</v>
      </c>
      <c r="F117" s="653">
        <v>4</v>
      </c>
      <c r="G117" s="407">
        <v>1667.32</v>
      </c>
      <c r="H117" s="297">
        <v>0.27900000000000003</v>
      </c>
      <c r="I117" s="105">
        <v>2132.5</v>
      </c>
      <c r="J117" s="380">
        <v>8530</v>
      </c>
      <c r="K117" s="368"/>
      <c r="L117"/>
      <c r="M117" s="369"/>
    </row>
    <row r="118" spans="1:26" s="365" customFormat="1" ht="13.5" thickBot="1">
      <c r="A118" s="376"/>
      <c r="B118" s="377"/>
      <c r="C118" s="377"/>
      <c r="D118" s="768" t="s">
        <v>5536</v>
      </c>
      <c r="E118" s="768"/>
      <c r="F118" s="768"/>
      <c r="G118" s="768"/>
      <c r="H118" s="768"/>
      <c r="I118" s="769"/>
      <c r="J118" s="381">
        <v>461499.52</v>
      </c>
      <c r="K118" s="368"/>
      <c r="L118" s="369"/>
      <c r="M118" s="369"/>
      <c r="O118" s="364"/>
      <c r="P118" s="364"/>
      <c r="Q118" s="364"/>
      <c r="R118" s="364"/>
      <c r="S118" s="364"/>
      <c r="T118" s="364"/>
      <c r="U118" s="364"/>
      <c r="V118" s="364"/>
      <c r="W118" s="364"/>
      <c r="X118" s="364"/>
      <c r="Y118" s="364"/>
      <c r="Z118" s="364"/>
    </row>
    <row r="119" spans="1:26" s="365" customFormat="1" ht="21.75" customHeight="1" thickBot="1">
      <c r="A119" s="376"/>
      <c r="B119" s="377"/>
      <c r="C119" s="377"/>
      <c r="D119" s="768" t="s">
        <v>4991</v>
      </c>
      <c r="E119" s="768"/>
      <c r="F119" s="768"/>
      <c r="G119" s="768"/>
      <c r="H119" s="768"/>
      <c r="I119" s="769"/>
      <c r="J119" s="381">
        <v>22013958.870000001</v>
      </c>
      <c r="K119" s="368"/>
      <c r="L119" s="369"/>
      <c r="M119" s="369"/>
      <c r="O119" s="364"/>
      <c r="P119" s="364"/>
      <c r="Q119" s="364"/>
      <c r="R119" s="364"/>
      <c r="S119" s="364"/>
      <c r="T119" s="364"/>
      <c r="U119" s="364"/>
      <c r="V119" s="364"/>
      <c r="W119" s="364"/>
      <c r="X119" s="364"/>
      <c r="Y119" s="364"/>
      <c r="Z119" s="364"/>
    </row>
    <row r="120" spans="1:26" ht="13.5" customHeight="1" thickBot="1">
      <c r="A120" s="123">
        <v>8</v>
      </c>
      <c r="B120" s="124"/>
      <c r="C120" s="124"/>
      <c r="D120" s="124" t="s">
        <v>4539</v>
      </c>
      <c r="E120" s="124"/>
      <c r="F120" s="651"/>
      <c r="G120" s="305"/>
      <c r="H120" s="124"/>
      <c r="I120" s="305"/>
      <c r="J120" s="307"/>
      <c r="K120" s="367"/>
      <c r="M120" s="369"/>
    </row>
    <row r="121" spans="1:26" s="365" customFormat="1" ht="12.75">
      <c r="A121" s="382" t="s">
        <v>5241</v>
      </c>
      <c r="B121" s="302"/>
      <c r="C121" s="302"/>
      <c r="D121" s="303" t="s">
        <v>4543</v>
      </c>
      <c r="E121" s="301"/>
      <c r="F121" s="654"/>
      <c r="G121" s="164"/>
      <c r="H121" s="297"/>
      <c r="I121" s="105"/>
      <c r="J121" s="383"/>
      <c r="K121" s="368"/>
      <c r="L121" s="369"/>
      <c r="M121" s="369"/>
      <c r="O121" s="364"/>
      <c r="P121" s="364"/>
      <c r="Q121" s="364"/>
      <c r="R121" s="364"/>
      <c r="S121" s="364"/>
      <c r="T121" s="364"/>
      <c r="U121" s="364"/>
      <c r="V121" s="364"/>
      <c r="W121" s="364"/>
      <c r="X121" s="364"/>
      <c r="Y121" s="364"/>
      <c r="Z121" s="364"/>
    </row>
    <row r="122" spans="1:26" ht="13.5" customHeight="1">
      <c r="A122" s="379" t="s">
        <v>5242</v>
      </c>
      <c r="B122" s="353" t="s">
        <v>1204</v>
      </c>
      <c r="C122" s="353" t="s">
        <v>4540</v>
      </c>
      <c r="D122" s="299" t="s">
        <v>5574</v>
      </c>
      <c r="E122" s="300" t="s">
        <v>8</v>
      </c>
      <c r="F122" s="742">
        <v>765.12800000000004</v>
      </c>
      <c r="G122" s="407">
        <v>4731.63</v>
      </c>
      <c r="H122" s="297">
        <v>0.27900000000000003</v>
      </c>
      <c r="I122" s="105">
        <v>6051.75</v>
      </c>
      <c r="J122" s="380">
        <v>4630363.37</v>
      </c>
      <c r="K122" s="368"/>
      <c r="L122" s="40"/>
      <c r="M122" s="369"/>
    </row>
    <row r="123" spans="1:26" ht="13.5" customHeight="1">
      <c r="A123" s="379" t="s">
        <v>5243</v>
      </c>
      <c r="B123" s="353" t="s">
        <v>1324</v>
      </c>
      <c r="C123" s="353" t="s">
        <v>4540</v>
      </c>
      <c r="D123" s="299" t="s">
        <v>3534</v>
      </c>
      <c r="E123" s="300" t="s">
        <v>8</v>
      </c>
      <c r="F123" s="742">
        <v>51.665999999999997</v>
      </c>
      <c r="G123" s="407">
        <v>3586.47</v>
      </c>
      <c r="H123" s="297">
        <v>0.27900000000000003</v>
      </c>
      <c r="I123" s="105">
        <v>4587.1000000000004</v>
      </c>
      <c r="J123" s="380">
        <v>236997.1</v>
      </c>
      <c r="K123" s="368"/>
      <c r="L123" s="40"/>
      <c r="M123" s="369"/>
    </row>
    <row r="124" spans="1:26" ht="13.5" customHeight="1">
      <c r="A124" s="379" t="s">
        <v>5244</v>
      </c>
      <c r="B124" s="353" t="s">
        <v>1207</v>
      </c>
      <c r="C124" s="353" t="s">
        <v>4540</v>
      </c>
      <c r="D124" s="299" t="s">
        <v>4541</v>
      </c>
      <c r="E124" s="300" t="s">
        <v>8</v>
      </c>
      <c r="F124" s="742">
        <v>71.180000000000007</v>
      </c>
      <c r="G124" s="407">
        <v>3487.76</v>
      </c>
      <c r="H124" s="297">
        <v>0.27900000000000003</v>
      </c>
      <c r="I124" s="105">
        <v>4460.8500000000004</v>
      </c>
      <c r="J124" s="380">
        <v>317523.3</v>
      </c>
      <c r="K124" s="368"/>
      <c r="L124" s="40"/>
      <c r="M124" s="369"/>
    </row>
    <row r="125" spans="1:26" ht="13.5" customHeight="1" thickBot="1">
      <c r="A125" s="379" t="s">
        <v>5245</v>
      </c>
      <c r="B125" s="353" t="s">
        <v>1211</v>
      </c>
      <c r="C125" s="353" t="s">
        <v>4540</v>
      </c>
      <c r="D125" s="299" t="s">
        <v>5663</v>
      </c>
      <c r="E125" s="300" t="s">
        <v>8</v>
      </c>
      <c r="F125" s="742">
        <v>1432</v>
      </c>
      <c r="G125" s="407">
        <v>4405.4399999999996</v>
      </c>
      <c r="H125" s="297">
        <v>0.27900000000000003</v>
      </c>
      <c r="I125" s="105">
        <v>5634.56</v>
      </c>
      <c r="J125" s="380">
        <v>8068689.9199999999</v>
      </c>
      <c r="K125" s="368"/>
      <c r="L125" s="40"/>
      <c r="M125" s="369"/>
    </row>
    <row r="126" spans="1:26" s="365" customFormat="1" ht="13.5" thickBot="1">
      <c r="A126" s="376"/>
      <c r="B126" s="377"/>
      <c r="C126" s="377"/>
      <c r="D126" s="768" t="s">
        <v>5537</v>
      </c>
      <c r="E126" s="768"/>
      <c r="F126" s="768"/>
      <c r="G126" s="768"/>
      <c r="H126" s="768"/>
      <c r="I126" s="769"/>
      <c r="J126" s="381">
        <v>13253573.689999999</v>
      </c>
      <c r="K126" s="368"/>
      <c r="L126"/>
      <c r="M126" s="369"/>
      <c r="O126" s="364"/>
      <c r="P126" s="364"/>
      <c r="Q126" s="364"/>
      <c r="R126" s="364"/>
      <c r="S126" s="364"/>
      <c r="T126" s="364"/>
      <c r="U126" s="364"/>
      <c r="V126" s="364"/>
      <c r="W126" s="364"/>
      <c r="X126" s="364"/>
      <c r="Y126" s="364"/>
      <c r="Z126" s="364"/>
    </row>
    <row r="127" spans="1:26" s="365" customFormat="1" ht="12.75">
      <c r="A127" s="382" t="s">
        <v>5246</v>
      </c>
      <c r="B127" s="298"/>
      <c r="C127" s="298"/>
      <c r="D127" s="303" t="s">
        <v>5097</v>
      </c>
      <c r="E127" s="301"/>
      <c r="F127" s="654"/>
      <c r="G127" s="164"/>
      <c r="H127" s="297"/>
      <c r="I127" s="105"/>
      <c r="J127" s="383"/>
      <c r="K127" s="368"/>
      <c r="M127" s="369"/>
      <c r="O127" s="364"/>
      <c r="P127" s="364"/>
      <c r="Q127" s="364"/>
      <c r="R127" s="364"/>
      <c r="S127" s="364"/>
      <c r="T127" s="364"/>
      <c r="U127" s="364"/>
      <c r="V127" s="364"/>
      <c r="W127" s="364"/>
      <c r="X127" s="364"/>
      <c r="Y127" s="364"/>
      <c r="Z127" s="364"/>
    </row>
    <row r="128" spans="1:26" ht="13.5" customHeight="1">
      <c r="A128" s="379" t="s">
        <v>5247</v>
      </c>
      <c r="B128" s="353" t="s">
        <v>4542</v>
      </c>
      <c r="C128" s="353"/>
      <c r="D128" s="299" t="s">
        <v>5574</v>
      </c>
      <c r="E128" s="300" t="s">
        <v>8</v>
      </c>
      <c r="F128" s="742">
        <v>765.12800000000004</v>
      </c>
      <c r="G128" s="407">
        <v>386.12</v>
      </c>
      <c r="H128" s="297">
        <v>0.27900000000000003</v>
      </c>
      <c r="I128" s="105">
        <v>493.85</v>
      </c>
      <c r="J128" s="380">
        <v>377858.46</v>
      </c>
      <c r="K128" s="368"/>
      <c r="L128"/>
      <c r="M128" s="369"/>
    </row>
    <row r="129" spans="1:26" ht="13.5" customHeight="1">
      <c r="A129" s="379" t="s">
        <v>5248</v>
      </c>
      <c r="B129" s="353" t="s">
        <v>5200</v>
      </c>
      <c r="C129" s="353"/>
      <c r="D129" s="299" t="s">
        <v>3534</v>
      </c>
      <c r="E129" s="300" t="s">
        <v>8</v>
      </c>
      <c r="F129" s="742">
        <v>51.665999999999997</v>
      </c>
      <c r="G129" s="407">
        <v>281.93</v>
      </c>
      <c r="H129" s="297">
        <v>0.27900000000000003</v>
      </c>
      <c r="I129" s="105">
        <v>360.59</v>
      </c>
      <c r="J129" s="380">
        <v>18630.240000000002</v>
      </c>
      <c r="K129" s="368"/>
      <c r="L129"/>
      <c r="M129" s="369"/>
    </row>
    <row r="130" spans="1:26" ht="13.5" customHeight="1">
      <c r="A130" s="379" t="s">
        <v>5249</v>
      </c>
      <c r="B130" s="353" t="s">
        <v>5196</v>
      </c>
      <c r="C130" s="353"/>
      <c r="D130" s="299" t="s">
        <v>4541</v>
      </c>
      <c r="E130" s="300" t="s">
        <v>8</v>
      </c>
      <c r="F130" s="742">
        <v>71.180000000000007</v>
      </c>
      <c r="G130" s="407">
        <v>281.93</v>
      </c>
      <c r="H130" s="297">
        <v>0.27900000000000003</v>
      </c>
      <c r="I130" s="105">
        <v>360.59</v>
      </c>
      <c r="J130" s="380">
        <v>25666.79</v>
      </c>
      <c r="K130" s="368"/>
      <c r="L130"/>
      <c r="M130" s="369"/>
    </row>
    <row r="131" spans="1:26" ht="13.5" customHeight="1" thickBot="1">
      <c r="A131" s="379" t="s">
        <v>5250</v>
      </c>
      <c r="B131" s="353" t="s">
        <v>5202</v>
      </c>
      <c r="C131" s="353"/>
      <c r="D131" s="299" t="s">
        <v>5663</v>
      </c>
      <c r="E131" s="300" t="s">
        <v>8</v>
      </c>
      <c r="F131" s="742">
        <v>1432</v>
      </c>
      <c r="G131" s="407">
        <v>281.93</v>
      </c>
      <c r="H131" s="297">
        <v>0.27900000000000003</v>
      </c>
      <c r="I131" s="105">
        <v>360.59</v>
      </c>
      <c r="J131" s="380">
        <v>516364.88</v>
      </c>
      <c r="K131" s="368"/>
      <c r="L131"/>
      <c r="M131" s="369"/>
    </row>
    <row r="132" spans="1:26" s="365" customFormat="1" ht="13.5" thickBot="1">
      <c r="A132" s="376"/>
      <c r="B132" s="377"/>
      <c r="C132" s="377"/>
      <c r="D132" s="768" t="s">
        <v>5538</v>
      </c>
      <c r="E132" s="768"/>
      <c r="F132" s="768"/>
      <c r="G132" s="768"/>
      <c r="H132" s="768"/>
      <c r="I132" s="769"/>
      <c r="J132" s="381">
        <v>938520.37</v>
      </c>
      <c r="K132" s="368"/>
      <c r="L132" s="369"/>
      <c r="M132" s="369"/>
      <c r="O132" s="364"/>
      <c r="P132" s="364"/>
      <c r="Q132" s="364"/>
      <c r="R132" s="364"/>
      <c r="S132" s="364"/>
      <c r="T132" s="364"/>
      <c r="U132" s="364"/>
      <c r="V132" s="364"/>
      <c r="W132" s="364"/>
      <c r="X132" s="364"/>
      <c r="Y132" s="364"/>
      <c r="Z132" s="364"/>
    </row>
    <row r="133" spans="1:26" s="365" customFormat="1" ht="21.75" customHeight="1" thickBot="1">
      <c r="A133" s="376"/>
      <c r="B133" s="377"/>
      <c r="C133" s="377"/>
      <c r="D133" s="768" t="s">
        <v>5126</v>
      </c>
      <c r="E133" s="768"/>
      <c r="F133" s="768"/>
      <c r="G133" s="768"/>
      <c r="H133" s="768"/>
      <c r="I133" s="769"/>
      <c r="J133" s="381">
        <v>14192094.060000001</v>
      </c>
      <c r="K133" s="368"/>
      <c r="L133" s="369"/>
      <c r="M133" s="369"/>
      <c r="O133" s="364"/>
      <c r="P133" s="364"/>
      <c r="Q133" s="364"/>
      <c r="R133" s="364"/>
      <c r="S133" s="364"/>
      <c r="T133" s="364"/>
      <c r="U133" s="364"/>
      <c r="V133" s="364"/>
      <c r="W133" s="364"/>
      <c r="X133" s="364"/>
      <c r="Y133" s="364"/>
      <c r="Z133" s="364"/>
    </row>
    <row r="134" spans="1:26" s="365" customFormat="1" ht="21.75" customHeight="1" thickBot="1">
      <c r="A134" s="376"/>
      <c r="B134" s="377"/>
      <c r="C134" s="377"/>
      <c r="D134" s="768" t="s">
        <v>5127</v>
      </c>
      <c r="E134" s="768"/>
      <c r="F134" s="768"/>
      <c r="G134" s="768"/>
      <c r="H134" s="768"/>
      <c r="I134" s="769"/>
      <c r="J134" s="381">
        <v>36206052.93</v>
      </c>
      <c r="K134" s="368"/>
      <c r="L134" s="369"/>
      <c r="M134" s="369"/>
      <c r="O134" s="364"/>
      <c r="P134" s="364"/>
      <c r="Q134" s="364"/>
      <c r="R134" s="364"/>
      <c r="S134" s="364"/>
      <c r="T134" s="364"/>
      <c r="U134" s="364"/>
      <c r="V134" s="364"/>
      <c r="W134" s="364"/>
      <c r="X134" s="364"/>
      <c r="Y134" s="364"/>
      <c r="Z134" s="364"/>
    </row>
    <row r="135" spans="1:26" s="365" customFormat="1">
      <c r="A135" s="294"/>
      <c r="B135" s="294"/>
      <c r="C135" s="294"/>
      <c r="D135" s="294"/>
      <c r="E135" s="370"/>
      <c r="F135" s="655"/>
      <c r="G135" s="371"/>
      <c r="H135" s="372"/>
      <c r="I135" s="371"/>
      <c r="J135" s="371"/>
      <c r="K135" s="364"/>
      <c r="L135" s="369"/>
      <c r="M135" s="364"/>
      <c r="O135" s="364"/>
      <c r="P135" s="364"/>
      <c r="Q135" s="364"/>
      <c r="R135" s="364"/>
      <c r="S135" s="364"/>
      <c r="T135" s="364"/>
      <c r="U135" s="364"/>
      <c r="V135" s="364"/>
      <c r="W135" s="364"/>
      <c r="X135" s="364"/>
      <c r="Y135" s="364"/>
      <c r="Z135" s="364"/>
    </row>
    <row r="136" spans="1:26" s="365" customFormat="1">
      <c r="A136" s="294"/>
      <c r="B136" s="294"/>
      <c r="C136" s="294"/>
      <c r="D136" s="294"/>
      <c r="E136" s="370"/>
      <c r="F136" s="655"/>
      <c r="G136" s="371"/>
      <c r="H136" s="372"/>
      <c r="I136" s="371"/>
      <c r="J136" s="371"/>
      <c r="K136" s="364"/>
      <c r="L136" s="369"/>
      <c r="M136" s="364"/>
      <c r="O136" s="364"/>
      <c r="P136" s="364"/>
      <c r="Q136" s="364"/>
      <c r="R136" s="364"/>
      <c r="S136" s="364"/>
      <c r="T136" s="364"/>
      <c r="U136" s="364"/>
      <c r="V136" s="364"/>
      <c r="W136" s="364"/>
      <c r="X136" s="364"/>
      <c r="Y136" s="364"/>
      <c r="Z136" s="364"/>
    </row>
    <row r="137" spans="1:26" s="365" customFormat="1">
      <c r="A137" s="294"/>
      <c r="B137" s="294"/>
      <c r="C137" s="294"/>
      <c r="D137" s="294"/>
      <c r="E137" s="370"/>
      <c r="F137" s="655"/>
      <c r="G137" s="371"/>
      <c r="H137" s="372"/>
      <c r="I137" s="371"/>
      <c r="J137" s="371"/>
      <c r="K137" s="364"/>
      <c r="L137" s="364"/>
      <c r="M137" s="364"/>
      <c r="O137" s="364"/>
      <c r="P137" s="364"/>
      <c r="Q137" s="364"/>
      <c r="R137" s="364"/>
      <c r="S137" s="364"/>
      <c r="T137" s="364"/>
      <c r="U137" s="364"/>
      <c r="V137" s="364"/>
      <c r="W137" s="364"/>
      <c r="X137" s="364"/>
      <c r="Y137" s="364"/>
      <c r="Z137" s="364"/>
    </row>
    <row r="138" spans="1:26" s="365" customFormat="1">
      <c r="A138" s="294"/>
      <c r="B138" s="294"/>
      <c r="C138" s="294"/>
      <c r="D138" s="294"/>
      <c r="E138" s="370"/>
      <c r="F138" s="656"/>
      <c r="G138" s="371"/>
      <c r="H138" s="372"/>
      <c r="I138" s="371"/>
      <c r="J138" s="363"/>
      <c r="K138" s="364"/>
      <c r="L138" s="364"/>
      <c r="M138" s="364"/>
      <c r="O138" s="364"/>
      <c r="P138" s="364"/>
      <c r="Q138" s="364"/>
      <c r="R138" s="364"/>
      <c r="S138" s="364"/>
      <c r="T138" s="364"/>
      <c r="U138" s="364"/>
      <c r="V138" s="364"/>
      <c r="W138" s="364"/>
      <c r="X138" s="364"/>
      <c r="Y138" s="364"/>
      <c r="Z138" s="364"/>
    </row>
    <row r="139" spans="1:26" s="365" customFormat="1">
      <c r="A139" s="294"/>
      <c r="B139" s="294"/>
      <c r="C139" s="294"/>
      <c r="D139" s="294"/>
      <c r="E139" s="370"/>
      <c r="F139" s="655"/>
      <c r="G139" s="371"/>
      <c r="H139" s="372"/>
      <c r="I139" s="371"/>
      <c r="J139" s="371"/>
      <c r="K139" s="364"/>
      <c r="L139" s="364"/>
      <c r="M139" s="364"/>
      <c r="O139" s="364"/>
      <c r="P139" s="364"/>
      <c r="Q139" s="364"/>
      <c r="R139" s="364"/>
      <c r="S139" s="364"/>
      <c r="T139" s="364"/>
      <c r="U139" s="364"/>
      <c r="V139" s="364"/>
      <c r="W139" s="364"/>
      <c r="X139" s="364"/>
      <c r="Y139" s="364"/>
      <c r="Z139" s="364"/>
    </row>
    <row r="140" spans="1:26" s="365" customFormat="1">
      <c r="A140" s="294"/>
      <c r="B140" s="294"/>
      <c r="C140" s="294"/>
      <c r="D140" s="294"/>
      <c r="E140" s="370"/>
      <c r="F140" s="655"/>
      <c r="G140" s="371"/>
      <c r="H140" s="372"/>
      <c r="I140" s="371"/>
      <c r="J140" s="371"/>
      <c r="K140" s="364"/>
      <c r="L140" s="364"/>
      <c r="M140" s="364"/>
      <c r="O140" s="364"/>
      <c r="P140" s="364"/>
      <c r="Q140" s="364"/>
      <c r="R140" s="364"/>
      <c r="S140" s="364"/>
      <c r="T140" s="364"/>
      <c r="U140" s="364"/>
      <c r="V140" s="364"/>
      <c r="W140" s="364"/>
      <c r="X140" s="364"/>
      <c r="Y140" s="364"/>
      <c r="Z140" s="364"/>
    </row>
    <row r="141" spans="1:26" s="365" customFormat="1">
      <c r="A141" s="294"/>
      <c r="B141" s="294"/>
      <c r="C141" s="294"/>
      <c r="D141" s="294"/>
      <c r="E141" s="370"/>
      <c r="F141" s="655"/>
      <c r="G141" s="371"/>
      <c r="H141" s="372"/>
      <c r="I141" s="371"/>
      <c r="J141" s="371"/>
      <c r="K141" s="364"/>
      <c r="L141" s="364"/>
      <c r="M141" s="364"/>
      <c r="O141" s="364"/>
      <c r="P141" s="364"/>
      <c r="Q141" s="364"/>
      <c r="R141" s="364"/>
      <c r="S141" s="364"/>
      <c r="T141" s="364"/>
      <c r="U141" s="364"/>
      <c r="V141" s="364"/>
      <c r="W141" s="364"/>
      <c r="X141" s="364"/>
      <c r="Y141" s="364"/>
      <c r="Z141" s="364"/>
    </row>
    <row r="142" spans="1:26" s="365" customFormat="1">
      <c r="A142" s="294"/>
      <c r="B142" s="294"/>
      <c r="C142" s="294"/>
      <c r="D142" s="294"/>
      <c r="E142" s="370"/>
      <c r="F142" s="655"/>
      <c r="G142" s="371"/>
      <c r="H142" s="372"/>
      <c r="I142" s="371"/>
      <c r="J142" s="371"/>
      <c r="K142" s="364"/>
      <c r="L142" s="364"/>
      <c r="M142" s="364"/>
      <c r="O142" s="364"/>
      <c r="P142" s="364"/>
      <c r="Q142" s="364"/>
      <c r="R142" s="364"/>
      <c r="S142" s="364"/>
      <c r="T142" s="364"/>
      <c r="U142" s="364"/>
      <c r="V142" s="364"/>
      <c r="W142" s="364"/>
      <c r="X142" s="364"/>
      <c r="Y142" s="364"/>
      <c r="Z142" s="364"/>
    </row>
    <row r="143" spans="1:26">
      <c r="E143" s="370"/>
      <c r="F143" s="655"/>
      <c r="G143" s="371"/>
      <c r="H143" s="372"/>
      <c r="I143" s="371"/>
      <c r="J143" s="371"/>
    </row>
    <row r="144" spans="1:26">
      <c r="E144" s="370"/>
      <c r="F144" s="655"/>
      <c r="G144" s="371"/>
      <c r="H144" s="372"/>
      <c r="I144" s="371"/>
      <c r="J144" s="371"/>
    </row>
    <row r="145" spans="5:10">
      <c r="E145" s="370"/>
      <c r="F145" s="655"/>
      <c r="G145" s="371"/>
      <c r="H145" s="372"/>
      <c r="I145" s="371"/>
      <c r="J145" s="371"/>
    </row>
    <row r="146" spans="5:10">
      <c r="E146" s="370"/>
      <c r="F146" s="655"/>
      <c r="G146" s="371"/>
      <c r="H146" s="372"/>
      <c r="I146" s="371"/>
      <c r="J146" s="371"/>
    </row>
    <row r="147" spans="5:10">
      <c r="E147" s="370"/>
      <c r="F147" s="655"/>
      <c r="G147" s="371"/>
      <c r="H147" s="372"/>
      <c r="I147" s="371"/>
      <c r="J147" s="371"/>
    </row>
    <row r="148" spans="5:10">
      <c r="E148" s="370"/>
      <c r="F148" s="655"/>
      <c r="G148" s="371"/>
      <c r="H148" s="372"/>
      <c r="I148" s="371"/>
      <c r="J148" s="371"/>
    </row>
    <row r="149" spans="5:10">
      <c r="E149" s="370"/>
      <c r="F149" s="655"/>
      <c r="G149" s="371"/>
      <c r="H149" s="372"/>
      <c r="I149" s="371"/>
      <c r="J149" s="371"/>
    </row>
    <row r="150" spans="5:10">
      <c r="E150" s="370"/>
      <c r="F150" s="655"/>
      <c r="G150" s="371"/>
      <c r="H150" s="372"/>
      <c r="I150" s="371"/>
      <c r="J150" s="371"/>
    </row>
    <row r="151" spans="5:10">
      <c r="E151" s="370"/>
      <c r="F151" s="655"/>
      <c r="G151" s="371"/>
      <c r="H151" s="372"/>
      <c r="I151" s="371"/>
      <c r="J151" s="371"/>
    </row>
    <row r="152" spans="5:10">
      <c r="E152" s="370"/>
      <c r="F152" s="655"/>
      <c r="G152" s="371"/>
      <c r="H152" s="372"/>
      <c r="I152" s="371"/>
      <c r="J152" s="371"/>
    </row>
    <row r="153" spans="5:10">
      <c r="E153" s="370"/>
      <c r="F153" s="655"/>
      <c r="G153" s="371"/>
      <c r="H153" s="372"/>
      <c r="I153" s="371"/>
      <c r="J153" s="371"/>
    </row>
    <row r="154" spans="5:10">
      <c r="E154" s="370"/>
      <c r="F154" s="655"/>
      <c r="G154" s="371"/>
      <c r="H154" s="372"/>
      <c r="I154" s="371"/>
      <c r="J154" s="371"/>
    </row>
    <row r="155" spans="5:10">
      <c r="E155" s="370"/>
      <c r="F155" s="655"/>
      <c r="G155" s="371"/>
      <c r="H155" s="372"/>
      <c r="I155" s="371"/>
      <c r="J155" s="371"/>
    </row>
    <row r="156" spans="5:10">
      <c r="E156" s="370"/>
      <c r="F156" s="655"/>
      <c r="G156" s="371"/>
      <c r="H156" s="372"/>
      <c r="I156" s="371"/>
      <c r="J156" s="371"/>
    </row>
    <row r="157" spans="5:10">
      <c r="E157" s="370"/>
      <c r="F157" s="655"/>
      <c r="G157" s="371"/>
      <c r="H157" s="372"/>
      <c r="I157" s="371"/>
      <c r="J157" s="371"/>
    </row>
    <row r="158" spans="5:10">
      <c r="E158" s="370"/>
      <c r="F158" s="655"/>
      <c r="G158" s="371"/>
      <c r="H158" s="372"/>
      <c r="I158" s="371"/>
      <c r="J158" s="371"/>
    </row>
    <row r="159" spans="5:10">
      <c r="E159" s="370"/>
      <c r="F159" s="655"/>
      <c r="G159" s="371"/>
      <c r="H159" s="372"/>
      <c r="I159" s="371"/>
      <c r="J159" s="371"/>
    </row>
    <row r="160" spans="5:10">
      <c r="E160" s="370"/>
      <c r="F160" s="655"/>
      <c r="G160" s="371"/>
      <c r="H160" s="372"/>
      <c r="I160" s="371"/>
      <c r="J160" s="371"/>
    </row>
    <row r="161" spans="5:10">
      <c r="E161" s="370"/>
      <c r="F161" s="655"/>
      <c r="G161" s="371"/>
      <c r="H161" s="372"/>
      <c r="I161" s="371"/>
      <c r="J161" s="371"/>
    </row>
    <row r="162" spans="5:10">
      <c r="E162" s="370"/>
      <c r="F162" s="655"/>
      <c r="G162" s="371"/>
      <c r="H162" s="372"/>
      <c r="I162" s="371"/>
      <c r="J162" s="371"/>
    </row>
    <row r="163" spans="5:10">
      <c r="E163" s="370"/>
      <c r="F163" s="655"/>
      <c r="G163" s="371"/>
      <c r="H163" s="372"/>
      <c r="I163" s="371"/>
      <c r="J163" s="371"/>
    </row>
    <row r="164" spans="5:10">
      <c r="E164" s="370"/>
      <c r="F164" s="655"/>
      <c r="G164" s="371"/>
      <c r="H164" s="372"/>
      <c r="I164" s="371"/>
      <c r="J164" s="371"/>
    </row>
    <row r="165" spans="5:10">
      <c r="E165" s="370"/>
      <c r="F165" s="655"/>
      <c r="G165" s="371"/>
      <c r="H165" s="372"/>
      <c r="I165" s="371"/>
      <c r="J165" s="371"/>
    </row>
    <row r="166" spans="5:10">
      <c r="E166" s="370"/>
      <c r="F166" s="655"/>
      <c r="G166" s="371"/>
      <c r="H166" s="372"/>
      <c r="I166" s="371"/>
      <c r="J166" s="371"/>
    </row>
    <row r="167" spans="5:10">
      <c r="E167" s="370"/>
      <c r="F167" s="655"/>
      <c r="G167" s="371"/>
      <c r="H167" s="372"/>
      <c r="I167" s="371"/>
      <c r="J167" s="371"/>
    </row>
    <row r="168" spans="5:10">
      <c r="E168" s="370"/>
      <c r="F168" s="655"/>
      <c r="G168" s="371"/>
      <c r="H168" s="372"/>
      <c r="I168" s="371"/>
      <c r="J168" s="371"/>
    </row>
    <row r="169" spans="5:10">
      <c r="E169" s="370"/>
      <c r="F169" s="655"/>
      <c r="G169" s="371"/>
      <c r="H169" s="372"/>
      <c r="I169" s="371"/>
      <c r="J169" s="371"/>
    </row>
    <row r="170" spans="5:10">
      <c r="E170" s="370"/>
      <c r="F170" s="655"/>
      <c r="G170" s="371"/>
      <c r="H170" s="372"/>
      <c r="I170" s="371"/>
      <c r="J170" s="371"/>
    </row>
    <row r="171" spans="5:10">
      <c r="E171" s="370"/>
      <c r="F171" s="655"/>
      <c r="G171" s="371"/>
      <c r="H171" s="372"/>
      <c r="I171" s="371"/>
      <c r="J171" s="371"/>
    </row>
    <row r="172" spans="5:10">
      <c r="E172" s="370"/>
      <c r="F172" s="655"/>
      <c r="G172" s="371"/>
      <c r="H172" s="372"/>
      <c r="I172" s="371"/>
      <c r="J172" s="371"/>
    </row>
    <row r="173" spans="5:10">
      <c r="E173" s="370"/>
      <c r="F173" s="655"/>
      <c r="G173" s="371"/>
      <c r="H173" s="372"/>
      <c r="I173" s="371"/>
      <c r="J173" s="371"/>
    </row>
    <row r="174" spans="5:10">
      <c r="E174" s="370"/>
      <c r="F174" s="655"/>
      <c r="G174" s="371"/>
      <c r="H174" s="372"/>
      <c r="I174" s="371"/>
      <c r="J174" s="371"/>
    </row>
    <row r="175" spans="5:10">
      <c r="E175" s="370"/>
      <c r="F175" s="655"/>
      <c r="G175" s="371"/>
      <c r="H175" s="372"/>
      <c r="I175" s="371"/>
      <c r="J175" s="371"/>
    </row>
    <row r="176" spans="5:10">
      <c r="E176" s="370"/>
      <c r="F176" s="655"/>
      <c r="G176" s="371"/>
      <c r="H176" s="372"/>
      <c r="I176" s="371"/>
      <c r="J176" s="371"/>
    </row>
    <row r="177" spans="5:10">
      <c r="E177" s="370"/>
      <c r="F177" s="655"/>
      <c r="G177" s="371"/>
      <c r="H177" s="372"/>
      <c r="I177" s="371"/>
      <c r="J177" s="371"/>
    </row>
    <row r="178" spans="5:10">
      <c r="E178" s="370"/>
      <c r="F178" s="655"/>
      <c r="G178" s="371"/>
      <c r="H178" s="372"/>
      <c r="I178" s="371"/>
      <c r="J178" s="371"/>
    </row>
    <row r="179" spans="5:10">
      <c r="E179" s="370"/>
      <c r="F179" s="655"/>
      <c r="G179" s="371"/>
      <c r="H179" s="372"/>
      <c r="I179" s="371"/>
      <c r="J179" s="371"/>
    </row>
    <row r="180" spans="5:10">
      <c r="E180" s="370"/>
      <c r="F180" s="655"/>
      <c r="G180" s="371"/>
      <c r="H180" s="372"/>
      <c r="I180" s="371"/>
      <c r="J180" s="371"/>
    </row>
    <row r="181" spans="5:10">
      <c r="E181" s="370"/>
      <c r="F181" s="655"/>
      <c r="G181" s="371"/>
      <c r="H181" s="372"/>
      <c r="I181" s="371"/>
      <c r="J181" s="371"/>
    </row>
    <row r="182" spans="5:10">
      <c r="E182" s="370"/>
      <c r="F182" s="655"/>
      <c r="G182" s="371"/>
      <c r="H182" s="372"/>
      <c r="I182" s="371"/>
      <c r="J182" s="371"/>
    </row>
    <row r="183" spans="5:10">
      <c r="E183" s="370"/>
      <c r="F183" s="655"/>
      <c r="G183" s="371"/>
      <c r="H183" s="372"/>
      <c r="I183" s="371"/>
      <c r="J183" s="371"/>
    </row>
    <row r="184" spans="5:10">
      <c r="E184" s="370"/>
      <c r="F184" s="655"/>
      <c r="G184" s="371"/>
      <c r="H184" s="372"/>
      <c r="I184" s="371"/>
      <c r="J184" s="371"/>
    </row>
    <row r="185" spans="5:10">
      <c r="E185" s="370"/>
      <c r="F185" s="655"/>
      <c r="G185" s="371"/>
      <c r="H185" s="372"/>
      <c r="I185" s="371"/>
      <c r="J185" s="371"/>
    </row>
    <row r="186" spans="5:10">
      <c r="E186" s="370"/>
      <c r="F186" s="655"/>
      <c r="G186" s="371"/>
      <c r="H186" s="372"/>
      <c r="I186" s="371"/>
      <c r="J186" s="371"/>
    </row>
    <row r="187" spans="5:10">
      <c r="E187" s="370"/>
      <c r="F187" s="655"/>
      <c r="G187" s="371"/>
      <c r="H187" s="372"/>
      <c r="I187" s="371"/>
      <c r="J187" s="371"/>
    </row>
    <row r="188" spans="5:10">
      <c r="E188" s="370"/>
      <c r="F188" s="655"/>
      <c r="G188" s="371"/>
      <c r="H188" s="372"/>
      <c r="I188" s="371"/>
      <c r="J188" s="371"/>
    </row>
    <row r="189" spans="5:10">
      <c r="E189" s="370"/>
      <c r="F189" s="655"/>
      <c r="G189" s="373"/>
      <c r="H189" s="374"/>
      <c r="I189" s="373"/>
      <c r="J189" s="373"/>
    </row>
    <row r="190" spans="5:10">
      <c r="E190" s="370"/>
      <c r="F190" s="655"/>
      <c r="G190" s="373"/>
      <c r="H190" s="374"/>
      <c r="I190" s="373"/>
      <c r="J190" s="373"/>
    </row>
    <row r="191" spans="5:10">
      <c r="E191" s="370"/>
      <c r="F191" s="655"/>
      <c r="G191" s="373"/>
      <c r="H191" s="374"/>
      <c r="I191" s="373"/>
      <c r="J191" s="373"/>
    </row>
    <row r="192" spans="5:10">
      <c r="E192" s="370"/>
      <c r="F192" s="655"/>
      <c r="G192" s="373"/>
      <c r="H192" s="374"/>
      <c r="I192" s="373"/>
      <c r="J192" s="373"/>
    </row>
    <row r="193" spans="5:10">
      <c r="E193" s="370"/>
      <c r="F193" s="655"/>
      <c r="G193" s="373"/>
      <c r="H193" s="374"/>
      <c r="I193" s="373"/>
      <c r="J193" s="373"/>
    </row>
    <row r="194" spans="5:10">
      <c r="E194" s="370"/>
      <c r="F194" s="655"/>
      <c r="G194" s="373"/>
      <c r="H194" s="374"/>
      <c r="I194" s="373"/>
      <c r="J194" s="373"/>
    </row>
    <row r="195" spans="5:10">
      <c r="E195" s="370"/>
      <c r="F195" s="655"/>
      <c r="G195" s="373"/>
      <c r="H195" s="374"/>
      <c r="I195" s="373"/>
      <c r="J195" s="373"/>
    </row>
    <row r="196" spans="5:10">
      <c r="E196" s="370"/>
      <c r="F196" s="655"/>
      <c r="G196" s="373"/>
      <c r="H196" s="374"/>
      <c r="I196" s="373"/>
      <c r="J196" s="373"/>
    </row>
    <row r="197" spans="5:10">
      <c r="E197" s="370"/>
      <c r="F197" s="655"/>
      <c r="G197" s="373"/>
      <c r="H197" s="374"/>
      <c r="I197" s="373"/>
      <c r="J197" s="373"/>
    </row>
    <row r="198" spans="5:10">
      <c r="E198" s="370"/>
      <c r="F198" s="655"/>
      <c r="G198" s="373"/>
      <c r="H198" s="374"/>
      <c r="I198" s="373"/>
      <c r="J198" s="373"/>
    </row>
    <row r="199" spans="5:10">
      <c r="E199" s="370"/>
      <c r="F199" s="655"/>
      <c r="G199" s="373"/>
      <c r="H199" s="374"/>
      <c r="I199" s="373"/>
      <c r="J199" s="373"/>
    </row>
    <row r="200" spans="5:10">
      <c r="E200" s="370"/>
      <c r="F200" s="655"/>
      <c r="G200" s="373"/>
      <c r="H200" s="374"/>
      <c r="I200" s="373"/>
      <c r="J200" s="373"/>
    </row>
    <row r="201" spans="5:10">
      <c r="E201" s="370"/>
      <c r="F201" s="655"/>
      <c r="G201" s="373"/>
      <c r="H201" s="374"/>
      <c r="I201" s="373"/>
      <c r="J201" s="373"/>
    </row>
    <row r="202" spans="5:10">
      <c r="E202" s="370"/>
      <c r="F202" s="655"/>
      <c r="G202" s="373"/>
      <c r="H202" s="374"/>
      <c r="I202" s="373"/>
      <c r="J202" s="373"/>
    </row>
    <row r="203" spans="5:10">
      <c r="E203" s="370"/>
      <c r="F203" s="655"/>
      <c r="G203" s="373"/>
      <c r="H203" s="374"/>
      <c r="I203" s="373"/>
      <c r="J203" s="373"/>
    </row>
    <row r="204" spans="5:10">
      <c r="E204" s="370"/>
      <c r="F204" s="655"/>
      <c r="G204" s="373"/>
      <c r="H204" s="374"/>
      <c r="I204" s="373"/>
      <c r="J204" s="373"/>
    </row>
    <row r="205" spans="5:10">
      <c r="E205" s="370"/>
      <c r="F205" s="655"/>
      <c r="G205" s="373"/>
      <c r="H205" s="374"/>
      <c r="I205" s="373"/>
      <c r="J205" s="373"/>
    </row>
  </sheetData>
  <mergeCells count="13">
    <mergeCell ref="D133:I133"/>
    <mergeCell ref="D134:I134"/>
    <mergeCell ref="A10:J10"/>
    <mergeCell ref="D18:I18"/>
    <mergeCell ref="D118:I118"/>
    <mergeCell ref="D119:I119"/>
    <mergeCell ref="D31:I31"/>
    <mergeCell ref="D54:I54"/>
    <mergeCell ref="D71:I71"/>
    <mergeCell ref="D105:I105"/>
    <mergeCell ref="D102:I102"/>
    <mergeCell ref="D126:I126"/>
    <mergeCell ref="D132:I132"/>
  </mergeCells>
  <printOptions horizontalCentered="1"/>
  <pageMargins left="0.25" right="0.25" top="0.75" bottom="0.75" header="0.3" footer="0.3"/>
  <pageSetup paperSize="9" scale="67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X43"/>
  <sheetViews>
    <sheetView view="pageBreakPreview" topLeftCell="A7" zoomScale="85" zoomScaleNormal="100" zoomScaleSheetLayoutView="85" workbookViewId="0">
      <selection activeCell="C13" sqref="C13"/>
    </sheetView>
  </sheetViews>
  <sheetFormatPr defaultColWidth="9.42578125" defaultRowHeight="12.75"/>
  <cols>
    <col min="1" max="1" width="11.42578125" style="21" customWidth="1"/>
    <col min="2" max="2" width="33.140625" style="21" customWidth="1"/>
    <col min="3" max="14" width="13.42578125" style="21" customWidth="1"/>
    <col min="15" max="15" width="16.28515625" style="22" customWidth="1"/>
    <col min="16" max="16" width="12.85546875" style="21" customWidth="1"/>
    <col min="17" max="17" width="13" style="387" customWidth="1"/>
    <col min="18" max="18" width="12" style="387" bestFit="1" customWidth="1"/>
    <col min="19" max="19" width="16" style="21" customWidth="1"/>
    <col min="20" max="20" width="9.140625" style="21" customWidth="1"/>
    <col min="21" max="22" width="9.5703125" style="21" bestFit="1" customWidth="1"/>
    <col min="23" max="253" width="9.140625" style="21" customWidth="1"/>
    <col min="254" max="254" width="5.7109375" style="21" customWidth="1"/>
    <col min="255" max="255" width="19" style="21" customWidth="1"/>
    <col min="256" max="16384" width="9.42578125" style="21"/>
  </cols>
  <sheetData>
    <row r="1" spans="1:24" ht="15">
      <c r="A1" s="547"/>
      <c r="B1" s="551" t="s">
        <v>4597</v>
      </c>
      <c r="C1" s="554"/>
      <c r="D1" s="555"/>
      <c r="E1" s="556"/>
      <c r="F1" s="556"/>
      <c r="G1" s="556"/>
      <c r="H1" s="556"/>
      <c r="I1" s="556"/>
      <c r="J1" s="556"/>
      <c r="K1" s="556"/>
      <c r="L1" s="556"/>
      <c r="M1" s="556"/>
      <c r="N1" s="556"/>
      <c r="O1" s="557"/>
      <c r="P1" s="558"/>
    </row>
    <row r="2" spans="1:24" ht="15">
      <c r="A2" s="548"/>
      <c r="B2" s="546" t="s">
        <v>128</v>
      </c>
      <c r="C2" s="559"/>
      <c r="D2" s="560"/>
      <c r="E2" s="561"/>
      <c r="F2" s="561"/>
      <c r="G2" s="561"/>
      <c r="H2" s="561"/>
      <c r="I2" s="561"/>
      <c r="J2" s="561"/>
      <c r="K2" s="561"/>
      <c r="L2" s="561"/>
      <c r="M2" s="561"/>
      <c r="N2" s="561"/>
      <c r="O2" s="562"/>
      <c r="P2" s="563"/>
    </row>
    <row r="3" spans="1:24" ht="15">
      <c r="A3" s="548"/>
      <c r="B3" s="546" t="s">
        <v>4596</v>
      </c>
      <c r="C3" s="559"/>
      <c r="D3" s="560"/>
      <c r="E3" s="561"/>
      <c r="F3" s="561"/>
      <c r="G3" s="561"/>
      <c r="H3" s="561"/>
      <c r="I3" s="561"/>
      <c r="J3" s="561"/>
      <c r="K3" s="561"/>
      <c r="L3" s="561"/>
      <c r="M3" s="561"/>
      <c r="N3" s="561"/>
      <c r="O3" s="562"/>
      <c r="P3" s="563"/>
    </row>
    <row r="4" spans="1:24" ht="15">
      <c r="A4" s="548"/>
      <c r="B4" s="546" t="s">
        <v>129</v>
      </c>
      <c r="C4" s="559"/>
      <c r="D4" s="564"/>
      <c r="E4" s="561"/>
      <c r="F4" s="561"/>
      <c r="G4" s="561"/>
      <c r="H4" s="561"/>
      <c r="I4" s="561"/>
      <c r="J4" s="561"/>
      <c r="K4" s="561"/>
      <c r="L4" s="561"/>
      <c r="M4" s="561"/>
      <c r="N4" s="561"/>
      <c r="O4" s="562"/>
      <c r="P4" s="563"/>
    </row>
    <row r="5" spans="1:24" ht="15">
      <c r="A5" s="548"/>
      <c r="B5" s="527"/>
      <c r="C5" s="559"/>
      <c r="D5" s="564"/>
      <c r="E5" s="561"/>
      <c r="F5" s="561"/>
      <c r="G5" s="561"/>
      <c r="H5" s="561"/>
      <c r="I5" s="561"/>
      <c r="J5" s="561"/>
      <c r="K5" s="561"/>
      <c r="L5" s="562"/>
      <c r="M5" s="561"/>
      <c r="N5" s="671"/>
      <c r="O5" s="672"/>
      <c r="P5" s="563"/>
    </row>
    <row r="6" spans="1:24">
      <c r="A6" s="565" t="s">
        <v>130</v>
      </c>
      <c r="B6" s="553" t="s">
        <v>5633</v>
      </c>
      <c r="C6" s="561"/>
      <c r="D6" s="561"/>
      <c r="E6" s="566"/>
      <c r="F6" s="566"/>
      <c r="G6" s="566"/>
      <c r="H6" s="561"/>
      <c r="I6" s="552"/>
      <c r="J6" s="552"/>
      <c r="K6" s="671"/>
      <c r="L6" s="671"/>
      <c r="M6" s="552"/>
      <c r="N6" s="552" t="s">
        <v>114</v>
      </c>
      <c r="O6" s="545">
        <v>46113</v>
      </c>
      <c r="P6" s="567"/>
    </row>
    <row r="7" spans="1:24">
      <c r="A7" s="565" t="s">
        <v>5</v>
      </c>
      <c r="B7" s="115">
        <v>736.28</v>
      </c>
      <c r="C7" s="561"/>
      <c r="D7" s="561"/>
      <c r="E7" s="566"/>
      <c r="F7" s="566"/>
      <c r="G7" s="566"/>
      <c r="H7" s="561"/>
      <c r="I7" s="552"/>
      <c r="J7" s="552"/>
      <c r="K7" s="671"/>
      <c r="L7" s="671"/>
      <c r="M7" s="552"/>
      <c r="N7" s="552" t="s">
        <v>2457</v>
      </c>
      <c r="O7" s="553" t="s">
        <v>2463</v>
      </c>
      <c r="P7" s="567"/>
    </row>
    <row r="8" spans="1:24" ht="12" customHeight="1" thickBot="1">
      <c r="A8" s="568"/>
      <c r="B8" s="569"/>
      <c r="C8" s="569"/>
      <c r="D8" s="569"/>
      <c r="E8" s="569"/>
      <c r="F8" s="569"/>
      <c r="G8" s="569"/>
      <c r="H8" s="569"/>
      <c r="I8" s="569"/>
      <c r="J8" s="569"/>
      <c r="K8" s="569"/>
      <c r="L8" s="569"/>
      <c r="M8" s="569"/>
      <c r="N8" s="569"/>
      <c r="O8" s="570"/>
      <c r="P8" s="571"/>
    </row>
    <row r="9" spans="1:24" s="71" customFormat="1" ht="26.25" customHeight="1" thickBot="1">
      <c r="A9" s="789" t="s">
        <v>4436</v>
      </c>
      <c r="B9" s="790"/>
      <c r="C9" s="790"/>
      <c r="D9" s="790"/>
      <c r="E9" s="790"/>
      <c r="F9" s="790"/>
      <c r="G9" s="790"/>
      <c r="H9" s="790"/>
      <c r="I9" s="790"/>
      <c r="J9" s="790"/>
      <c r="K9" s="790"/>
      <c r="L9" s="790"/>
      <c r="M9" s="790"/>
      <c r="N9" s="790"/>
      <c r="O9" s="790"/>
      <c r="P9" s="791"/>
    </row>
    <row r="10" spans="1:24" s="72" customFormat="1" ht="20.100000000000001" customHeight="1">
      <c r="A10" s="792" t="s">
        <v>4447</v>
      </c>
      <c r="B10" s="794" t="s">
        <v>106</v>
      </c>
      <c r="C10" s="142" t="s">
        <v>4511</v>
      </c>
      <c r="D10" s="136" t="s">
        <v>4512</v>
      </c>
      <c r="E10" s="136" t="s">
        <v>4513</v>
      </c>
      <c r="F10" s="136" t="s">
        <v>4514</v>
      </c>
      <c r="G10" s="136" t="s">
        <v>4515</v>
      </c>
      <c r="H10" s="136" t="s">
        <v>4516</v>
      </c>
      <c r="I10" s="136" t="s">
        <v>4587</v>
      </c>
      <c r="J10" s="136" t="s">
        <v>4588</v>
      </c>
      <c r="K10" s="136" t="s">
        <v>4589</v>
      </c>
      <c r="L10" s="136" t="s">
        <v>4590</v>
      </c>
      <c r="M10" s="136" t="s">
        <v>4591</v>
      </c>
      <c r="N10" s="136" t="s">
        <v>4592</v>
      </c>
      <c r="O10" s="796" t="s">
        <v>4452</v>
      </c>
      <c r="P10" s="798" t="s">
        <v>4455</v>
      </c>
    </row>
    <row r="11" spans="1:24" s="72" customFormat="1" ht="20.100000000000001" customHeight="1" thickBot="1">
      <c r="A11" s="793"/>
      <c r="B11" s="795"/>
      <c r="C11" s="143">
        <v>30</v>
      </c>
      <c r="D11" s="137">
        <v>60</v>
      </c>
      <c r="E11" s="137">
        <v>90</v>
      </c>
      <c r="F11" s="137">
        <v>120</v>
      </c>
      <c r="G11" s="137">
        <v>150</v>
      </c>
      <c r="H11" s="137">
        <v>180</v>
      </c>
      <c r="I11" s="137">
        <v>210</v>
      </c>
      <c r="J11" s="137">
        <v>240</v>
      </c>
      <c r="K11" s="137">
        <v>270</v>
      </c>
      <c r="L11" s="137">
        <v>300</v>
      </c>
      <c r="M11" s="137">
        <v>330</v>
      </c>
      <c r="N11" s="137">
        <v>360</v>
      </c>
      <c r="O11" s="797"/>
      <c r="P11" s="799"/>
    </row>
    <row r="12" spans="1:24" s="62" customFormat="1" ht="21" customHeight="1">
      <c r="A12" s="776">
        <v>1</v>
      </c>
      <c r="B12" s="784" t="s">
        <v>2243</v>
      </c>
      <c r="C12" s="141">
        <v>8.3299999999999999E-2</v>
      </c>
      <c r="D12" s="141">
        <v>8.3299999999999999E-2</v>
      </c>
      <c r="E12" s="141">
        <v>8.3299999999999999E-2</v>
      </c>
      <c r="F12" s="141">
        <v>8.3299999999999999E-2</v>
      </c>
      <c r="G12" s="141">
        <v>8.3299999999999999E-2</v>
      </c>
      <c r="H12" s="141">
        <v>8.3299999999999999E-2</v>
      </c>
      <c r="I12" s="141">
        <v>8.3299999999999999E-2</v>
      </c>
      <c r="J12" s="141">
        <v>8.3299999999999999E-2</v>
      </c>
      <c r="K12" s="141">
        <v>8.3400000000000002E-2</v>
      </c>
      <c r="L12" s="141">
        <v>8.3400000000000002E-2</v>
      </c>
      <c r="M12" s="141">
        <v>8.3400000000000002E-2</v>
      </c>
      <c r="N12" s="141">
        <v>8.3400000000000002E-2</v>
      </c>
      <c r="O12" s="800">
        <v>1157319.43</v>
      </c>
      <c r="P12" s="787">
        <v>1</v>
      </c>
      <c r="Q12" s="388"/>
      <c r="R12" s="72"/>
      <c r="U12" s="30"/>
      <c r="V12" s="30"/>
      <c r="W12" s="30"/>
      <c r="X12" s="30"/>
    </row>
    <row r="13" spans="1:24" s="62" customFormat="1" ht="21" customHeight="1">
      <c r="A13" s="777"/>
      <c r="B13" s="778"/>
      <c r="C13" s="139">
        <v>96404.71</v>
      </c>
      <c r="D13" s="139">
        <v>96404.71</v>
      </c>
      <c r="E13" s="139">
        <v>96404.71</v>
      </c>
      <c r="F13" s="139">
        <v>96404.71</v>
      </c>
      <c r="G13" s="139">
        <v>96404.71</v>
      </c>
      <c r="H13" s="139">
        <v>96404.71</v>
      </c>
      <c r="I13" s="139">
        <v>96404.71</v>
      </c>
      <c r="J13" s="139">
        <v>96404.71</v>
      </c>
      <c r="K13" s="139">
        <v>96520.44</v>
      </c>
      <c r="L13" s="139">
        <v>96520.44</v>
      </c>
      <c r="M13" s="139">
        <v>96520.44</v>
      </c>
      <c r="N13" s="139">
        <v>96520.43</v>
      </c>
      <c r="O13" s="774"/>
      <c r="P13" s="788"/>
      <c r="Q13" s="388">
        <v>1157319.43</v>
      </c>
      <c r="R13" s="388">
        <v>0</v>
      </c>
      <c r="U13" s="30"/>
      <c r="V13" s="30"/>
      <c r="W13" s="30"/>
      <c r="X13" s="30"/>
    </row>
    <row r="14" spans="1:24" s="62" customFormat="1" ht="21" customHeight="1">
      <c r="A14" s="776">
        <v>2</v>
      </c>
      <c r="B14" s="784" t="s">
        <v>2456</v>
      </c>
      <c r="C14" s="140">
        <v>0.5</v>
      </c>
      <c r="D14" s="134"/>
      <c r="E14" s="134"/>
      <c r="F14" s="134"/>
      <c r="G14" s="134"/>
      <c r="H14" s="140"/>
      <c r="I14" s="140"/>
      <c r="J14" s="140"/>
      <c r="K14" s="140"/>
      <c r="L14" s="140"/>
      <c r="M14" s="140"/>
      <c r="N14" s="140">
        <v>0.5</v>
      </c>
      <c r="O14" s="774">
        <v>847130.02</v>
      </c>
      <c r="P14" s="775">
        <v>1</v>
      </c>
      <c r="Q14" s="388"/>
      <c r="R14" s="388"/>
      <c r="S14" s="63"/>
      <c r="T14" s="63"/>
      <c r="U14" s="30"/>
      <c r="V14" s="30"/>
      <c r="W14" s="30"/>
      <c r="X14" s="30"/>
    </row>
    <row r="15" spans="1:24" s="62" customFormat="1" ht="21" customHeight="1" thickBot="1">
      <c r="A15" s="777"/>
      <c r="B15" s="778"/>
      <c r="C15" s="139">
        <v>423565.01</v>
      </c>
      <c r="D15" s="135"/>
      <c r="E15" s="135"/>
      <c r="F15" s="135"/>
      <c r="G15" s="135"/>
      <c r="H15" s="135"/>
      <c r="I15" s="251"/>
      <c r="J15" s="251"/>
      <c r="K15" s="251"/>
      <c r="L15" s="251"/>
      <c r="M15" s="251"/>
      <c r="N15" s="139">
        <v>423565.01</v>
      </c>
      <c r="O15" s="774"/>
      <c r="P15" s="775"/>
      <c r="Q15" s="388">
        <v>847130.02</v>
      </c>
      <c r="R15" s="388">
        <v>0</v>
      </c>
      <c r="S15" s="73"/>
      <c r="T15" s="73"/>
      <c r="U15" s="30"/>
      <c r="V15" s="30"/>
      <c r="W15" s="30"/>
      <c r="X15" s="30"/>
    </row>
    <row r="16" spans="1:24" s="62" customFormat="1" ht="21" customHeight="1">
      <c r="A16" s="776">
        <v>3</v>
      </c>
      <c r="B16" s="778" t="s">
        <v>4437</v>
      </c>
      <c r="C16" s="138">
        <v>1</v>
      </c>
      <c r="D16" s="141"/>
      <c r="E16" s="141"/>
      <c r="F16" s="141"/>
      <c r="G16" s="141"/>
      <c r="H16" s="141"/>
      <c r="I16" s="141"/>
      <c r="J16" s="141"/>
      <c r="K16" s="141"/>
      <c r="L16" s="141"/>
      <c r="M16" s="141"/>
      <c r="N16" s="141"/>
      <c r="O16" s="774">
        <v>134002.9</v>
      </c>
      <c r="P16" s="775">
        <v>1</v>
      </c>
      <c r="Q16" s="388"/>
      <c r="R16" s="388"/>
      <c r="T16" s="74"/>
      <c r="U16" s="30"/>
      <c r="V16" s="30"/>
      <c r="W16" s="30"/>
      <c r="X16" s="30"/>
    </row>
    <row r="17" spans="1:24" s="62" customFormat="1" ht="21" customHeight="1" thickBot="1">
      <c r="A17" s="777"/>
      <c r="B17" s="778"/>
      <c r="C17" s="761">
        <v>134002.9</v>
      </c>
      <c r="D17" s="139"/>
      <c r="E17" s="139"/>
      <c r="F17" s="139"/>
      <c r="G17" s="139"/>
      <c r="H17" s="139"/>
      <c r="I17" s="139"/>
      <c r="J17" s="139"/>
      <c r="K17" s="139"/>
      <c r="L17" s="139"/>
      <c r="M17" s="139"/>
      <c r="N17" s="139"/>
      <c r="O17" s="774"/>
      <c r="P17" s="775"/>
      <c r="Q17" s="388">
        <v>134002.9</v>
      </c>
      <c r="R17" s="388">
        <v>0</v>
      </c>
      <c r="U17" s="30"/>
      <c r="V17" s="30"/>
      <c r="W17" s="30"/>
      <c r="X17" s="30"/>
    </row>
    <row r="18" spans="1:24" s="62" customFormat="1" ht="21" customHeight="1">
      <c r="A18" s="776">
        <v>4</v>
      </c>
      <c r="B18" s="778" t="s">
        <v>5672</v>
      </c>
      <c r="C18" s="138">
        <v>1</v>
      </c>
      <c r="D18" s="141"/>
      <c r="E18" s="141"/>
      <c r="F18" s="141"/>
      <c r="G18" s="141"/>
      <c r="H18" s="141"/>
      <c r="I18" s="141"/>
      <c r="J18" s="141"/>
      <c r="K18" s="141"/>
      <c r="L18" s="141"/>
      <c r="M18" s="141"/>
      <c r="N18" s="141"/>
      <c r="O18" s="774">
        <v>729746.97</v>
      </c>
      <c r="P18" s="775">
        <v>1</v>
      </c>
      <c r="Q18" s="388"/>
      <c r="R18" s="388"/>
      <c r="T18" s="74"/>
      <c r="U18" s="30"/>
      <c r="V18" s="30"/>
      <c r="W18" s="30"/>
      <c r="X18" s="30"/>
    </row>
    <row r="19" spans="1:24" s="62" customFormat="1" ht="21" customHeight="1">
      <c r="A19" s="777"/>
      <c r="B19" s="778"/>
      <c r="C19" s="760">
        <v>729746.97</v>
      </c>
      <c r="D19" s="139"/>
      <c r="E19" s="139"/>
      <c r="F19" s="139"/>
      <c r="G19" s="139"/>
      <c r="H19" s="139"/>
      <c r="I19" s="139"/>
      <c r="J19" s="139"/>
      <c r="K19" s="139"/>
      <c r="L19" s="139"/>
      <c r="M19" s="139"/>
      <c r="N19" s="139"/>
      <c r="O19" s="774"/>
      <c r="P19" s="775"/>
      <c r="Q19" s="388">
        <v>729746.97</v>
      </c>
      <c r="R19" s="388">
        <v>0</v>
      </c>
      <c r="U19" s="30"/>
      <c r="V19" s="30"/>
      <c r="W19" s="30"/>
      <c r="X19" s="30"/>
    </row>
    <row r="20" spans="1:24" s="62" customFormat="1" ht="21" customHeight="1">
      <c r="A20" s="776">
        <v>5</v>
      </c>
      <c r="B20" s="778" t="s">
        <v>5674</v>
      </c>
      <c r="C20" s="141">
        <v>8.3299999999999999E-2</v>
      </c>
      <c r="D20" s="141">
        <v>8.3299999999999999E-2</v>
      </c>
      <c r="E20" s="141">
        <v>8.3299999999999999E-2</v>
      </c>
      <c r="F20" s="141">
        <v>8.3299999999999999E-2</v>
      </c>
      <c r="G20" s="141">
        <v>8.3299999999999999E-2</v>
      </c>
      <c r="H20" s="141">
        <v>8.3299999999999999E-2</v>
      </c>
      <c r="I20" s="141">
        <v>8.3299999999999999E-2</v>
      </c>
      <c r="J20" s="141">
        <v>8.3299999999999999E-2</v>
      </c>
      <c r="K20" s="141">
        <v>8.3400000000000002E-2</v>
      </c>
      <c r="L20" s="141">
        <v>8.3400000000000002E-2</v>
      </c>
      <c r="M20" s="141">
        <v>8.3400000000000002E-2</v>
      </c>
      <c r="N20" s="141">
        <v>8.3400000000000002E-2</v>
      </c>
      <c r="O20" s="774">
        <v>369591.66</v>
      </c>
      <c r="P20" s="775">
        <v>1</v>
      </c>
      <c r="Q20" s="388"/>
      <c r="R20" s="388"/>
      <c r="T20" s="74"/>
      <c r="U20" s="30"/>
      <c r="V20" s="30"/>
      <c r="W20" s="30"/>
      <c r="X20" s="30"/>
    </row>
    <row r="21" spans="1:24" s="62" customFormat="1" ht="21" customHeight="1">
      <c r="A21" s="777"/>
      <c r="B21" s="778"/>
      <c r="C21" s="139">
        <v>30786.99</v>
      </c>
      <c r="D21" s="139">
        <v>30786.99</v>
      </c>
      <c r="E21" s="139">
        <v>30786.99</v>
      </c>
      <c r="F21" s="139">
        <v>30786.99</v>
      </c>
      <c r="G21" s="139">
        <v>30786.99</v>
      </c>
      <c r="H21" s="139">
        <v>30786.99</v>
      </c>
      <c r="I21" s="139">
        <v>30786.99</v>
      </c>
      <c r="J21" s="139">
        <v>30786.99</v>
      </c>
      <c r="K21" s="139">
        <v>30823.94</v>
      </c>
      <c r="L21" s="139">
        <v>30823.94</v>
      </c>
      <c r="M21" s="139">
        <v>30823.93</v>
      </c>
      <c r="N21" s="139">
        <v>30823.93</v>
      </c>
      <c r="O21" s="774"/>
      <c r="P21" s="775"/>
      <c r="Q21" s="388">
        <v>369591.66</v>
      </c>
      <c r="R21" s="388">
        <v>0</v>
      </c>
      <c r="U21" s="30"/>
      <c r="V21" s="30"/>
      <c r="W21" s="30"/>
      <c r="X21" s="30"/>
    </row>
    <row r="22" spans="1:24" s="62" customFormat="1" ht="21" customHeight="1">
      <c r="A22" s="776">
        <v>6</v>
      </c>
      <c r="B22" s="778" t="s">
        <v>5096</v>
      </c>
      <c r="C22" s="141">
        <v>8.3299999999999999E-2</v>
      </c>
      <c r="D22" s="141">
        <v>8.3299999999999999E-2</v>
      </c>
      <c r="E22" s="141">
        <v>8.3299999999999999E-2</v>
      </c>
      <c r="F22" s="141">
        <v>8.3299999999999999E-2</v>
      </c>
      <c r="G22" s="141">
        <v>8.3299999999999999E-2</v>
      </c>
      <c r="H22" s="141">
        <v>8.3299999999999999E-2</v>
      </c>
      <c r="I22" s="141">
        <v>8.3299999999999999E-2</v>
      </c>
      <c r="J22" s="141">
        <v>8.3299999999999999E-2</v>
      </c>
      <c r="K22" s="141">
        <v>8.3400000000000002E-2</v>
      </c>
      <c r="L22" s="141">
        <v>8.3400000000000002E-2</v>
      </c>
      <c r="M22" s="141">
        <v>8.3400000000000002E-2</v>
      </c>
      <c r="N22" s="141">
        <v>8.3400000000000002E-2</v>
      </c>
      <c r="O22" s="774">
        <v>40532.35</v>
      </c>
      <c r="P22" s="775">
        <v>1</v>
      </c>
      <c r="Q22" s="388"/>
      <c r="R22" s="388"/>
      <c r="U22" s="30"/>
      <c r="V22" s="30"/>
      <c r="W22" s="30"/>
      <c r="X22" s="30"/>
    </row>
    <row r="23" spans="1:24" s="62" customFormat="1" ht="21" customHeight="1">
      <c r="A23" s="777"/>
      <c r="B23" s="778"/>
      <c r="C23" s="139">
        <v>3376.34</v>
      </c>
      <c r="D23" s="139">
        <v>3376.34</v>
      </c>
      <c r="E23" s="139">
        <v>3376.34</v>
      </c>
      <c r="F23" s="139">
        <v>3376.34</v>
      </c>
      <c r="G23" s="139">
        <v>3376.34</v>
      </c>
      <c r="H23" s="139">
        <v>3376.34</v>
      </c>
      <c r="I23" s="139">
        <v>3376.34</v>
      </c>
      <c r="J23" s="139">
        <v>3376.34</v>
      </c>
      <c r="K23" s="139">
        <v>3380.4</v>
      </c>
      <c r="L23" s="139">
        <v>3380.41</v>
      </c>
      <c r="M23" s="139">
        <v>3380.41</v>
      </c>
      <c r="N23" s="139">
        <v>3380.41</v>
      </c>
      <c r="O23" s="774"/>
      <c r="P23" s="775"/>
      <c r="Q23" s="388">
        <v>40532.35</v>
      </c>
      <c r="R23" s="388">
        <v>0</v>
      </c>
      <c r="U23" s="30"/>
      <c r="V23" s="30"/>
      <c r="W23" s="30"/>
      <c r="X23" s="30"/>
    </row>
    <row r="24" spans="1:24" s="62" customFormat="1" ht="21" customHeight="1">
      <c r="A24" s="776">
        <v>7</v>
      </c>
      <c r="B24" s="778" t="s">
        <v>4483</v>
      </c>
      <c r="C24" s="141">
        <v>8.3299999999999999E-2</v>
      </c>
      <c r="D24" s="141">
        <v>8.3299999999999999E-2</v>
      </c>
      <c r="E24" s="141">
        <v>8.3299999999999999E-2</v>
      </c>
      <c r="F24" s="141">
        <v>8.3299999999999999E-2</v>
      </c>
      <c r="G24" s="141">
        <v>8.3299999999999999E-2</v>
      </c>
      <c r="H24" s="141">
        <v>8.3299999999999999E-2</v>
      </c>
      <c r="I24" s="141">
        <v>8.3299999999999999E-2</v>
      </c>
      <c r="J24" s="141">
        <v>8.3299999999999999E-2</v>
      </c>
      <c r="K24" s="141">
        <v>8.3400000000000002E-2</v>
      </c>
      <c r="L24" s="141">
        <v>8.3400000000000002E-2</v>
      </c>
      <c r="M24" s="141">
        <v>8.3400000000000002E-2</v>
      </c>
      <c r="N24" s="141">
        <v>8.3400000000000002E-2</v>
      </c>
      <c r="O24" s="774">
        <v>6040056.9000000004</v>
      </c>
      <c r="P24" s="775">
        <v>1</v>
      </c>
      <c r="Q24" s="388"/>
      <c r="R24" s="388"/>
      <c r="U24" s="30"/>
      <c r="V24" s="30"/>
      <c r="W24" s="30"/>
      <c r="X24" s="30"/>
    </row>
    <row r="25" spans="1:24" s="62" customFormat="1" ht="21" customHeight="1">
      <c r="A25" s="777"/>
      <c r="B25" s="778"/>
      <c r="C25" s="139">
        <v>503136.74</v>
      </c>
      <c r="D25" s="139">
        <v>503136.74</v>
      </c>
      <c r="E25" s="139">
        <v>503136.74</v>
      </c>
      <c r="F25" s="139">
        <v>503136.74</v>
      </c>
      <c r="G25" s="139">
        <v>503136.74</v>
      </c>
      <c r="H25" s="139">
        <v>503136.74</v>
      </c>
      <c r="I25" s="139">
        <v>503136.74</v>
      </c>
      <c r="J25" s="139">
        <v>503136.74</v>
      </c>
      <c r="K25" s="139">
        <v>503740.75</v>
      </c>
      <c r="L25" s="139">
        <v>503740.75</v>
      </c>
      <c r="M25" s="139">
        <v>503740.74</v>
      </c>
      <c r="N25" s="139">
        <v>503740.74</v>
      </c>
      <c r="O25" s="774"/>
      <c r="P25" s="775"/>
      <c r="Q25" s="388">
        <v>6040056.9000000004</v>
      </c>
      <c r="R25" s="388">
        <v>0</v>
      </c>
      <c r="U25" s="30"/>
      <c r="V25" s="30"/>
      <c r="W25" s="30"/>
      <c r="X25" s="30"/>
    </row>
    <row r="26" spans="1:24" s="62" customFormat="1" ht="21" customHeight="1">
      <c r="A26" s="776">
        <v>8</v>
      </c>
      <c r="B26" s="778" t="s">
        <v>5490</v>
      </c>
      <c r="C26" s="141">
        <v>8.3299999999999999E-2</v>
      </c>
      <c r="D26" s="141">
        <v>8.3299999999999999E-2</v>
      </c>
      <c r="E26" s="141">
        <v>8.3299999999999999E-2</v>
      </c>
      <c r="F26" s="141">
        <v>8.3299999999999999E-2</v>
      </c>
      <c r="G26" s="141">
        <v>8.3299999999999999E-2</v>
      </c>
      <c r="H26" s="141">
        <v>8.3299999999999999E-2</v>
      </c>
      <c r="I26" s="141">
        <v>8.3299999999999999E-2</v>
      </c>
      <c r="J26" s="141">
        <v>8.3299999999999999E-2</v>
      </c>
      <c r="K26" s="141">
        <v>8.3400000000000002E-2</v>
      </c>
      <c r="L26" s="141">
        <v>8.3400000000000002E-2</v>
      </c>
      <c r="M26" s="141">
        <v>8.3400000000000002E-2</v>
      </c>
      <c r="N26" s="141">
        <v>8.3400000000000002E-2</v>
      </c>
      <c r="O26" s="774">
        <v>2224070.17</v>
      </c>
      <c r="P26" s="775">
        <v>1</v>
      </c>
      <c r="Q26" s="388"/>
      <c r="R26" s="388"/>
      <c r="U26" s="30"/>
      <c r="V26" s="30"/>
      <c r="W26" s="30"/>
      <c r="X26" s="30"/>
    </row>
    <row r="27" spans="1:24" s="62" customFormat="1" ht="21" customHeight="1">
      <c r="A27" s="777"/>
      <c r="B27" s="778"/>
      <c r="C27" s="139">
        <v>185265.05</v>
      </c>
      <c r="D27" s="139">
        <v>185265.05</v>
      </c>
      <c r="E27" s="139">
        <v>185265.05</v>
      </c>
      <c r="F27" s="139">
        <v>185265.05</v>
      </c>
      <c r="G27" s="139">
        <v>185265.05</v>
      </c>
      <c r="H27" s="139">
        <v>185265.05</v>
      </c>
      <c r="I27" s="139">
        <v>185265.05</v>
      </c>
      <c r="J27" s="139">
        <v>185265.05</v>
      </c>
      <c r="K27" s="139">
        <v>185487.45</v>
      </c>
      <c r="L27" s="139">
        <v>185487.44</v>
      </c>
      <c r="M27" s="139">
        <v>185487.44</v>
      </c>
      <c r="N27" s="139">
        <v>185487.44</v>
      </c>
      <c r="O27" s="774"/>
      <c r="P27" s="775"/>
      <c r="Q27" s="388">
        <v>2224070.17</v>
      </c>
      <c r="R27" s="388">
        <v>0</v>
      </c>
      <c r="U27" s="30"/>
      <c r="V27" s="30"/>
      <c r="W27" s="30"/>
      <c r="X27" s="30"/>
    </row>
    <row r="28" spans="1:24" s="62" customFormat="1" ht="21" customHeight="1">
      <c r="A28" s="776">
        <v>9</v>
      </c>
      <c r="B28" s="778" t="s">
        <v>5229</v>
      </c>
      <c r="C28" s="141">
        <v>8.3299999999999999E-2</v>
      </c>
      <c r="D28" s="141">
        <v>8.3299999999999999E-2</v>
      </c>
      <c r="E28" s="141">
        <v>8.3299999999999999E-2</v>
      </c>
      <c r="F28" s="141">
        <v>8.3299999999999999E-2</v>
      </c>
      <c r="G28" s="141">
        <v>8.3299999999999999E-2</v>
      </c>
      <c r="H28" s="141">
        <v>8.3299999999999999E-2</v>
      </c>
      <c r="I28" s="141">
        <v>8.3299999999999999E-2</v>
      </c>
      <c r="J28" s="141">
        <v>8.3299999999999999E-2</v>
      </c>
      <c r="K28" s="141">
        <v>8.3400000000000002E-2</v>
      </c>
      <c r="L28" s="141">
        <v>8.3400000000000002E-2</v>
      </c>
      <c r="M28" s="141">
        <v>8.3400000000000002E-2</v>
      </c>
      <c r="N28" s="141">
        <v>8.3400000000000002E-2</v>
      </c>
      <c r="O28" s="774">
        <v>8969608.9499999993</v>
      </c>
      <c r="P28" s="775">
        <v>1</v>
      </c>
      <c r="Q28" s="388"/>
      <c r="R28" s="388"/>
      <c r="U28" s="30"/>
      <c r="V28" s="30"/>
      <c r="W28" s="30"/>
      <c r="X28" s="30"/>
    </row>
    <row r="29" spans="1:24" s="62" customFormat="1" ht="21" customHeight="1">
      <c r="A29" s="777"/>
      <c r="B29" s="778"/>
      <c r="C29" s="139">
        <v>747168.43</v>
      </c>
      <c r="D29" s="139">
        <v>747168.43</v>
      </c>
      <c r="E29" s="139">
        <v>747168.43</v>
      </c>
      <c r="F29" s="139">
        <v>747168.43</v>
      </c>
      <c r="G29" s="139">
        <v>747168.43</v>
      </c>
      <c r="H29" s="139">
        <v>747168.43</v>
      </c>
      <c r="I29" s="139">
        <v>747168.43</v>
      </c>
      <c r="J29" s="139">
        <v>747168.42</v>
      </c>
      <c r="K29" s="139">
        <v>748065.38</v>
      </c>
      <c r="L29" s="139">
        <v>748065.38</v>
      </c>
      <c r="M29" s="139">
        <v>748065.38</v>
      </c>
      <c r="N29" s="139">
        <v>748065.38</v>
      </c>
      <c r="O29" s="774"/>
      <c r="P29" s="775"/>
      <c r="Q29" s="388">
        <v>8969608.9499999993</v>
      </c>
      <c r="R29" s="388">
        <v>0</v>
      </c>
      <c r="U29" s="30"/>
      <c r="V29" s="30"/>
      <c r="W29" s="30"/>
      <c r="X29" s="30"/>
    </row>
    <row r="30" spans="1:24" s="62" customFormat="1" ht="21" customHeight="1">
      <c r="A30" s="776">
        <v>10</v>
      </c>
      <c r="B30" s="778" t="s">
        <v>5209</v>
      </c>
      <c r="C30" s="141">
        <v>8.3299999999999999E-2</v>
      </c>
      <c r="D30" s="141">
        <v>8.3299999999999999E-2</v>
      </c>
      <c r="E30" s="141">
        <v>8.3299999999999999E-2</v>
      </c>
      <c r="F30" s="141">
        <v>8.3299999999999999E-2</v>
      </c>
      <c r="G30" s="141">
        <v>8.3299999999999999E-2</v>
      </c>
      <c r="H30" s="141">
        <v>8.3299999999999999E-2</v>
      </c>
      <c r="I30" s="141">
        <v>8.3299999999999999E-2</v>
      </c>
      <c r="J30" s="141">
        <v>8.3299999999999999E-2</v>
      </c>
      <c r="K30" s="141">
        <v>8.3400000000000002E-2</v>
      </c>
      <c r="L30" s="141">
        <v>8.3400000000000002E-2</v>
      </c>
      <c r="M30" s="141">
        <v>8.3400000000000002E-2</v>
      </c>
      <c r="N30" s="141">
        <v>8.3400000000000002E-2</v>
      </c>
      <c r="O30" s="774">
        <v>1040400</v>
      </c>
      <c r="P30" s="775">
        <v>1</v>
      </c>
      <c r="Q30" s="388"/>
      <c r="R30" s="388"/>
      <c r="U30" s="30"/>
      <c r="V30" s="30"/>
      <c r="W30" s="30"/>
      <c r="X30" s="30"/>
    </row>
    <row r="31" spans="1:24" s="62" customFormat="1" ht="21" customHeight="1">
      <c r="A31" s="777"/>
      <c r="B31" s="778"/>
      <c r="C31" s="139">
        <v>86665.32</v>
      </c>
      <c r="D31" s="139">
        <v>86665.32</v>
      </c>
      <c r="E31" s="139">
        <v>86665.32</v>
      </c>
      <c r="F31" s="139">
        <v>86665.32</v>
      </c>
      <c r="G31" s="139">
        <v>86665.32</v>
      </c>
      <c r="H31" s="139">
        <v>86665.32</v>
      </c>
      <c r="I31" s="139">
        <v>86665.32</v>
      </c>
      <c r="J31" s="139">
        <v>86665.32</v>
      </c>
      <c r="K31" s="139">
        <v>86769.36</v>
      </c>
      <c r="L31" s="139">
        <v>86769.36</v>
      </c>
      <c r="M31" s="139">
        <v>86769.36</v>
      </c>
      <c r="N31" s="139">
        <v>86769.36</v>
      </c>
      <c r="O31" s="774"/>
      <c r="P31" s="775"/>
      <c r="Q31" s="388">
        <v>1040400</v>
      </c>
      <c r="R31" s="388">
        <v>0</v>
      </c>
      <c r="U31" s="30"/>
      <c r="V31" s="30"/>
      <c r="W31" s="30"/>
      <c r="X31" s="30"/>
    </row>
    <row r="32" spans="1:24" s="62" customFormat="1" ht="21" customHeight="1">
      <c r="A32" s="776">
        <v>11</v>
      </c>
      <c r="B32" s="783" t="s">
        <v>4925</v>
      </c>
      <c r="C32" s="141">
        <v>8.3299999999999999E-2</v>
      </c>
      <c r="D32" s="141">
        <v>8.3299999999999999E-2</v>
      </c>
      <c r="E32" s="141">
        <v>8.3299999999999999E-2</v>
      </c>
      <c r="F32" s="141">
        <v>8.3299999999999999E-2</v>
      </c>
      <c r="G32" s="141">
        <v>8.3299999999999999E-2</v>
      </c>
      <c r="H32" s="141">
        <v>8.3299999999999999E-2</v>
      </c>
      <c r="I32" s="141">
        <v>8.3299999999999999E-2</v>
      </c>
      <c r="J32" s="141">
        <v>8.3299999999999999E-2</v>
      </c>
      <c r="K32" s="141">
        <v>8.3400000000000002E-2</v>
      </c>
      <c r="L32" s="141">
        <v>8.3400000000000002E-2</v>
      </c>
      <c r="M32" s="141">
        <v>8.3400000000000002E-2</v>
      </c>
      <c r="N32" s="141">
        <v>8.3400000000000002E-2</v>
      </c>
      <c r="O32" s="785">
        <v>461499.52</v>
      </c>
      <c r="P32" s="775">
        <v>1</v>
      </c>
      <c r="Q32" s="388"/>
      <c r="R32" s="388"/>
      <c r="U32" s="30"/>
      <c r="V32" s="30"/>
      <c r="W32" s="30"/>
      <c r="X32" s="30"/>
    </row>
    <row r="33" spans="1:24" s="62" customFormat="1" ht="21" customHeight="1" thickBot="1">
      <c r="A33" s="777"/>
      <c r="B33" s="784"/>
      <c r="C33" s="139">
        <v>38442.910000000003</v>
      </c>
      <c r="D33" s="139">
        <v>38442.910000000003</v>
      </c>
      <c r="E33" s="139">
        <v>38442.910000000003</v>
      </c>
      <c r="F33" s="139">
        <v>38442.910000000003</v>
      </c>
      <c r="G33" s="139">
        <v>38442.910000000003</v>
      </c>
      <c r="H33" s="139">
        <v>38442.910000000003</v>
      </c>
      <c r="I33" s="139">
        <v>38442.910000000003</v>
      </c>
      <c r="J33" s="139">
        <v>38442.910000000003</v>
      </c>
      <c r="K33" s="139">
        <v>38489.06</v>
      </c>
      <c r="L33" s="139">
        <v>38489.06</v>
      </c>
      <c r="M33" s="139">
        <v>38489.06</v>
      </c>
      <c r="N33" s="139">
        <v>38489.06</v>
      </c>
      <c r="O33" s="786"/>
      <c r="P33" s="775"/>
      <c r="Q33" s="388">
        <v>461499.52</v>
      </c>
      <c r="R33" s="388">
        <v>0</v>
      </c>
      <c r="U33" s="30"/>
      <c r="V33" s="30"/>
      <c r="W33" s="30"/>
      <c r="X33" s="30"/>
    </row>
    <row r="34" spans="1:24" s="62" customFormat="1" ht="27" customHeight="1" thickBot="1">
      <c r="A34" s="779" t="s">
        <v>4453</v>
      </c>
      <c r="B34" s="780"/>
      <c r="C34" s="159">
        <v>2978561.37</v>
      </c>
      <c r="D34" s="159">
        <v>1691246.49</v>
      </c>
      <c r="E34" s="159">
        <v>1691246.49</v>
      </c>
      <c r="F34" s="159">
        <v>1691246.49</v>
      </c>
      <c r="G34" s="159">
        <v>1691246.49</v>
      </c>
      <c r="H34" s="159">
        <v>1691246.49</v>
      </c>
      <c r="I34" s="159">
        <v>1691246.49</v>
      </c>
      <c r="J34" s="159">
        <v>1691246.48</v>
      </c>
      <c r="K34" s="159">
        <v>1693276.78</v>
      </c>
      <c r="L34" s="159">
        <v>1693276.78</v>
      </c>
      <c r="M34" s="159">
        <v>1693276.76</v>
      </c>
      <c r="N34" s="159">
        <v>2116841.7599999998</v>
      </c>
      <c r="O34" s="781">
        <v>22013958.870000001</v>
      </c>
      <c r="P34" s="782" t="s">
        <v>4</v>
      </c>
      <c r="Q34" s="389">
        <v>22013958.870000001</v>
      </c>
      <c r="R34" s="388"/>
    </row>
    <row r="35" spans="1:24" s="62" customFormat="1" ht="27" customHeight="1" thickBot="1">
      <c r="A35" s="779" t="s">
        <v>4454</v>
      </c>
      <c r="B35" s="780"/>
      <c r="C35" s="159">
        <v>2978561.37</v>
      </c>
      <c r="D35" s="160">
        <v>4669807.8600000003</v>
      </c>
      <c r="E35" s="160">
        <v>6361054.3499999996</v>
      </c>
      <c r="F35" s="160">
        <v>8052300.8399999999</v>
      </c>
      <c r="G35" s="160">
        <v>9743547.3300000001</v>
      </c>
      <c r="H35" s="160">
        <v>11434793.82</v>
      </c>
      <c r="I35" s="160">
        <v>13126040.310000001</v>
      </c>
      <c r="J35" s="160">
        <v>14817286.789999999</v>
      </c>
      <c r="K35" s="160">
        <v>16510563.57</v>
      </c>
      <c r="L35" s="160">
        <v>18203840.350000001</v>
      </c>
      <c r="M35" s="160">
        <v>19897117.109999999</v>
      </c>
      <c r="N35" s="160">
        <v>22013958.870000001</v>
      </c>
      <c r="O35" s="781"/>
      <c r="P35" s="782"/>
      <c r="R35" s="72"/>
    </row>
    <row r="36" spans="1:24" s="23" customFormat="1" ht="17.100000000000001" customHeight="1">
      <c r="C36" s="45"/>
      <c r="D36" s="45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</row>
    <row r="37" spans="1:24" s="23" customFormat="1" ht="17.100000000000001" customHeight="1">
      <c r="C37" s="44"/>
      <c r="D37" s="44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683">
        <v>22013958.870000001</v>
      </c>
      <c r="P37" s="24"/>
      <c r="Q37" s="24"/>
      <c r="R37" s="24"/>
    </row>
    <row r="38" spans="1:24" s="23" customFormat="1" ht="17.100000000000001" customHeight="1">
      <c r="C38"/>
      <c r="D38"/>
      <c r="E38"/>
      <c r="F38"/>
      <c r="G38"/>
      <c r="H38"/>
      <c r="I38"/>
      <c r="J38"/>
      <c r="K38"/>
      <c r="L38"/>
      <c r="M38"/>
      <c r="N38"/>
      <c r="O38" s="49"/>
      <c r="P38" s="25"/>
      <c r="Q38" s="390"/>
      <c r="R38" s="390"/>
    </row>
    <row r="39" spans="1:24" s="23" customFormat="1" ht="17.100000000000001" customHeight="1">
      <c r="C39"/>
      <c r="D39"/>
      <c r="E39"/>
      <c r="F39"/>
      <c r="G39"/>
      <c r="H39"/>
      <c r="I39"/>
      <c r="J39"/>
      <c r="K39"/>
      <c r="L39"/>
      <c r="M39"/>
      <c r="N39"/>
      <c r="O39" s="48"/>
    </row>
    <row r="40" spans="1:24">
      <c r="C40"/>
      <c r="D40"/>
      <c r="E40"/>
      <c r="F40"/>
      <c r="G40"/>
      <c r="H40"/>
      <c r="I40"/>
      <c r="J40"/>
      <c r="K40"/>
      <c r="L40"/>
      <c r="M40"/>
      <c r="N40"/>
    </row>
    <row r="41" spans="1:24">
      <c r="C41"/>
      <c r="D41"/>
      <c r="E41"/>
      <c r="F41"/>
      <c r="G41"/>
      <c r="H41"/>
      <c r="I41"/>
      <c r="J41"/>
      <c r="K41"/>
      <c r="L41"/>
      <c r="M41"/>
      <c r="N41"/>
    </row>
    <row r="42" spans="1:24">
      <c r="C42"/>
      <c r="D42"/>
      <c r="E42"/>
      <c r="F42"/>
      <c r="G42"/>
      <c r="H42"/>
      <c r="I42"/>
      <c r="J42"/>
      <c r="K42"/>
      <c r="L42"/>
      <c r="M42"/>
      <c r="N42"/>
    </row>
    <row r="43" spans="1:24">
      <c r="C43"/>
      <c r="D43"/>
      <c r="E43"/>
      <c r="F43"/>
      <c r="G43"/>
      <c r="H43"/>
      <c r="I43"/>
      <c r="J43"/>
      <c r="K43"/>
      <c r="L43"/>
      <c r="M43"/>
      <c r="N43"/>
    </row>
  </sheetData>
  <mergeCells count="53">
    <mergeCell ref="P12:P13"/>
    <mergeCell ref="P14:P15"/>
    <mergeCell ref="P20:P21"/>
    <mergeCell ref="A9:P9"/>
    <mergeCell ref="A10:A11"/>
    <mergeCell ref="B10:B11"/>
    <mergeCell ref="O10:O11"/>
    <mergeCell ref="P10:P11"/>
    <mergeCell ref="A12:A13"/>
    <mergeCell ref="B12:B13"/>
    <mergeCell ref="O12:O13"/>
    <mergeCell ref="A14:A15"/>
    <mergeCell ref="B14:B15"/>
    <mergeCell ref="O14:O15"/>
    <mergeCell ref="A16:A17"/>
    <mergeCell ref="B16:B17"/>
    <mergeCell ref="A34:B34"/>
    <mergeCell ref="O34:O35"/>
    <mergeCell ref="A35:B35"/>
    <mergeCell ref="P34:P35"/>
    <mergeCell ref="A20:A21"/>
    <mergeCell ref="B20:B21"/>
    <mergeCell ref="O20:O21"/>
    <mergeCell ref="A32:A33"/>
    <mergeCell ref="B32:B33"/>
    <mergeCell ref="O32:O33"/>
    <mergeCell ref="A22:A23"/>
    <mergeCell ref="B22:B23"/>
    <mergeCell ref="O22:O23"/>
    <mergeCell ref="P22:P23"/>
    <mergeCell ref="A24:A25"/>
    <mergeCell ref="B24:B25"/>
    <mergeCell ref="O24:O25"/>
    <mergeCell ref="P24:P25"/>
    <mergeCell ref="A26:A27"/>
    <mergeCell ref="B26:B27"/>
    <mergeCell ref="O26:O27"/>
    <mergeCell ref="P26:P27"/>
    <mergeCell ref="A28:A29"/>
    <mergeCell ref="B28:B29"/>
    <mergeCell ref="O28:O29"/>
    <mergeCell ref="P28:P29"/>
    <mergeCell ref="P32:P33"/>
    <mergeCell ref="A30:A31"/>
    <mergeCell ref="B30:B31"/>
    <mergeCell ref="O30:O31"/>
    <mergeCell ref="P30:P31"/>
    <mergeCell ref="O16:O17"/>
    <mergeCell ref="P16:P17"/>
    <mergeCell ref="A18:A19"/>
    <mergeCell ref="B18:B19"/>
    <mergeCell ref="O18:O19"/>
    <mergeCell ref="P18:P19"/>
  </mergeCells>
  <printOptions horizontalCentered="1"/>
  <pageMargins left="0.25" right="0.25" top="0.75" bottom="0.75" header="0.3" footer="0.3"/>
  <pageSetup paperSize="9" scale="62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Q99"/>
  <sheetViews>
    <sheetView workbookViewId="0"/>
  </sheetViews>
  <sheetFormatPr defaultRowHeight="12.75"/>
  <cols>
    <col min="1" max="1" width="13.140625" style="17" customWidth="1"/>
    <col min="2" max="2" width="9.28515625" style="17" customWidth="1"/>
    <col min="3" max="3" width="73" style="17" customWidth="1"/>
    <col min="4" max="4" width="11.42578125" style="17" customWidth="1"/>
    <col min="5" max="5" width="13.140625" style="17" customWidth="1"/>
    <col min="6" max="6" width="14.42578125" style="17" customWidth="1"/>
    <col min="7" max="7" width="14.28515625" style="17" customWidth="1"/>
    <col min="8" max="8" width="9.140625" style="17"/>
    <col min="9" max="9" width="6.5703125" style="19" customWidth="1"/>
    <col min="10" max="10" width="30" style="20" customWidth="1"/>
    <col min="11" max="11" width="12.85546875" style="17" customWidth="1"/>
    <col min="12" max="12" width="9.140625" style="17"/>
    <col min="13" max="13" width="9.140625" style="26"/>
    <col min="14" max="14" width="11" style="20" customWidth="1"/>
    <col min="15" max="16" width="11" style="17" customWidth="1"/>
    <col min="17" max="16384" width="9.140625" style="17"/>
  </cols>
  <sheetData>
    <row r="1" spans="1:9">
      <c r="A1" s="33"/>
      <c r="B1" s="32" t="e">
        <f>#REF!</f>
        <v>#REF!</v>
      </c>
      <c r="C1" s="31"/>
      <c r="D1" s="33"/>
      <c r="E1" s="33"/>
      <c r="F1" s="33"/>
      <c r="G1" s="52"/>
      <c r="H1"/>
    </row>
    <row r="2" spans="1:9">
      <c r="A2" s="33"/>
      <c r="B2" s="32" t="e">
        <f>#REF!</f>
        <v>#REF!</v>
      </c>
      <c r="C2" s="31"/>
      <c r="D2" s="33"/>
      <c r="E2" s="33"/>
      <c r="F2" s="33"/>
      <c r="G2" s="52"/>
      <c r="H2"/>
    </row>
    <row r="3" spans="1:9">
      <c r="A3" s="33"/>
      <c r="B3" s="32" t="e">
        <f>#REF!</f>
        <v>#REF!</v>
      </c>
      <c r="C3" s="31"/>
      <c r="D3" s="33"/>
      <c r="E3" s="33"/>
      <c r="F3" s="33"/>
      <c r="G3" s="52"/>
      <c r="H3"/>
    </row>
    <row r="4" spans="1:9" ht="15" customHeight="1">
      <c r="A4" s="33"/>
      <c r="B4" s="32" t="e">
        <f>#REF!</f>
        <v>#REF!</v>
      </c>
      <c r="C4" s="29"/>
      <c r="D4" s="33"/>
      <c r="E4" s="33"/>
      <c r="F4" s="33"/>
      <c r="G4" s="52"/>
      <c r="H4"/>
    </row>
    <row r="5" spans="1:9">
      <c r="A5" s="53"/>
      <c r="B5" s="53"/>
      <c r="C5" s="53"/>
      <c r="D5" s="53"/>
      <c r="E5" s="53"/>
      <c r="F5" s="53"/>
      <c r="G5" s="52"/>
      <c r="H5"/>
    </row>
    <row r="6" spans="1:9" s="18" customFormat="1">
      <c r="A6" s="64" t="s">
        <v>130</v>
      </c>
      <c r="B6" s="43" t="e">
        <f>#REF!</f>
        <v>#REF!</v>
      </c>
      <c r="C6" s="65"/>
      <c r="F6" s="64" t="s">
        <v>114</v>
      </c>
      <c r="G6" s="149" t="e">
        <f>#REF!</f>
        <v>#REF!</v>
      </c>
      <c r="H6"/>
      <c r="I6" s="27"/>
    </row>
    <row r="7" spans="1:9" s="18" customFormat="1">
      <c r="A7" s="64" t="s">
        <v>5</v>
      </c>
      <c r="B7" s="113" t="e">
        <f>#REF!</f>
        <v>#REF!</v>
      </c>
      <c r="C7" s="55"/>
      <c r="F7" s="64" t="s">
        <v>2233</v>
      </c>
      <c r="G7" s="60" t="e">
        <f>#REF!</f>
        <v>#REF!</v>
      </c>
      <c r="H7"/>
      <c r="I7" s="27"/>
    </row>
    <row r="8" spans="1:9" s="18" customFormat="1" ht="13.5" thickBot="1">
      <c r="A8" s="36"/>
      <c r="B8" s="56"/>
      <c r="C8" s="56"/>
      <c r="D8" s="54"/>
      <c r="E8" s="50"/>
      <c r="F8" s="57"/>
      <c r="G8" s="52"/>
      <c r="H8"/>
      <c r="I8" s="27"/>
    </row>
    <row r="9" spans="1:9" s="10" customFormat="1" ht="25.5" customHeight="1" thickBot="1">
      <c r="A9" s="762" t="s">
        <v>4485</v>
      </c>
      <c r="B9" s="763"/>
      <c r="C9" s="763"/>
      <c r="D9" s="763"/>
      <c r="E9" s="763"/>
      <c r="F9" s="763"/>
      <c r="G9" s="764"/>
      <c r="I9" s="86"/>
    </row>
    <row r="10" spans="1:9" s="10" customFormat="1" ht="15" customHeight="1">
      <c r="A10" s="805" t="s">
        <v>14</v>
      </c>
      <c r="B10" s="803" t="s">
        <v>4447</v>
      </c>
      <c r="C10" s="803" t="s">
        <v>4451</v>
      </c>
      <c r="D10" s="801" t="s">
        <v>125</v>
      </c>
      <c r="E10" s="801" t="s">
        <v>6</v>
      </c>
      <c r="F10" s="817" t="s">
        <v>4456</v>
      </c>
      <c r="G10" s="819" t="s">
        <v>10</v>
      </c>
      <c r="I10" s="86"/>
    </row>
    <row r="11" spans="1:9" s="10" customFormat="1" ht="15" customHeight="1" thickBot="1">
      <c r="A11" s="806"/>
      <c r="B11" s="804"/>
      <c r="C11" s="804"/>
      <c r="D11" s="802"/>
      <c r="E11" s="802"/>
      <c r="F11" s="818"/>
      <c r="G11" s="820"/>
      <c r="I11" s="86"/>
    </row>
    <row r="12" spans="1:9" s="10" customFormat="1" ht="13.5" customHeight="1">
      <c r="A12" s="79"/>
      <c r="B12" s="80">
        <v>1</v>
      </c>
      <c r="C12" s="81" t="s">
        <v>4486</v>
      </c>
      <c r="D12" s="88" t="s">
        <v>117</v>
      </c>
      <c r="E12" s="90"/>
      <c r="F12" s="90"/>
      <c r="G12" s="89"/>
      <c r="I12" s="86"/>
    </row>
    <row r="13" spans="1:9" s="10" customFormat="1" ht="13.5" customHeight="1">
      <c r="A13" s="82" t="s">
        <v>60</v>
      </c>
      <c r="B13" s="83" t="s">
        <v>9</v>
      </c>
      <c r="C13" s="85" t="str">
        <f>IF(A13=0,0,VLOOKUP(A13,'Custo MO'!A$10:D$495,2,FALSE))</f>
        <v>Encarregado de turma - mensalista</v>
      </c>
      <c r="D13" s="84" t="str">
        <f>IF(A13=0,0,VLOOKUP(A13,'Custo MO'!A$10:D$495,3,FALSE))</f>
        <v>mês</v>
      </c>
      <c r="E13" s="308">
        <v>0.5</v>
      </c>
      <c r="F13" s="147">
        <f>IF(A13=0,0,VLOOKUP(A13,'Custo MO'!A$10:D$495,4,FALSE))</f>
        <v>5779.66</v>
      </c>
      <c r="G13" s="91">
        <f>TRUNC(E13*F13,2)</f>
        <v>2889.83</v>
      </c>
      <c r="H13" s="87"/>
      <c r="I13" s="86"/>
    </row>
    <row r="14" spans="1:9" s="10" customFormat="1" ht="13.5" customHeight="1" thickBot="1">
      <c r="A14" s="82" t="s">
        <v>17</v>
      </c>
      <c r="B14" s="83" t="s">
        <v>108</v>
      </c>
      <c r="C14" s="85" t="str">
        <f>IF(A14=0,0,VLOOKUP(A14,'Custo MO'!A$10:D$495,2,FALSE))</f>
        <v>Apontador - mensalista</v>
      </c>
      <c r="D14" s="84" t="str">
        <f>IF(A14=0,0,VLOOKUP(A14,'Custo MO'!A$10:D$495,3,FALSE))</f>
        <v>mês</v>
      </c>
      <c r="E14" s="308">
        <v>0.5</v>
      </c>
      <c r="F14" s="148">
        <f>IF(A14=0,0,VLOOKUP(A14,'Custo MO'!A$10:D$495,4,FALSE))</f>
        <v>4978.6000000000004</v>
      </c>
      <c r="G14" s="91">
        <f>TRUNC(E14*F14,2)</f>
        <v>2489.3000000000002</v>
      </c>
      <c r="H14" s="87"/>
      <c r="I14" s="86"/>
    </row>
    <row r="15" spans="1:9" s="10" customFormat="1" ht="13.5" customHeight="1" thickBot="1">
      <c r="A15" s="815" t="s">
        <v>4487</v>
      </c>
      <c r="B15" s="816"/>
      <c r="C15" s="816"/>
      <c r="D15" s="816"/>
      <c r="E15" s="816"/>
      <c r="F15" s="816"/>
      <c r="G15" s="96">
        <f>SUM(G13:G14)</f>
        <v>5379.13</v>
      </c>
      <c r="H15" s="146"/>
      <c r="I15" s="86"/>
    </row>
    <row r="16" spans="1:9" s="10" customFormat="1">
      <c r="A16" s="805" t="s">
        <v>14</v>
      </c>
      <c r="B16" s="803" t="s">
        <v>4447</v>
      </c>
      <c r="C16" s="803" t="s">
        <v>4451</v>
      </c>
      <c r="D16" s="801" t="s">
        <v>125</v>
      </c>
      <c r="E16" s="801" t="s">
        <v>6</v>
      </c>
      <c r="F16" s="817" t="s">
        <v>4488</v>
      </c>
      <c r="G16" s="819" t="s">
        <v>4489</v>
      </c>
      <c r="I16" s="86"/>
    </row>
    <row r="17" spans="1:14" s="10" customFormat="1" ht="13.5" thickBot="1">
      <c r="A17" s="806"/>
      <c r="B17" s="804"/>
      <c r="C17" s="804"/>
      <c r="D17" s="802"/>
      <c r="E17" s="802"/>
      <c r="F17" s="818"/>
      <c r="G17" s="820"/>
      <c r="I17" s="86"/>
    </row>
    <row r="18" spans="1:14" s="10" customFormat="1">
      <c r="A18" s="82"/>
      <c r="B18" s="92">
        <v>1</v>
      </c>
      <c r="C18" s="93" t="s">
        <v>5063</v>
      </c>
      <c r="D18" s="94" t="s">
        <v>117</v>
      </c>
      <c r="E18" s="308"/>
      <c r="F18" s="308"/>
      <c r="G18" s="116"/>
      <c r="I18" s="86"/>
    </row>
    <row r="19" spans="1:14" s="10" customFormat="1" ht="13.5" thickBot="1">
      <c r="A19" s="82" t="e">
        <f>#REF!</f>
        <v>#REF!</v>
      </c>
      <c r="B19" s="83" t="s">
        <v>9</v>
      </c>
      <c r="C19" s="133" t="e">
        <f>#REF!</f>
        <v>#REF!</v>
      </c>
      <c r="D19" s="310" t="e">
        <f>#REF!</f>
        <v>#REF!</v>
      </c>
      <c r="E19" s="308" t="e">
        <f>#REF!</f>
        <v>#REF!</v>
      </c>
      <c r="F19" s="322">
        <v>168.2</v>
      </c>
      <c r="G19" s="116" t="e">
        <f>E19/(F19*182.49)</f>
        <v>#REF!</v>
      </c>
      <c r="I19" s="86"/>
    </row>
    <row r="20" spans="1:14" s="10" customFormat="1" ht="13.5" thickBot="1">
      <c r="A20" s="823" t="s">
        <v>5064</v>
      </c>
      <c r="B20" s="824"/>
      <c r="C20" s="824"/>
      <c r="D20" s="824"/>
      <c r="E20" s="824"/>
      <c r="F20" s="824"/>
      <c r="G20" s="117" t="e">
        <f>SUM(G19:G19)</f>
        <v>#REF!</v>
      </c>
      <c r="I20" s="86"/>
    </row>
    <row r="21" spans="1:14" s="10" customFormat="1">
      <c r="A21" s="805" t="s">
        <v>14</v>
      </c>
      <c r="B21" s="803" t="s">
        <v>4447</v>
      </c>
      <c r="C21" s="803" t="s">
        <v>4451</v>
      </c>
      <c r="D21" s="801" t="s">
        <v>125</v>
      </c>
      <c r="E21" s="801" t="s">
        <v>6</v>
      </c>
      <c r="F21" s="817" t="s">
        <v>4488</v>
      </c>
      <c r="G21" s="819" t="s">
        <v>4489</v>
      </c>
      <c r="I21" s="86"/>
    </row>
    <row r="22" spans="1:14" s="10" customFormat="1" ht="13.5" thickBot="1">
      <c r="A22" s="806"/>
      <c r="B22" s="804"/>
      <c r="C22" s="804"/>
      <c r="D22" s="802"/>
      <c r="E22" s="802"/>
      <c r="F22" s="818"/>
      <c r="G22" s="820"/>
      <c r="I22" s="86"/>
    </row>
    <row r="23" spans="1:14" s="10" customFormat="1">
      <c r="A23" s="82"/>
      <c r="B23" s="92">
        <v>2</v>
      </c>
      <c r="C23" s="93" t="s">
        <v>4490</v>
      </c>
      <c r="D23" s="94" t="s">
        <v>117</v>
      </c>
      <c r="E23" s="147"/>
      <c r="F23" s="147"/>
      <c r="G23" s="116"/>
      <c r="I23" s="86"/>
    </row>
    <row r="24" spans="1:14" s="10" customFormat="1" ht="15.75">
      <c r="A24" s="82" t="e">
        <f>#REF!</f>
        <v>#REF!</v>
      </c>
      <c r="B24" s="311" t="s">
        <v>110</v>
      </c>
      <c r="C24" s="312" t="e">
        <f>#REF!</f>
        <v>#REF!</v>
      </c>
      <c r="D24" s="119" t="e">
        <f>#REF!</f>
        <v>#REF!</v>
      </c>
      <c r="E24" s="308" t="e">
        <f>#REF!</f>
        <v>#REF!</v>
      </c>
      <c r="F24" s="322">
        <v>672.8</v>
      </c>
      <c r="G24" s="116" t="e">
        <f t="shared" ref="G24:G37" si="0">E24/(F24*182.49)</f>
        <v>#REF!</v>
      </c>
      <c r="I24" s="86"/>
      <c r="J24" s="144"/>
      <c r="K24" s="58"/>
      <c r="N24" s="11"/>
    </row>
    <row r="25" spans="1:14" s="10" customFormat="1" ht="15.75">
      <c r="A25" s="82" t="e">
        <f>#REF!</f>
        <v>#REF!</v>
      </c>
      <c r="B25" s="311" t="s">
        <v>111</v>
      </c>
      <c r="C25" s="312" t="e">
        <f>#REF!</f>
        <v>#REF!</v>
      </c>
      <c r="D25" s="119" t="e">
        <f>#REF!</f>
        <v>#REF!</v>
      </c>
      <c r="E25" s="308" t="e">
        <f>#REF!</f>
        <v>#REF!</v>
      </c>
      <c r="F25" s="322">
        <v>90.84</v>
      </c>
      <c r="G25" s="116" t="e">
        <f t="shared" si="0"/>
        <v>#REF!</v>
      </c>
      <c r="I25" s="86"/>
      <c r="J25" s="144"/>
      <c r="K25" s="58"/>
      <c r="N25" s="11"/>
    </row>
    <row r="26" spans="1:14" s="10" customFormat="1">
      <c r="A26" s="82" t="e">
        <f>#REF!</f>
        <v>#REF!</v>
      </c>
      <c r="B26" s="311" t="s">
        <v>135</v>
      </c>
      <c r="C26" s="312" t="e">
        <f>#REF!</f>
        <v>#REF!</v>
      </c>
      <c r="D26" s="119" t="e">
        <f>#REF!</f>
        <v>#REF!</v>
      </c>
      <c r="E26" s="308" t="e">
        <f>#REF!</f>
        <v>#REF!</v>
      </c>
      <c r="F26" s="322">
        <v>84.62</v>
      </c>
      <c r="G26" s="116" t="e">
        <f t="shared" ref="G26:G30" si="1">E26/(F26*182.49)</f>
        <v>#REF!</v>
      </c>
      <c r="I26" s="86"/>
    </row>
    <row r="27" spans="1:14" s="10" customFormat="1">
      <c r="A27" s="82" t="e">
        <f>#REF!</f>
        <v>#REF!</v>
      </c>
      <c r="B27" s="311" t="s">
        <v>2464</v>
      </c>
      <c r="C27" s="312" t="e">
        <f>#REF!</f>
        <v>#REF!</v>
      </c>
      <c r="D27" s="119" t="e">
        <f>#REF!</f>
        <v>#REF!</v>
      </c>
      <c r="E27" s="308" t="e">
        <f>#REF!</f>
        <v>#REF!</v>
      </c>
      <c r="F27" s="322">
        <v>113.18</v>
      </c>
      <c r="G27" s="116" t="e">
        <f t="shared" si="1"/>
        <v>#REF!</v>
      </c>
      <c r="I27" s="86"/>
    </row>
    <row r="28" spans="1:14" s="10" customFormat="1">
      <c r="A28" s="82" t="e">
        <f>#REF!</f>
        <v>#REF!</v>
      </c>
      <c r="B28" s="311" t="s">
        <v>4924</v>
      </c>
      <c r="C28" s="312" t="e">
        <f>#REF!</f>
        <v>#REF!</v>
      </c>
      <c r="D28" s="119" t="e">
        <f>#REF!</f>
        <v>#REF!</v>
      </c>
      <c r="E28" s="308" t="e">
        <f>#REF!</f>
        <v>#REF!</v>
      </c>
      <c r="F28" s="322">
        <v>1038.46</v>
      </c>
      <c r="G28" s="116" t="e">
        <f t="shared" si="1"/>
        <v>#REF!</v>
      </c>
      <c r="I28" s="86"/>
    </row>
    <row r="29" spans="1:14" s="10" customFormat="1">
      <c r="A29" s="82" t="e">
        <f>#REF!</f>
        <v>#REF!</v>
      </c>
      <c r="B29" s="311" t="s">
        <v>5065</v>
      </c>
      <c r="C29" s="312" t="e">
        <f>#REF!</f>
        <v>#REF!</v>
      </c>
      <c r="D29" s="119" t="e">
        <f>#REF!</f>
        <v>#REF!</v>
      </c>
      <c r="E29" s="308" t="e">
        <f>#REF!</f>
        <v>#REF!</v>
      </c>
      <c r="F29" s="322">
        <v>1500</v>
      </c>
      <c r="G29" s="116" t="e">
        <f t="shared" si="1"/>
        <v>#REF!</v>
      </c>
      <c r="I29" s="86"/>
    </row>
    <row r="30" spans="1:14" s="10" customFormat="1" ht="15.75">
      <c r="A30" s="82" t="e">
        <f>#REF!</f>
        <v>#REF!</v>
      </c>
      <c r="B30" s="311" t="s">
        <v>5066</v>
      </c>
      <c r="C30" s="312" t="e">
        <f>#REF!</f>
        <v>#REF!</v>
      </c>
      <c r="D30" s="119" t="e">
        <f>#REF!</f>
        <v>#REF!</v>
      </c>
      <c r="E30" s="308" t="e">
        <f>#REF!</f>
        <v>#REF!</v>
      </c>
      <c r="F30" s="322">
        <v>99.6</v>
      </c>
      <c r="G30" s="116" t="e">
        <f t="shared" si="1"/>
        <v>#REF!</v>
      </c>
      <c r="H30" s="320"/>
      <c r="I30" s="86"/>
    </row>
    <row r="31" spans="1:14" s="10" customFormat="1">
      <c r="A31" s="82" t="e">
        <f>#REF!</f>
        <v>#REF!</v>
      </c>
      <c r="B31" s="311" t="s">
        <v>5067</v>
      </c>
      <c r="C31" s="312" t="e">
        <f>#REF!</f>
        <v>#REF!</v>
      </c>
      <c r="D31" s="119" t="e">
        <f>#REF!</f>
        <v>#REF!</v>
      </c>
      <c r="E31" s="308" t="e">
        <f>#REF!</f>
        <v>#REF!</v>
      </c>
      <c r="F31" s="322">
        <v>2.25</v>
      </c>
      <c r="G31" s="116" t="e">
        <f t="shared" si="0"/>
        <v>#REF!</v>
      </c>
      <c r="I31" s="86"/>
    </row>
    <row r="32" spans="1:14" s="10" customFormat="1">
      <c r="A32" s="82" t="e">
        <f>#REF!</f>
        <v>#REF!</v>
      </c>
      <c r="B32" s="311" t="s">
        <v>5068</v>
      </c>
      <c r="C32" s="312" t="e">
        <f>#REF!</f>
        <v>#REF!</v>
      </c>
      <c r="D32" s="119" t="e">
        <f>#REF!</f>
        <v>#REF!</v>
      </c>
      <c r="E32" s="308" t="e">
        <f>#REF!</f>
        <v>#REF!</v>
      </c>
      <c r="F32" s="322">
        <v>1</v>
      </c>
      <c r="G32" s="116" t="e">
        <f t="shared" si="0"/>
        <v>#REF!</v>
      </c>
      <c r="I32" s="86"/>
    </row>
    <row r="33" spans="1:17" s="10" customFormat="1">
      <c r="A33" s="82" t="e">
        <f>#REF!</f>
        <v>#REF!</v>
      </c>
      <c r="B33" s="311" t="s">
        <v>5069</v>
      </c>
      <c r="C33" s="312" t="e">
        <f>#REF!</f>
        <v>#REF!</v>
      </c>
      <c r="D33" s="119" t="e">
        <f>#REF!</f>
        <v>#REF!</v>
      </c>
      <c r="E33" s="308" t="e">
        <f>#REF!</f>
        <v>#REF!</v>
      </c>
      <c r="F33" s="322">
        <v>1</v>
      </c>
      <c r="G33" s="116" t="e">
        <f t="shared" si="0"/>
        <v>#REF!</v>
      </c>
      <c r="I33" s="86"/>
    </row>
    <row r="34" spans="1:17" s="10" customFormat="1">
      <c r="A34" s="82" t="e">
        <f>#REF!</f>
        <v>#REF!</v>
      </c>
      <c r="B34" s="311" t="s">
        <v>5070</v>
      </c>
      <c r="C34" s="312" t="e">
        <f>#REF!</f>
        <v>#REF!</v>
      </c>
      <c r="D34" s="119" t="e">
        <f>#REF!</f>
        <v>#REF!</v>
      </c>
      <c r="E34" s="308" t="e">
        <f>#REF!</f>
        <v>#REF!</v>
      </c>
      <c r="F34" s="322">
        <v>1</v>
      </c>
      <c r="G34" s="116" t="e">
        <f t="shared" si="0"/>
        <v>#REF!</v>
      </c>
      <c r="I34" s="86"/>
    </row>
    <row r="35" spans="1:17" s="10" customFormat="1">
      <c r="A35" s="82" t="e">
        <f>#REF!</f>
        <v>#REF!</v>
      </c>
      <c r="B35" s="311" t="s">
        <v>5071</v>
      </c>
      <c r="C35" s="312" t="e">
        <f>#REF!</f>
        <v>#REF!</v>
      </c>
      <c r="D35" s="119" t="e">
        <f>#REF!</f>
        <v>#REF!</v>
      </c>
      <c r="E35" s="308" t="e">
        <f>#REF!</f>
        <v>#REF!</v>
      </c>
      <c r="F35" s="322">
        <v>1350</v>
      </c>
      <c r="G35" s="116" t="e">
        <f t="shared" si="0"/>
        <v>#REF!</v>
      </c>
      <c r="I35" s="86"/>
    </row>
    <row r="36" spans="1:17" s="10" customFormat="1">
      <c r="A36" s="82" t="e">
        <f>#REF!</f>
        <v>#REF!</v>
      </c>
      <c r="B36" s="311" t="s">
        <v>5072</v>
      </c>
      <c r="C36" s="312" t="e">
        <f>#REF!</f>
        <v>#REF!</v>
      </c>
      <c r="D36" s="119" t="e">
        <f>#REF!</f>
        <v>#REF!</v>
      </c>
      <c r="E36" s="308" t="e">
        <f>#REF!</f>
        <v>#REF!</v>
      </c>
      <c r="F36" s="322">
        <v>125</v>
      </c>
      <c r="G36" s="116" t="e">
        <f t="shared" si="0"/>
        <v>#REF!</v>
      </c>
      <c r="I36" s="86"/>
    </row>
    <row r="37" spans="1:17" s="10" customFormat="1">
      <c r="A37" s="82" t="e">
        <f>#REF!</f>
        <v>#REF!</v>
      </c>
      <c r="B37" s="311" t="s">
        <v>5073</v>
      </c>
      <c r="C37" s="312" t="e">
        <f>#REF!</f>
        <v>#REF!</v>
      </c>
      <c r="D37" s="119" t="e">
        <f>#REF!</f>
        <v>#REF!</v>
      </c>
      <c r="E37" s="308" t="e">
        <f>#REF!</f>
        <v>#REF!</v>
      </c>
      <c r="F37" s="322">
        <v>1245</v>
      </c>
      <c r="G37" s="116" t="e">
        <f t="shared" si="0"/>
        <v>#REF!</v>
      </c>
      <c r="I37" s="86"/>
    </row>
    <row r="38" spans="1:17" s="10" customFormat="1">
      <c r="A38" s="82" t="e">
        <f>#REF!</f>
        <v>#REF!</v>
      </c>
      <c r="B38" s="311" t="s">
        <v>5074</v>
      </c>
      <c r="C38" s="312" t="e">
        <f>#REF!</f>
        <v>#REF!</v>
      </c>
      <c r="D38" s="119" t="e">
        <f>#REF!</f>
        <v>#REF!</v>
      </c>
      <c r="E38" s="308" t="e">
        <f>#REF!</f>
        <v>#REF!</v>
      </c>
      <c r="F38" s="322">
        <v>906.04</v>
      </c>
      <c r="G38" s="116" t="e">
        <f t="shared" ref="G38:G41" si="2">E38/(F38*182.49)</f>
        <v>#REF!</v>
      </c>
      <c r="I38" s="86"/>
    </row>
    <row r="39" spans="1:17" s="10" customFormat="1">
      <c r="A39" s="82" t="e">
        <f>#REF!</f>
        <v>#REF!</v>
      </c>
      <c r="B39" s="311" t="s">
        <v>5075</v>
      </c>
      <c r="C39" s="312" t="e">
        <f>#REF!</f>
        <v>#REF!</v>
      </c>
      <c r="D39" s="119" t="e">
        <f>#REF!</f>
        <v>#REF!</v>
      </c>
      <c r="E39" s="308" t="e">
        <f>#REF!</f>
        <v>#REF!</v>
      </c>
      <c r="F39" s="322">
        <v>361.93</v>
      </c>
      <c r="G39" s="116" t="e">
        <f t="shared" si="2"/>
        <v>#REF!</v>
      </c>
      <c r="I39" s="86"/>
    </row>
    <row r="40" spans="1:17" s="10" customFormat="1">
      <c r="A40" s="82" t="e">
        <f>#REF!</f>
        <v>#REF!</v>
      </c>
      <c r="B40" s="311" t="s">
        <v>5076</v>
      </c>
      <c r="C40" s="312" t="e">
        <f>#REF!</f>
        <v>#REF!</v>
      </c>
      <c r="D40" s="119" t="e">
        <f>#REF!</f>
        <v>#REF!</v>
      </c>
      <c r="E40" s="308" t="e">
        <f>#REF!</f>
        <v>#REF!</v>
      </c>
      <c r="F40" s="322">
        <v>2.25</v>
      </c>
      <c r="G40" s="116" t="e">
        <f t="shared" si="2"/>
        <v>#REF!</v>
      </c>
      <c r="I40" s="86"/>
    </row>
    <row r="41" spans="1:17" s="10" customFormat="1" ht="13.5" thickBot="1">
      <c r="A41" s="82" t="e">
        <f>#REF!</f>
        <v>#REF!</v>
      </c>
      <c r="B41" s="311" t="s">
        <v>5077</v>
      </c>
      <c r="C41" s="312" t="e">
        <f>#REF!</f>
        <v>#REF!</v>
      </c>
      <c r="D41" s="119" t="e">
        <f>#REF!</f>
        <v>#REF!</v>
      </c>
      <c r="E41" s="308" t="e">
        <f>#REF!</f>
        <v>#REF!</v>
      </c>
      <c r="F41" s="322">
        <v>48.75</v>
      </c>
      <c r="G41" s="116" t="e">
        <f t="shared" si="2"/>
        <v>#REF!</v>
      </c>
      <c r="I41" s="86"/>
    </row>
    <row r="42" spans="1:17" s="10" customFormat="1" ht="13.5" thickBot="1">
      <c r="A42" s="825" t="s">
        <v>4491</v>
      </c>
      <c r="B42" s="826"/>
      <c r="C42" s="826"/>
      <c r="D42" s="826"/>
      <c r="E42" s="826"/>
      <c r="F42" s="826"/>
      <c r="G42" s="117" t="e">
        <f>SUM(G24:G41)</f>
        <v>#REF!</v>
      </c>
      <c r="I42" s="86"/>
    </row>
    <row r="43" spans="1:17" s="10" customFormat="1">
      <c r="A43" s="805" t="s">
        <v>14</v>
      </c>
      <c r="B43" s="803" t="s">
        <v>4447</v>
      </c>
      <c r="C43" s="803" t="s">
        <v>4451</v>
      </c>
      <c r="D43" s="801" t="s">
        <v>125</v>
      </c>
      <c r="E43" s="801" t="s">
        <v>6</v>
      </c>
      <c r="F43" s="817" t="s">
        <v>4493</v>
      </c>
      <c r="G43" s="819" t="s">
        <v>4489</v>
      </c>
      <c r="I43" s="86"/>
      <c r="J43" s="20"/>
      <c r="K43" s="17"/>
      <c r="L43" s="17"/>
      <c r="M43" s="26"/>
      <c r="N43" s="20"/>
      <c r="O43" s="17"/>
      <c r="P43" s="17"/>
      <c r="Q43" s="17"/>
    </row>
    <row r="44" spans="1:17" s="10" customFormat="1" ht="13.5" thickBot="1">
      <c r="A44" s="806"/>
      <c r="B44" s="804"/>
      <c r="C44" s="804"/>
      <c r="D44" s="802"/>
      <c r="E44" s="802"/>
      <c r="F44" s="818"/>
      <c r="G44" s="820"/>
      <c r="I44" s="86"/>
      <c r="J44" s="20"/>
      <c r="K44" s="17"/>
      <c r="L44" s="17"/>
      <c r="M44" s="810" t="s">
        <v>5087</v>
      </c>
      <c r="N44" s="812" t="s">
        <v>4493</v>
      </c>
      <c r="O44" s="813"/>
      <c r="P44" s="814"/>
      <c r="Q44" s="17"/>
    </row>
    <row r="45" spans="1:17" s="10" customFormat="1">
      <c r="A45" s="82"/>
      <c r="B45" s="92">
        <v>3</v>
      </c>
      <c r="C45" s="93" t="s">
        <v>4492</v>
      </c>
      <c r="D45" s="94" t="s">
        <v>117</v>
      </c>
      <c r="E45" s="147"/>
      <c r="F45" s="147"/>
      <c r="G45" s="116"/>
      <c r="I45" s="86"/>
      <c r="J45" s="28"/>
      <c r="K45" s="18"/>
      <c r="L45" s="18"/>
      <c r="M45" s="811"/>
      <c r="N45" s="317" t="s">
        <v>5088</v>
      </c>
      <c r="O45" s="317" t="s">
        <v>5089</v>
      </c>
      <c r="P45" s="317" t="s">
        <v>5090</v>
      </c>
      <c r="Q45" s="18"/>
    </row>
    <row r="46" spans="1:17" s="10" customFormat="1">
      <c r="A46" s="82" t="e">
        <f>#REF!</f>
        <v>#REF!</v>
      </c>
      <c r="B46" s="83" t="s">
        <v>112</v>
      </c>
      <c r="C46" s="85" t="e">
        <f>#REF!</f>
        <v>#REF!</v>
      </c>
      <c r="D46" s="310" t="e">
        <f>#REF!</f>
        <v>#REF!</v>
      </c>
      <c r="E46" s="308" t="e">
        <f>#REF!</f>
        <v>#REF!</v>
      </c>
      <c r="F46" s="354">
        <f>K48</f>
        <v>1.9000000000000001E-4</v>
      </c>
      <c r="G46" s="116" t="e">
        <f>E46*F46</f>
        <v>#REF!</v>
      </c>
      <c r="I46" s="86"/>
      <c r="J46" s="316" t="s">
        <v>5081</v>
      </c>
      <c r="K46" s="316" t="s">
        <v>4493</v>
      </c>
      <c r="L46" s="18"/>
      <c r="M46" s="319">
        <v>0.4</v>
      </c>
      <c r="N46" s="318">
        <v>7.2999999999999996E-4</v>
      </c>
      <c r="O46" s="318">
        <v>1.4599999999999999E-3</v>
      </c>
      <c r="P46" s="318">
        <v>2.1900000000000001E-3</v>
      </c>
      <c r="Q46" s="18"/>
    </row>
    <row r="47" spans="1:17" s="10" customFormat="1">
      <c r="A47" s="82" t="e">
        <f>#REF!</f>
        <v>#REF!</v>
      </c>
      <c r="B47" s="83" t="s">
        <v>2465</v>
      </c>
      <c r="C47" s="85" t="e">
        <f>#REF!</f>
        <v>#REF!</v>
      </c>
      <c r="D47" s="310" t="e">
        <f>#REF!</f>
        <v>#REF!</v>
      </c>
      <c r="E47" s="308" t="e">
        <f>#REF!</f>
        <v>#REF!</v>
      </c>
      <c r="F47" s="354">
        <f>K47</f>
        <v>2.1000000000000001E-4</v>
      </c>
      <c r="G47" s="116" t="e">
        <f>E47*F47</f>
        <v>#REF!</v>
      </c>
      <c r="I47" s="86"/>
      <c r="J47" s="313" t="s">
        <v>5082</v>
      </c>
      <c r="K47" s="313">
        <v>2.1000000000000001E-4</v>
      </c>
      <c r="L47" s="28"/>
      <c r="M47" s="319">
        <v>0.6</v>
      </c>
      <c r="N47" s="315">
        <v>9.8999999999999999E-4</v>
      </c>
      <c r="O47" s="315">
        <v>1.98E-3</v>
      </c>
      <c r="P47" s="315">
        <v>2.97E-3</v>
      </c>
      <c r="Q47" s="18"/>
    </row>
    <row r="48" spans="1:17" s="10" customFormat="1" ht="13.5" thickBot="1">
      <c r="A48" s="82" t="e">
        <f>#REF!</f>
        <v>#REF!</v>
      </c>
      <c r="B48" s="83" t="s">
        <v>4502</v>
      </c>
      <c r="C48" s="85" t="e">
        <f>#REF!</f>
        <v>#REF!</v>
      </c>
      <c r="D48" s="310" t="e">
        <f>#REF!</f>
        <v>#REF!</v>
      </c>
      <c r="E48" s="308" t="e">
        <f>#REF!</f>
        <v>#REF!</v>
      </c>
      <c r="F48" s="354">
        <f>K47</f>
        <v>2.1000000000000001E-4</v>
      </c>
      <c r="G48" s="116" t="e">
        <f>E48*F48</f>
        <v>#REF!</v>
      </c>
      <c r="I48" s="86"/>
      <c r="J48" s="313" t="s">
        <v>5083</v>
      </c>
      <c r="K48" s="313">
        <v>1.9000000000000001E-4</v>
      </c>
      <c r="L48" s="11"/>
      <c r="M48" s="319">
        <v>0.8</v>
      </c>
      <c r="N48" s="315">
        <v>1.31E-3</v>
      </c>
      <c r="O48" s="315">
        <v>2.6199999999999999E-3</v>
      </c>
      <c r="P48" s="315">
        <v>3.9300000000000003E-3</v>
      </c>
    </row>
    <row r="49" spans="1:16" s="10" customFormat="1" ht="13.5" thickBot="1">
      <c r="A49" s="823" t="s">
        <v>4494</v>
      </c>
      <c r="B49" s="824"/>
      <c r="C49" s="824"/>
      <c r="D49" s="824"/>
      <c r="E49" s="824"/>
      <c r="F49" s="824"/>
      <c r="G49" s="117" t="e">
        <f>SUM(G46:G48)</f>
        <v>#REF!</v>
      </c>
      <c r="I49" s="86"/>
      <c r="J49" s="313" t="s">
        <v>5084</v>
      </c>
      <c r="K49" s="313">
        <v>2.7999999999999998E-4</v>
      </c>
      <c r="L49" s="11"/>
      <c r="M49" s="319">
        <v>1</v>
      </c>
      <c r="N49" s="315">
        <v>1.64E-3</v>
      </c>
      <c r="O49" s="315">
        <v>3.2799999999999999E-3</v>
      </c>
      <c r="P49" s="315">
        <v>4.9199999999999999E-3</v>
      </c>
    </row>
    <row r="50" spans="1:16" s="10" customFormat="1">
      <c r="A50" s="805" t="s">
        <v>14</v>
      </c>
      <c r="B50" s="803" t="s">
        <v>4447</v>
      </c>
      <c r="C50" s="803" t="s">
        <v>4451</v>
      </c>
      <c r="D50" s="801" t="s">
        <v>125</v>
      </c>
      <c r="E50" s="801" t="s">
        <v>6</v>
      </c>
      <c r="F50" s="817" t="s">
        <v>4493</v>
      </c>
      <c r="G50" s="819" t="s">
        <v>4489</v>
      </c>
      <c r="I50" s="86"/>
      <c r="J50" s="314" t="s">
        <v>5085</v>
      </c>
      <c r="K50" s="313">
        <v>9.0000000000000006E-5</v>
      </c>
      <c r="L50" s="11"/>
      <c r="M50" s="319">
        <v>1.2</v>
      </c>
      <c r="N50" s="315">
        <v>2.0899999999999998E-3</v>
      </c>
      <c r="O50" s="315">
        <v>4.1799999999999997E-3</v>
      </c>
      <c r="P50" s="315">
        <v>6.2700000000000004E-3</v>
      </c>
    </row>
    <row r="51" spans="1:16" s="10" customFormat="1" ht="13.5" thickBot="1">
      <c r="A51" s="806"/>
      <c r="B51" s="804"/>
      <c r="C51" s="804"/>
      <c r="D51" s="802"/>
      <c r="E51" s="802"/>
      <c r="F51" s="818"/>
      <c r="G51" s="820"/>
      <c r="H51" s="131"/>
      <c r="I51" s="132"/>
      <c r="J51" s="314" t="s">
        <v>5086</v>
      </c>
      <c r="K51" s="313">
        <v>2.4000000000000001E-4</v>
      </c>
      <c r="L51" s="11"/>
      <c r="M51" s="319">
        <v>1.5</v>
      </c>
      <c r="N51" s="315">
        <v>2.7599999999999999E-3</v>
      </c>
      <c r="O51" s="315">
        <v>5.5199999999999997E-3</v>
      </c>
      <c r="P51" s="315">
        <v>8.2799999999999992E-3</v>
      </c>
    </row>
    <row r="52" spans="1:16" s="10" customFormat="1">
      <c r="A52" s="82"/>
      <c r="B52" s="92">
        <v>4</v>
      </c>
      <c r="C52" s="93" t="s">
        <v>4496</v>
      </c>
      <c r="D52" s="94" t="s">
        <v>117</v>
      </c>
      <c r="E52" s="147"/>
      <c r="F52" s="147"/>
      <c r="G52" s="116"/>
      <c r="I52" s="86"/>
      <c r="J52" s="11"/>
      <c r="K52" s="58"/>
      <c r="L52" s="11"/>
      <c r="N52" s="11"/>
    </row>
    <row r="53" spans="1:16" s="10" customFormat="1">
      <c r="A53" s="82" t="e">
        <f>#REF!</f>
        <v>#REF!</v>
      </c>
      <c r="B53" s="83" t="s">
        <v>113</v>
      </c>
      <c r="C53" s="85" t="e">
        <f>#REF!</f>
        <v>#REF!</v>
      </c>
      <c r="D53" s="310" t="e">
        <f>#REF!</f>
        <v>#REF!</v>
      </c>
      <c r="E53" s="308" t="e">
        <f>#REF!</f>
        <v>#REF!</v>
      </c>
      <c r="F53" s="354">
        <f>N47</f>
        <v>9.8999999999999999E-4</v>
      </c>
      <c r="G53" s="116" t="e">
        <f t="shared" ref="G53:G60" si="3">E53*F53</f>
        <v>#REF!</v>
      </c>
      <c r="I53" s="86"/>
      <c r="J53" s="11"/>
      <c r="K53" s="58"/>
      <c r="L53" s="11"/>
      <c r="M53" s="810" t="s">
        <v>5087</v>
      </c>
      <c r="N53" s="812" t="s">
        <v>4493</v>
      </c>
      <c r="O53" s="813"/>
      <c r="P53" s="814"/>
    </row>
    <row r="54" spans="1:16" s="10" customFormat="1">
      <c r="A54" s="82" t="e">
        <f>#REF!</f>
        <v>#REF!</v>
      </c>
      <c r="B54" s="83" t="s">
        <v>4495</v>
      </c>
      <c r="C54" s="85" t="e">
        <f>#REF!</f>
        <v>#REF!</v>
      </c>
      <c r="D54" s="310" t="e">
        <f>#REF!</f>
        <v>#REF!</v>
      </c>
      <c r="E54" s="308" t="e">
        <f>#REF!</f>
        <v>#REF!</v>
      </c>
      <c r="F54" s="354">
        <f>N56</f>
        <v>5.1900000000000002E-3</v>
      </c>
      <c r="G54" s="116" t="e">
        <f t="shared" ref="G54:G57" si="4">E54*F54</f>
        <v>#REF!</v>
      </c>
      <c r="I54" s="86"/>
      <c r="J54" s="11"/>
      <c r="K54" s="58"/>
      <c r="L54" s="11"/>
      <c r="M54" s="811"/>
      <c r="N54" s="317" t="s">
        <v>5091</v>
      </c>
      <c r="O54" s="317" t="s">
        <v>5092</v>
      </c>
      <c r="P54" s="317" t="s">
        <v>5093</v>
      </c>
    </row>
    <row r="55" spans="1:16" s="10" customFormat="1">
      <c r="A55" s="82" t="e">
        <f>#REF!</f>
        <v>#REF!</v>
      </c>
      <c r="B55" s="83" t="s">
        <v>4507</v>
      </c>
      <c r="C55" s="85" t="e">
        <f>#REF!</f>
        <v>#REF!</v>
      </c>
      <c r="D55" s="310" t="e">
        <f>#REF!</f>
        <v>#REF!</v>
      </c>
      <c r="E55" s="308" t="e">
        <f>#REF!</f>
        <v>#REF!</v>
      </c>
      <c r="F55" s="354">
        <f>N48</f>
        <v>1.31E-3</v>
      </c>
      <c r="G55" s="116" t="e">
        <f t="shared" si="4"/>
        <v>#REF!</v>
      </c>
      <c r="I55" s="86"/>
      <c r="J55" s="11"/>
      <c r="K55" s="58"/>
      <c r="M55" s="319">
        <v>0.4</v>
      </c>
      <c r="N55" s="318">
        <v>2.8300000000000001E-3</v>
      </c>
      <c r="O55" s="318"/>
      <c r="P55" s="318"/>
    </row>
    <row r="56" spans="1:16" s="10" customFormat="1">
      <c r="A56" s="82" t="e">
        <f>#REF!</f>
        <v>#REF!</v>
      </c>
      <c r="B56" s="83" t="s">
        <v>4508</v>
      </c>
      <c r="C56" s="85" t="e">
        <f>#REF!</f>
        <v>#REF!</v>
      </c>
      <c r="D56" s="310" t="e">
        <f>#REF!</f>
        <v>#REF!</v>
      </c>
      <c r="E56" s="308" t="e">
        <f>#REF!</f>
        <v>#REF!</v>
      </c>
      <c r="F56" s="354">
        <f>N57</f>
        <v>8.3400000000000002E-3</v>
      </c>
      <c r="G56" s="116" t="e">
        <f t="shared" si="4"/>
        <v>#REF!</v>
      </c>
      <c r="I56" s="86"/>
      <c r="J56" s="11"/>
      <c r="K56" s="58"/>
      <c r="M56" s="319">
        <v>0.6</v>
      </c>
      <c r="N56" s="315">
        <v>5.1900000000000002E-3</v>
      </c>
      <c r="O56" s="315"/>
      <c r="P56" s="315"/>
    </row>
    <row r="57" spans="1:16" s="10" customFormat="1" ht="15.75">
      <c r="A57" s="82" t="e">
        <f>#REF!</f>
        <v>#REF!</v>
      </c>
      <c r="B57" s="83" t="s">
        <v>4737</v>
      </c>
      <c r="C57" s="85" t="e">
        <f>#REF!</f>
        <v>#REF!</v>
      </c>
      <c r="D57" s="310" t="e">
        <f>#REF!</f>
        <v>#REF!</v>
      </c>
      <c r="E57" s="308" t="e">
        <f>#REF!</f>
        <v>#REF!</v>
      </c>
      <c r="F57" s="354">
        <f>N49</f>
        <v>1.64E-3</v>
      </c>
      <c r="G57" s="116" t="e">
        <f t="shared" si="4"/>
        <v>#REF!</v>
      </c>
      <c r="I57" s="86"/>
      <c r="J57" s="144"/>
      <c r="K57" s="58"/>
      <c r="M57" s="319">
        <v>0.8</v>
      </c>
      <c r="N57" s="315">
        <v>8.3400000000000002E-3</v>
      </c>
      <c r="O57" s="315">
        <v>9.6600000000000002E-3</v>
      </c>
      <c r="P57" s="315"/>
    </row>
    <row r="58" spans="1:16" s="10" customFormat="1" ht="15.75">
      <c r="A58" s="82" t="e">
        <f>#REF!</f>
        <v>#REF!</v>
      </c>
      <c r="B58" s="83" t="s">
        <v>5078</v>
      </c>
      <c r="C58" s="85" t="e">
        <f>#REF!</f>
        <v>#REF!</v>
      </c>
      <c r="D58" s="310" t="e">
        <f>#REF!</f>
        <v>#REF!</v>
      </c>
      <c r="E58" s="308" t="e">
        <f>#REF!</f>
        <v>#REF!</v>
      </c>
      <c r="F58" s="354">
        <f>N58</f>
        <v>1.1860000000000001E-2</v>
      </c>
      <c r="G58" s="116" t="e">
        <f t="shared" si="3"/>
        <v>#REF!</v>
      </c>
      <c r="I58" s="86"/>
      <c r="J58" s="144"/>
      <c r="K58" s="58"/>
      <c r="M58" s="319">
        <v>1</v>
      </c>
      <c r="N58" s="315">
        <v>1.1860000000000001E-2</v>
      </c>
      <c r="O58" s="315">
        <v>1.374E-2</v>
      </c>
      <c r="P58" s="315">
        <v>1.6150000000000001E-2</v>
      </c>
    </row>
    <row r="59" spans="1:16" s="10" customFormat="1" ht="15.75">
      <c r="A59" s="82" t="e">
        <f>#REF!</f>
        <v>#REF!</v>
      </c>
      <c r="B59" s="83" t="s">
        <v>5079</v>
      </c>
      <c r="C59" s="85" t="e">
        <f>#REF!</f>
        <v>#REF!</v>
      </c>
      <c r="D59" s="310" t="e">
        <f>#REF!</f>
        <v>#REF!</v>
      </c>
      <c r="E59" s="308" t="e">
        <f>#REF!</f>
        <v>#REF!</v>
      </c>
      <c r="F59" s="354">
        <f>N50</f>
        <v>2.0899999999999998E-3</v>
      </c>
      <c r="G59" s="116" t="e">
        <f t="shared" si="3"/>
        <v>#REF!</v>
      </c>
      <c r="I59" s="86"/>
      <c r="J59" s="144"/>
      <c r="K59" s="58"/>
      <c r="M59" s="319">
        <v>1.2</v>
      </c>
      <c r="N59" s="315">
        <v>1.5650000000000001E-2</v>
      </c>
      <c r="O59" s="315">
        <v>1.8120000000000001E-2</v>
      </c>
      <c r="P59" s="315">
        <v>2.1229999999999999E-2</v>
      </c>
    </row>
    <row r="60" spans="1:16" s="10" customFormat="1" ht="13.5" thickBot="1">
      <c r="A60" s="82" t="e">
        <f>#REF!</f>
        <v>#REF!</v>
      </c>
      <c r="B60" s="83" t="s">
        <v>5080</v>
      </c>
      <c r="C60" s="85" t="e">
        <f>#REF!</f>
        <v>#REF!</v>
      </c>
      <c r="D60" s="310" t="e">
        <f>#REF!</f>
        <v>#REF!</v>
      </c>
      <c r="E60" s="308" t="e">
        <f>#REF!</f>
        <v>#REF!</v>
      </c>
      <c r="F60" s="354">
        <f>N59</f>
        <v>1.5650000000000001E-2</v>
      </c>
      <c r="G60" s="116" t="e">
        <f t="shared" si="3"/>
        <v>#REF!</v>
      </c>
      <c r="I60" s="86"/>
      <c r="J60" s="11"/>
      <c r="K60" s="58"/>
      <c r="M60" s="319">
        <v>1.5</v>
      </c>
      <c r="N60" s="315">
        <v>2.5600000000000001E-2</v>
      </c>
      <c r="O60" s="315">
        <v>2.9420000000000002E-2</v>
      </c>
      <c r="P60" s="315">
        <v>3.3869999999999997E-2</v>
      </c>
    </row>
    <row r="61" spans="1:16" s="10" customFormat="1" ht="13.5" thickBot="1">
      <c r="A61" s="823" t="s">
        <v>4497</v>
      </c>
      <c r="B61" s="824"/>
      <c r="C61" s="824"/>
      <c r="D61" s="824"/>
      <c r="E61" s="824"/>
      <c r="F61" s="824"/>
      <c r="G61" s="117" t="e">
        <f>SUM(G53:G60)</f>
        <v>#REF!</v>
      </c>
      <c r="I61" s="86"/>
      <c r="J61" s="11"/>
      <c r="K61" s="58"/>
      <c r="N61" s="11"/>
    </row>
    <row r="62" spans="1:16" s="10" customFormat="1" ht="14.25" customHeight="1" thickBot="1">
      <c r="A62" s="821" t="s">
        <v>4500</v>
      </c>
      <c r="B62" s="822"/>
      <c r="C62" s="822"/>
      <c r="D62" s="822"/>
      <c r="E62" s="822"/>
      <c r="F62" s="822"/>
      <c r="G62" s="118" t="e">
        <f>G42+G49+G61+G20</f>
        <v>#REF!</v>
      </c>
      <c r="I62" s="86"/>
      <c r="J62" s="144"/>
      <c r="K62" s="58"/>
      <c r="N62" s="11"/>
    </row>
    <row r="63" spans="1:16" s="1" customFormat="1" ht="13.5" customHeight="1" thickBot="1">
      <c r="A63" s="821" t="s">
        <v>4501</v>
      </c>
      <c r="B63" s="822"/>
      <c r="C63" s="822"/>
      <c r="D63" s="822"/>
      <c r="E63" s="822"/>
      <c r="F63" s="822"/>
      <c r="G63" s="118">
        <f>SUM(E13:E14)</f>
        <v>1</v>
      </c>
      <c r="I63" s="9"/>
      <c r="J63" s="2"/>
      <c r="K63" s="58"/>
      <c r="M63" s="3"/>
      <c r="N63" s="2"/>
    </row>
    <row r="64" spans="1:16" ht="15.75" customHeight="1">
      <c r="A64" s="68"/>
      <c r="B64" s="42"/>
      <c r="C64" s="68"/>
      <c r="D64" s="42"/>
      <c r="E64" s="42"/>
      <c r="F64" s="145"/>
      <c r="G64" s="145"/>
      <c r="K64" s="58"/>
    </row>
    <row r="65" spans="6:7">
      <c r="F65" s="20"/>
      <c r="G65" s="20"/>
    </row>
    <row r="66" spans="6:7">
      <c r="F66" s="20"/>
      <c r="G66" s="20"/>
    </row>
    <row r="67" spans="6:7">
      <c r="F67" s="20"/>
      <c r="G67" s="20"/>
    </row>
    <row r="68" spans="6:7">
      <c r="F68" s="20"/>
      <c r="G68" s="20"/>
    </row>
    <row r="69" spans="6:7">
      <c r="F69" s="20"/>
      <c r="G69" s="20"/>
    </row>
    <row r="70" spans="6:7">
      <c r="F70" s="20"/>
      <c r="G70" s="20"/>
    </row>
    <row r="71" spans="6:7">
      <c r="F71" s="20"/>
      <c r="G71" s="20"/>
    </row>
    <row r="72" spans="6:7">
      <c r="F72" s="20"/>
      <c r="G72" s="20"/>
    </row>
    <row r="73" spans="6:7">
      <c r="F73" s="20"/>
      <c r="G73" s="20"/>
    </row>
    <row r="74" spans="6:7">
      <c r="F74" s="20"/>
      <c r="G74" s="20"/>
    </row>
    <row r="75" spans="6:7">
      <c r="F75" s="20"/>
      <c r="G75" s="20"/>
    </row>
    <row r="76" spans="6:7">
      <c r="F76" s="20"/>
      <c r="G76" s="20"/>
    </row>
    <row r="77" spans="6:7">
      <c r="F77" s="20"/>
      <c r="G77" s="20"/>
    </row>
    <row r="78" spans="6:7">
      <c r="F78" s="20"/>
      <c r="G78" s="20"/>
    </row>
    <row r="79" spans="6:7">
      <c r="F79" s="20"/>
      <c r="G79" s="20"/>
    </row>
    <row r="80" spans="6:7">
      <c r="F80" s="20"/>
      <c r="G80" s="20"/>
    </row>
    <row r="81" spans="6:7">
      <c r="F81" s="20"/>
      <c r="G81" s="20"/>
    </row>
    <row r="82" spans="6:7">
      <c r="F82" s="20"/>
      <c r="G82" s="20"/>
    </row>
    <row r="83" spans="6:7">
      <c r="F83" s="20"/>
      <c r="G83" s="20"/>
    </row>
    <row r="84" spans="6:7">
      <c r="F84" s="20"/>
      <c r="G84" s="20"/>
    </row>
    <row r="85" spans="6:7">
      <c r="F85" s="20"/>
      <c r="G85" s="20"/>
    </row>
    <row r="86" spans="6:7">
      <c r="F86" s="20"/>
      <c r="G86" s="20"/>
    </row>
    <row r="87" spans="6:7">
      <c r="F87" s="20"/>
      <c r="G87" s="20"/>
    </row>
    <row r="88" spans="6:7">
      <c r="F88" s="20"/>
      <c r="G88" s="20"/>
    </row>
    <row r="89" spans="6:7">
      <c r="F89" s="20"/>
      <c r="G89" s="20"/>
    </row>
    <row r="90" spans="6:7">
      <c r="F90" s="20"/>
      <c r="G90" s="20"/>
    </row>
    <row r="91" spans="6:7">
      <c r="F91" s="20"/>
      <c r="G91" s="20"/>
    </row>
    <row r="92" spans="6:7">
      <c r="F92" s="20"/>
      <c r="G92" s="20"/>
    </row>
    <row r="93" spans="6:7">
      <c r="F93" s="20"/>
      <c r="G93" s="20"/>
    </row>
    <row r="94" spans="6:7">
      <c r="F94" s="20"/>
      <c r="G94" s="20"/>
    </row>
    <row r="95" spans="6:7">
      <c r="F95" s="20"/>
      <c r="G95" s="20"/>
    </row>
    <row r="96" spans="6:7">
      <c r="F96" s="20"/>
      <c r="G96" s="20"/>
    </row>
    <row r="97" spans="6:7">
      <c r="F97" s="20"/>
      <c r="G97" s="20"/>
    </row>
    <row r="98" spans="6:7">
      <c r="F98" s="20"/>
      <c r="G98" s="20"/>
    </row>
    <row r="99" spans="6:7">
      <c r="F99" s="20"/>
      <c r="G99" s="20"/>
    </row>
  </sheetData>
  <mergeCells count="47">
    <mergeCell ref="F16:F17"/>
    <mergeCell ref="G16:G17"/>
    <mergeCell ref="A20:F20"/>
    <mergeCell ref="A16:A17"/>
    <mergeCell ref="B16:B17"/>
    <mergeCell ref="C16:C17"/>
    <mergeCell ref="D16:D17"/>
    <mergeCell ref="E16:E17"/>
    <mergeCell ref="G21:G22"/>
    <mergeCell ref="A42:F42"/>
    <mergeCell ref="A21:A22"/>
    <mergeCell ref="B21:B22"/>
    <mergeCell ref="C21:C22"/>
    <mergeCell ref="A62:F62"/>
    <mergeCell ref="A63:F63"/>
    <mergeCell ref="A49:F49"/>
    <mergeCell ref="A50:A51"/>
    <mergeCell ref="B50:B51"/>
    <mergeCell ref="C50:C51"/>
    <mergeCell ref="A61:F61"/>
    <mergeCell ref="D50:D51"/>
    <mergeCell ref="E50:E51"/>
    <mergeCell ref="F50:F51"/>
    <mergeCell ref="A9:G9"/>
    <mergeCell ref="A10:A11"/>
    <mergeCell ref="B10:B11"/>
    <mergeCell ref="C10:C11"/>
    <mergeCell ref="D10:D11"/>
    <mergeCell ref="E10:E11"/>
    <mergeCell ref="F10:F11"/>
    <mergeCell ref="G10:G11"/>
    <mergeCell ref="M44:M45"/>
    <mergeCell ref="N44:P44"/>
    <mergeCell ref="M53:M54"/>
    <mergeCell ref="N53:P53"/>
    <mergeCell ref="A15:F15"/>
    <mergeCell ref="A43:A44"/>
    <mergeCell ref="B43:B44"/>
    <mergeCell ref="C43:C44"/>
    <mergeCell ref="D43:D44"/>
    <mergeCell ref="E43:E44"/>
    <mergeCell ref="F43:F44"/>
    <mergeCell ref="G43:G44"/>
    <mergeCell ref="G50:G51"/>
    <mergeCell ref="D21:D22"/>
    <mergeCell ref="E21:E22"/>
    <mergeCell ref="F21:F22"/>
  </mergeCells>
  <printOptions horizontalCentered="1"/>
  <pageMargins left="0.25" right="0.25" top="0.75" bottom="0.75" header="0.3" footer="0.3"/>
  <pageSetup paperSize="9" scale="67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K52"/>
  <sheetViews>
    <sheetView workbookViewId="0"/>
  </sheetViews>
  <sheetFormatPr defaultRowHeight="16.5"/>
  <cols>
    <col min="1" max="1" width="9.140625" style="165"/>
    <col min="2" max="2" width="11.28515625" style="165" customWidth="1"/>
    <col min="3" max="3" width="45" style="165" bestFit="1" customWidth="1"/>
    <col min="4" max="4" width="13.85546875" style="165" bestFit="1" customWidth="1"/>
    <col min="5" max="5" width="12.5703125" style="165" customWidth="1"/>
    <col min="6" max="6" width="14.28515625" style="165" customWidth="1"/>
    <col min="7" max="7" width="15.140625" style="165" customWidth="1"/>
    <col min="8" max="8" width="15" style="165" customWidth="1"/>
    <col min="9" max="9" width="15.85546875" style="165" customWidth="1"/>
    <col min="10" max="16384" width="9.140625" style="165"/>
  </cols>
  <sheetData>
    <row r="1" spans="2:10">
      <c r="B1" s="13"/>
      <c r="C1" s="170" t="e">
        <f>#REF!</f>
        <v>#REF!</v>
      </c>
      <c r="D1" s="189"/>
    </row>
    <row r="2" spans="2:10">
      <c r="B2" s="13"/>
      <c r="C2" s="170" t="e">
        <f>#REF!</f>
        <v>#REF!</v>
      </c>
      <c r="D2" s="189"/>
    </row>
    <row r="3" spans="2:10">
      <c r="B3" s="13"/>
      <c r="C3" s="170" t="e">
        <f>#REF!</f>
        <v>#REF!</v>
      </c>
      <c r="D3" s="189"/>
    </row>
    <row r="4" spans="2:10">
      <c r="B4" s="13"/>
      <c r="C4" s="170" t="e">
        <f>#REF!</f>
        <v>#REF!</v>
      </c>
      <c r="D4" s="189"/>
    </row>
    <row r="6" spans="2:10" ht="21.75" customHeight="1">
      <c r="B6" s="830" t="s">
        <v>4554</v>
      </c>
      <c r="C6" s="830"/>
      <c r="D6" s="830"/>
      <c r="E6" s="830"/>
      <c r="F6" s="830"/>
      <c r="G6" s="830"/>
      <c r="H6" s="830"/>
      <c r="I6" s="830"/>
    </row>
    <row r="8" spans="2:10">
      <c r="B8" s="66" t="s">
        <v>130</v>
      </c>
      <c r="C8" s="190" t="e">
        <f>#REF!</f>
        <v>#REF!</v>
      </c>
      <c r="H8" s="191" t="s">
        <v>114</v>
      </c>
      <c r="I8" s="59" t="e">
        <f>#REF!</f>
        <v>#REF!</v>
      </c>
    </row>
    <row r="9" spans="2:10">
      <c r="B9" s="66" t="s">
        <v>5</v>
      </c>
      <c r="C9" s="192" t="e">
        <f>#REF!</f>
        <v>#REF!</v>
      </c>
    </row>
    <row r="11" spans="2:10">
      <c r="C11" s="193" t="s">
        <v>4555</v>
      </c>
      <c r="D11" s="194">
        <v>0.8</v>
      </c>
      <c r="E11" s="831" t="s">
        <v>4556</v>
      </c>
      <c r="F11" s="831"/>
      <c r="G11" s="831"/>
    </row>
    <row r="12" spans="2:10">
      <c r="C12" s="193" t="s">
        <v>4557</v>
      </c>
      <c r="D12" s="195">
        <v>1.1299999999999999</v>
      </c>
      <c r="E12" s="832" t="s">
        <v>4558</v>
      </c>
      <c r="F12" s="833"/>
      <c r="G12" s="834"/>
    </row>
    <row r="13" spans="2:10">
      <c r="C13" s="193" t="s">
        <v>4559</v>
      </c>
      <c r="D13" s="196" t="e">
        <f>#REF!</f>
        <v>#REF!</v>
      </c>
      <c r="E13" s="835" t="s">
        <v>5104</v>
      </c>
      <c r="F13" s="835"/>
      <c r="G13" s="835"/>
    </row>
    <row r="14" spans="2:10">
      <c r="C14" s="193" t="s">
        <v>4560</v>
      </c>
      <c r="D14" s="197" t="e">
        <f>#REF!</f>
        <v>#REF!</v>
      </c>
      <c r="E14" s="836" t="s">
        <v>5165</v>
      </c>
      <c r="F14" s="836"/>
      <c r="G14" s="836"/>
    </row>
    <row r="15" spans="2:10">
      <c r="C15" s="168"/>
      <c r="I15" s="198"/>
      <c r="J15" s="199"/>
    </row>
    <row r="16" spans="2:10">
      <c r="C16" s="837" t="s">
        <v>4561</v>
      </c>
      <c r="D16" s="838"/>
      <c r="E16" s="838"/>
      <c r="F16" s="838"/>
      <c r="G16" s="839"/>
      <c r="I16" s="198"/>
      <c r="J16" s="199"/>
    </row>
    <row r="17" spans="3:11" s="200" customFormat="1" ht="25.5">
      <c r="C17" s="404" t="s">
        <v>4562</v>
      </c>
      <c r="D17" s="404" t="s">
        <v>11</v>
      </c>
      <c r="E17" s="404" t="s">
        <v>4563</v>
      </c>
      <c r="F17" s="404" t="s">
        <v>4564</v>
      </c>
      <c r="G17" s="404" t="s">
        <v>4565</v>
      </c>
    </row>
    <row r="18" spans="3:11" s="200" customFormat="1">
      <c r="C18" s="405" t="s">
        <v>4571</v>
      </c>
      <c r="D18" s="201" t="s">
        <v>1</v>
      </c>
      <c r="E18" s="202">
        <v>9.11</v>
      </c>
      <c r="F18" s="203">
        <v>0.7</v>
      </c>
      <c r="G18" s="201">
        <f>E18*F18</f>
        <v>6.38</v>
      </c>
    </row>
    <row r="19" spans="3:11">
      <c r="C19" s="405" t="s">
        <v>4566</v>
      </c>
      <c r="D19" s="201" t="s">
        <v>1</v>
      </c>
      <c r="E19" s="202">
        <v>94.36</v>
      </c>
      <c r="F19" s="203">
        <v>0.6</v>
      </c>
      <c r="G19" s="201">
        <f t="shared" ref="G19:G22" si="0">E19*F19</f>
        <v>56.62</v>
      </c>
    </row>
    <row r="20" spans="3:11">
      <c r="C20" s="405" t="s">
        <v>119</v>
      </c>
      <c r="D20" s="202" t="s">
        <v>1</v>
      </c>
      <c r="E20" s="202">
        <v>41.68</v>
      </c>
      <c r="F20" s="203">
        <v>0.5</v>
      </c>
      <c r="G20" s="201">
        <f t="shared" si="0"/>
        <v>20.84</v>
      </c>
    </row>
    <row r="21" spans="3:11">
      <c r="C21" s="405" t="s">
        <v>4567</v>
      </c>
      <c r="D21" s="202" t="s">
        <v>1</v>
      </c>
      <c r="E21" s="201">
        <v>69.38</v>
      </c>
      <c r="F21" s="203">
        <v>0.7</v>
      </c>
      <c r="G21" s="201">
        <f t="shared" si="0"/>
        <v>48.57</v>
      </c>
    </row>
    <row r="22" spans="3:11">
      <c r="C22" s="405" t="s">
        <v>4484</v>
      </c>
      <c r="D22" s="202" t="s">
        <v>1</v>
      </c>
      <c r="E22" s="201">
        <v>18.100000000000001</v>
      </c>
      <c r="F22" s="203">
        <v>0.5</v>
      </c>
      <c r="G22" s="201">
        <f t="shared" si="0"/>
        <v>9.0500000000000007</v>
      </c>
    </row>
    <row r="23" spans="3:11">
      <c r="C23" s="406" t="s">
        <v>3</v>
      </c>
      <c r="D23" s="348"/>
      <c r="E23" s="348">
        <f>SUM(E18:E22)</f>
        <v>232.63</v>
      </c>
      <c r="F23" s="348"/>
      <c r="G23" s="349">
        <f>SUM(G18:G22)</f>
        <v>141.46</v>
      </c>
    </row>
    <row r="24" spans="3:11">
      <c r="C24" s="205"/>
      <c r="D24" s="206"/>
      <c r="E24" s="206"/>
      <c r="F24" s="206"/>
      <c r="G24" s="206"/>
    </row>
    <row r="25" spans="3:11">
      <c r="C25" s="840" t="s">
        <v>4568</v>
      </c>
      <c r="D25" s="841"/>
      <c r="E25" s="841"/>
      <c r="F25" s="841"/>
      <c r="G25" s="841"/>
      <c r="H25" s="841"/>
      <c r="I25" s="842"/>
    </row>
    <row r="26" spans="3:11" ht="25.5">
      <c r="C26" s="404" t="s">
        <v>4562</v>
      </c>
      <c r="D26" s="404" t="s">
        <v>11</v>
      </c>
      <c r="E26" s="404" t="s">
        <v>4563</v>
      </c>
      <c r="F26" s="404" t="s">
        <v>4569</v>
      </c>
      <c r="G26" s="404" t="s">
        <v>4570</v>
      </c>
      <c r="H26" s="404" t="s">
        <v>4456</v>
      </c>
      <c r="I26" s="404" t="s">
        <v>10</v>
      </c>
    </row>
    <row r="27" spans="3:11">
      <c r="C27" s="273" t="s">
        <v>4572</v>
      </c>
      <c r="D27" s="272" t="s">
        <v>1</v>
      </c>
      <c r="E27" s="272">
        <v>6.11</v>
      </c>
      <c r="F27" s="272" t="s">
        <v>658</v>
      </c>
      <c r="G27" s="272">
        <v>1</v>
      </c>
      <c r="H27" s="207">
        <f>VLOOKUP(F27,'Custo Materiais'!$A$9:$D$1665,4,0)</f>
        <v>36767.9807</v>
      </c>
      <c r="I27" s="208">
        <f>G27*H27</f>
        <v>36767.980000000003</v>
      </c>
      <c r="K27" s="165" t="str">
        <f>VLOOKUP(F27,'Custo Materiais'!$A$9:$D$1682,2,0)</f>
        <v>Contêiner com 3 janelas para guarita - L = 2,44 m e C = 3,05 m (1/2 TEU)</v>
      </c>
    </row>
    <row r="28" spans="3:11">
      <c r="C28" s="406" t="s">
        <v>3</v>
      </c>
      <c r="D28" s="350"/>
      <c r="E28" s="348">
        <f>SUM(E27:E27)</f>
        <v>6.11</v>
      </c>
      <c r="F28" s="350"/>
      <c r="G28" s="348">
        <f>SUM(G27:G27)</f>
        <v>1</v>
      </c>
      <c r="H28" s="350"/>
      <c r="I28" s="351">
        <f>SUM(I27:I27)</f>
        <v>36767.980000000003</v>
      </c>
    </row>
    <row r="30" spans="3:11">
      <c r="C30" s="193" t="s">
        <v>4573</v>
      </c>
      <c r="D30" s="209" t="e">
        <f>TRUNC(D11*D12*D13*G23*D14,2)</f>
        <v>#REF!</v>
      </c>
    </row>
    <row r="31" spans="3:11">
      <c r="C31" s="193" t="s">
        <v>4481</v>
      </c>
      <c r="D31" s="209" t="e">
        <f>TRUNC((1/5)*D12*D13*I28,2)</f>
        <v>#REF!</v>
      </c>
      <c r="E31" s="210"/>
    </row>
    <row r="32" spans="3:11">
      <c r="C32" s="406" t="s">
        <v>4574</v>
      </c>
      <c r="D32" s="211" t="e">
        <f>SUM(D30:D31)</f>
        <v>#REF!</v>
      </c>
    </row>
    <row r="34" spans="2:11">
      <c r="B34" s="840" t="s">
        <v>4575</v>
      </c>
      <c r="C34" s="841"/>
      <c r="D34" s="841"/>
      <c r="E34" s="841"/>
      <c r="F34" s="841"/>
      <c r="G34" s="842"/>
    </row>
    <row r="35" spans="2:11" s="200" customFormat="1" ht="25.5">
      <c r="B35" s="404" t="s">
        <v>14</v>
      </c>
      <c r="C35" s="404" t="s">
        <v>4576</v>
      </c>
      <c r="D35" s="404" t="s">
        <v>11</v>
      </c>
      <c r="E35" s="404" t="s">
        <v>6</v>
      </c>
      <c r="F35" s="404" t="s">
        <v>4456</v>
      </c>
      <c r="G35" s="404" t="s">
        <v>10</v>
      </c>
      <c r="K35" s="247"/>
    </row>
    <row r="36" spans="2:11">
      <c r="B36" s="202">
        <v>903810</v>
      </c>
      <c r="C36" s="212" t="s">
        <v>4537</v>
      </c>
      <c r="D36" s="326" t="s">
        <v>134</v>
      </c>
      <c r="E36" s="213">
        <v>1</v>
      </c>
      <c r="F36" s="214">
        <v>208814.54</v>
      </c>
      <c r="G36" s="208">
        <f>TRUNC(E36*F36,2)</f>
        <v>208814.54</v>
      </c>
      <c r="I36" s="166"/>
    </row>
    <row r="37" spans="2:11" ht="25.5">
      <c r="B37" s="272" t="s">
        <v>5132</v>
      </c>
      <c r="C37" s="215" t="s">
        <v>4544</v>
      </c>
      <c r="D37" s="272" t="s">
        <v>0</v>
      </c>
      <c r="E37" s="195">
        <v>231.84</v>
      </c>
      <c r="F37" s="214">
        <v>63.05</v>
      </c>
      <c r="G37" s="214">
        <f t="shared" ref="G37:G41" si="1">TRUNC(E37*F37,2)</f>
        <v>14617.51</v>
      </c>
    </row>
    <row r="38" spans="2:11" ht="25.5">
      <c r="B38" s="202">
        <v>4413990</v>
      </c>
      <c r="C38" s="212" t="s">
        <v>4545</v>
      </c>
      <c r="D38" s="326" t="s">
        <v>134</v>
      </c>
      <c r="E38" s="213">
        <v>36</v>
      </c>
      <c r="F38" s="214">
        <v>31.66</v>
      </c>
      <c r="G38" s="208">
        <f t="shared" si="1"/>
        <v>1139.76</v>
      </c>
    </row>
    <row r="39" spans="2:11">
      <c r="B39" s="202">
        <v>919101</v>
      </c>
      <c r="C39" s="212" t="s">
        <v>4546</v>
      </c>
      <c r="D39" s="326" t="s">
        <v>134</v>
      </c>
      <c r="E39" s="213">
        <v>1</v>
      </c>
      <c r="F39" s="214">
        <v>1902.54</v>
      </c>
      <c r="G39" s="208">
        <f t="shared" si="1"/>
        <v>1902.54</v>
      </c>
    </row>
    <row r="40" spans="2:11" ht="25.5">
      <c r="B40" s="202">
        <v>919002</v>
      </c>
      <c r="C40" s="212" t="s">
        <v>4547</v>
      </c>
      <c r="D40" s="326" t="s">
        <v>134</v>
      </c>
      <c r="E40" s="213">
        <v>1</v>
      </c>
      <c r="F40" s="214">
        <v>40229.480000000003</v>
      </c>
      <c r="G40" s="208">
        <f t="shared" si="1"/>
        <v>40229.480000000003</v>
      </c>
    </row>
    <row r="41" spans="2:11">
      <c r="B41" s="202">
        <v>919016</v>
      </c>
      <c r="C41" s="212" t="s">
        <v>4548</v>
      </c>
      <c r="D41" s="326" t="s">
        <v>134</v>
      </c>
      <c r="E41" s="213">
        <v>1</v>
      </c>
      <c r="F41" s="214">
        <v>7969.08</v>
      </c>
      <c r="G41" s="208">
        <f t="shared" si="1"/>
        <v>7969.08</v>
      </c>
    </row>
    <row r="42" spans="2:11">
      <c r="B42" s="843" t="s">
        <v>3</v>
      </c>
      <c r="C42" s="844"/>
      <c r="D42" s="844"/>
      <c r="E42" s="844"/>
      <c r="F42" s="845"/>
      <c r="G42" s="217">
        <f>SUM(G36:G41)</f>
        <v>274672.90999999997</v>
      </c>
    </row>
    <row r="43" spans="2:11">
      <c r="B43" s="398" t="s">
        <v>5164</v>
      </c>
      <c r="C43" s="396"/>
      <c r="D43" s="396"/>
      <c r="E43" s="396"/>
      <c r="F43" s="396"/>
      <c r="G43" s="397"/>
    </row>
    <row r="44" spans="2:11">
      <c r="B44" s="206"/>
      <c r="C44" s="167"/>
      <c r="D44" s="206"/>
      <c r="E44" s="218"/>
      <c r="F44" s="198"/>
      <c r="G44" s="198"/>
    </row>
    <row r="45" spans="2:11">
      <c r="B45" s="206"/>
      <c r="C45" s="846" t="s">
        <v>4577</v>
      </c>
      <c r="D45" s="846"/>
      <c r="E45" s="846"/>
      <c r="F45" s="198"/>
      <c r="G45" s="198"/>
    </row>
    <row r="46" spans="2:11" ht="56.25" customHeight="1">
      <c r="B46" s="206"/>
      <c r="C46" s="765"/>
      <c r="D46" s="766"/>
      <c r="E46" s="767"/>
      <c r="F46" s="198"/>
      <c r="G46" s="198"/>
    </row>
    <row r="47" spans="2:11">
      <c r="B47" s="206"/>
      <c r="C47" s="219" t="s">
        <v>4578</v>
      </c>
      <c r="D47" s="828" t="e">
        <f>D32+G42</f>
        <v>#REF!</v>
      </c>
      <c r="E47" s="829"/>
      <c r="F47" s="198"/>
      <c r="G47" s="198"/>
    </row>
    <row r="48" spans="2:11">
      <c r="B48" s="206"/>
      <c r="F48" s="198"/>
      <c r="G48" s="198"/>
    </row>
    <row r="49" spans="2:7">
      <c r="B49" s="206"/>
      <c r="F49" s="198"/>
      <c r="G49" s="198"/>
    </row>
    <row r="50" spans="2:7">
      <c r="B50" s="206"/>
      <c r="F50" s="198"/>
      <c r="G50" s="198"/>
    </row>
    <row r="51" spans="2:7">
      <c r="B51" s="206"/>
    </row>
    <row r="52" spans="2:7">
      <c r="B52" s="206"/>
    </row>
  </sheetData>
  <mergeCells count="12">
    <mergeCell ref="D47:E47"/>
    <mergeCell ref="B6:I6"/>
    <mergeCell ref="E11:G11"/>
    <mergeCell ref="E12:G12"/>
    <mergeCell ref="E13:G13"/>
    <mergeCell ref="E14:G14"/>
    <mergeCell ref="C16:G16"/>
    <mergeCell ref="C25:I25"/>
    <mergeCell ref="B34:G34"/>
    <mergeCell ref="B42:F42"/>
    <mergeCell ref="C45:E45"/>
    <mergeCell ref="C46:E46"/>
  </mergeCells>
  <pageMargins left="0.511811024" right="0.511811024" top="0.78740157499999996" bottom="0.78740157499999996" header="0.31496062000000002" footer="0.31496062000000002"/>
  <pageSetup paperSize="9" scale="65" orientation="portrait" r:id="rId1"/>
  <colBreaks count="1" manualBreakCount="1">
    <brk id="9" max="49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251"/>
  <sheetViews>
    <sheetView workbookViewId="0"/>
  </sheetViews>
  <sheetFormatPr defaultRowHeight="12.75"/>
  <cols>
    <col min="1" max="1" width="13.85546875" customWidth="1"/>
    <col min="2" max="2" width="12.28515625" customWidth="1"/>
    <col min="3" max="3" width="47.7109375" customWidth="1"/>
    <col min="4" max="4" width="9" customWidth="1"/>
    <col min="5" max="7" width="8.42578125" customWidth="1"/>
  </cols>
  <sheetData>
    <row r="1" spans="1:14" ht="15">
      <c r="A1" s="13"/>
      <c r="B1" s="391" t="e">
        <f>#REF!</f>
        <v>#REF!</v>
      </c>
      <c r="C1" s="391"/>
      <c r="D1" s="391"/>
      <c r="E1" s="12"/>
    </row>
    <row r="2" spans="1:14" ht="15">
      <c r="A2" s="13"/>
      <c r="B2" s="391" t="e">
        <f>#REF!</f>
        <v>#REF!</v>
      </c>
      <c r="C2" s="391"/>
      <c r="D2" s="391"/>
      <c r="E2" s="12"/>
    </row>
    <row r="3" spans="1:14" ht="15">
      <c r="A3" s="13"/>
      <c r="B3" s="391" t="e">
        <f>#REF!</f>
        <v>#REF!</v>
      </c>
      <c r="C3" s="391"/>
      <c r="D3" s="391"/>
      <c r="E3" s="12"/>
    </row>
    <row r="4" spans="1:14" ht="15">
      <c r="A4" s="13"/>
      <c r="B4" s="391" t="e">
        <f>#REF!</f>
        <v>#REF!</v>
      </c>
      <c r="C4" s="391"/>
      <c r="D4" s="391"/>
      <c r="E4" s="12"/>
    </row>
    <row r="6" spans="1:14" s="30" customFormat="1">
      <c r="A6" s="66" t="s">
        <v>130</v>
      </c>
      <c r="B6" s="67" t="e">
        <f>#REF!</f>
        <v>#REF!</v>
      </c>
      <c r="C6" s="67"/>
      <c r="D6" s="67"/>
      <c r="E6" s="39"/>
      <c r="F6" s="66"/>
      <c r="G6" s="67"/>
    </row>
    <row r="7" spans="1:14" s="30" customFormat="1">
      <c r="A7" s="66" t="s">
        <v>5</v>
      </c>
      <c r="B7" s="112" t="e">
        <f>#REF!</f>
        <v>#REF!</v>
      </c>
      <c r="C7" s="67"/>
      <c r="D7" s="67"/>
      <c r="E7" s="39"/>
    </row>
    <row r="9" spans="1:14" s="69" customFormat="1" ht="25.5" customHeight="1">
      <c r="A9" s="850" t="s">
        <v>5130</v>
      </c>
      <c r="B9" s="851"/>
      <c r="C9" s="851"/>
      <c r="D9" s="851"/>
      <c r="E9" s="851"/>
      <c r="F9" s="851"/>
      <c r="G9" s="851"/>
    </row>
    <row r="10" spans="1:14" s="392" customFormat="1" ht="21.75" customHeight="1">
      <c r="A10" s="852" t="s">
        <v>4447</v>
      </c>
      <c r="B10" s="852" t="s">
        <v>14</v>
      </c>
      <c r="C10" s="852" t="s">
        <v>5129</v>
      </c>
      <c r="D10" s="847" t="s">
        <v>4528</v>
      </c>
      <c r="E10" s="852" t="s">
        <v>4531</v>
      </c>
      <c r="F10" s="852"/>
      <c r="G10" s="852"/>
    </row>
    <row r="11" spans="1:14" s="392" customFormat="1" ht="16.5" customHeight="1">
      <c r="A11" s="852"/>
      <c r="B11" s="852"/>
      <c r="C11" s="852"/>
      <c r="D11" s="848"/>
      <c r="E11" s="375" t="s">
        <v>4440</v>
      </c>
      <c r="F11" s="375" t="s">
        <v>4441</v>
      </c>
      <c r="G11" s="375" t="s">
        <v>4442</v>
      </c>
    </row>
    <row r="12" spans="1:14" s="30" customFormat="1" ht="21" customHeight="1">
      <c r="A12" s="75"/>
      <c r="B12" s="393"/>
      <c r="C12" s="394"/>
      <c r="D12" s="395"/>
      <c r="E12" s="395"/>
      <c r="F12" s="395"/>
      <c r="G12" s="395"/>
    </row>
    <row r="13" spans="1:14" s="30" customFormat="1" ht="21" customHeight="1">
      <c r="A13" s="75"/>
      <c r="B13" s="393"/>
      <c r="C13" s="394"/>
      <c r="D13" s="395"/>
      <c r="E13" s="395"/>
      <c r="F13" s="395"/>
      <c r="G13" s="395"/>
    </row>
    <row r="14" spans="1:14" s="30" customFormat="1" ht="21" customHeight="1">
      <c r="A14" s="75"/>
      <c r="B14" s="393"/>
      <c r="C14" s="394"/>
      <c r="D14" s="395"/>
      <c r="E14" s="395"/>
      <c r="F14" s="395"/>
      <c r="G14" s="395"/>
      <c r="N14"/>
    </row>
    <row r="15" spans="1:14" s="30" customFormat="1" ht="21" customHeight="1">
      <c r="A15" s="75"/>
      <c r="B15" s="393"/>
      <c r="C15" s="394"/>
      <c r="D15" s="395"/>
      <c r="E15" s="395"/>
      <c r="F15" s="395"/>
      <c r="G15" s="395"/>
    </row>
    <row r="16" spans="1:14" s="30" customFormat="1" ht="21" customHeight="1">
      <c r="A16" s="75"/>
      <c r="B16" s="393"/>
      <c r="C16" s="394"/>
      <c r="D16" s="395"/>
      <c r="E16" s="395"/>
      <c r="F16" s="395"/>
      <c r="G16" s="395"/>
    </row>
    <row r="17" spans="1:7" s="30" customFormat="1" ht="21" customHeight="1">
      <c r="A17" s="75"/>
      <c r="B17" s="393"/>
      <c r="C17" s="394"/>
      <c r="D17" s="395"/>
      <c r="E17" s="395"/>
      <c r="F17" s="395"/>
      <c r="G17" s="395"/>
    </row>
    <row r="18" spans="1:7" s="30" customFormat="1" ht="21" customHeight="1">
      <c r="A18" s="75"/>
      <c r="B18" s="393"/>
      <c r="C18" s="394"/>
      <c r="D18" s="395"/>
      <c r="E18" s="395"/>
      <c r="F18" s="395"/>
      <c r="G18" s="395"/>
    </row>
    <row r="19" spans="1:7" s="30" customFormat="1" ht="21" customHeight="1">
      <c r="A19" s="75"/>
      <c r="B19" s="393"/>
      <c r="C19" s="394"/>
      <c r="D19" s="395"/>
      <c r="E19" s="395"/>
      <c r="F19" s="395"/>
      <c r="G19" s="395"/>
    </row>
    <row r="20" spans="1:7" s="30" customFormat="1" ht="21" customHeight="1">
      <c r="A20" s="75"/>
      <c r="B20" s="393"/>
      <c r="C20" s="394"/>
      <c r="D20" s="395"/>
      <c r="E20" s="395"/>
      <c r="F20" s="395"/>
      <c r="G20" s="395"/>
    </row>
    <row r="21" spans="1:7" s="30" customFormat="1" ht="21" customHeight="1">
      <c r="A21" s="75"/>
      <c r="B21" s="393"/>
      <c r="C21" s="394"/>
      <c r="D21" s="395"/>
      <c r="E21" s="395"/>
      <c r="F21" s="395"/>
      <c r="G21" s="395"/>
    </row>
    <row r="22" spans="1:7" s="30" customFormat="1" ht="21" customHeight="1">
      <c r="A22" s="75"/>
      <c r="B22" s="393"/>
      <c r="C22" s="394"/>
      <c r="D22" s="395"/>
      <c r="E22" s="395"/>
      <c r="F22" s="395"/>
      <c r="G22" s="395"/>
    </row>
    <row r="23" spans="1:7" s="30" customFormat="1" ht="21" customHeight="1">
      <c r="A23" s="75"/>
      <c r="B23" s="393"/>
      <c r="C23" s="394"/>
      <c r="D23" s="395"/>
      <c r="E23" s="395"/>
      <c r="F23" s="395"/>
      <c r="G23" s="395"/>
    </row>
    <row r="24" spans="1:7" s="30" customFormat="1" ht="21" customHeight="1">
      <c r="A24" s="75"/>
      <c r="B24" s="393"/>
      <c r="C24" s="394"/>
      <c r="D24" s="395"/>
      <c r="E24" s="395"/>
      <c r="F24" s="395"/>
      <c r="G24" s="395"/>
    </row>
    <row r="25" spans="1:7" s="30" customFormat="1" ht="21" customHeight="1">
      <c r="A25" s="75"/>
      <c r="B25" s="393"/>
      <c r="C25" s="394"/>
      <c r="D25" s="395"/>
      <c r="E25" s="395"/>
      <c r="F25" s="395"/>
      <c r="G25" s="395"/>
    </row>
    <row r="26" spans="1:7" s="30" customFormat="1" ht="21" customHeight="1">
      <c r="A26" s="75"/>
      <c r="B26" s="393"/>
      <c r="C26" s="394"/>
      <c r="D26" s="395"/>
      <c r="E26" s="395"/>
      <c r="F26" s="395"/>
      <c r="G26" s="395"/>
    </row>
    <row r="27" spans="1:7" s="30" customFormat="1" ht="21" customHeight="1">
      <c r="A27" s="75"/>
      <c r="B27" s="393"/>
      <c r="C27" s="394"/>
      <c r="D27" s="395"/>
      <c r="E27" s="395"/>
      <c r="F27" s="395"/>
      <c r="G27" s="395"/>
    </row>
    <row r="28" spans="1:7" s="30" customFormat="1" ht="21" customHeight="1">
      <c r="A28" s="75"/>
      <c r="B28" s="393"/>
      <c r="C28" s="394"/>
      <c r="D28" s="395"/>
      <c r="E28" s="395"/>
      <c r="F28" s="395"/>
      <c r="G28" s="395"/>
    </row>
    <row r="29" spans="1:7" s="30" customFormat="1" ht="21" customHeight="1">
      <c r="A29" s="75"/>
      <c r="B29" s="393"/>
      <c r="C29" s="394"/>
      <c r="D29" s="395"/>
      <c r="E29" s="395"/>
      <c r="F29" s="395"/>
      <c r="G29" s="395"/>
    </row>
    <row r="30" spans="1:7" s="30" customFormat="1" ht="21" customHeight="1">
      <c r="A30" s="75"/>
      <c r="B30" s="393"/>
      <c r="C30" s="394"/>
      <c r="D30" s="395"/>
      <c r="E30" s="395"/>
      <c r="F30" s="395"/>
      <c r="G30" s="395"/>
    </row>
    <row r="31" spans="1:7" ht="26.25" customHeight="1">
      <c r="A31" s="849" t="s">
        <v>5131</v>
      </c>
      <c r="B31" s="849"/>
      <c r="C31" s="849"/>
      <c r="D31" s="849"/>
      <c r="E31" s="400" t="e">
        <f>AVERAGE(E12:E30)</f>
        <v>#DIV/0!</v>
      </c>
      <c r="F31" s="400" t="e">
        <f>AVERAGE(F12:F30)</f>
        <v>#DIV/0!</v>
      </c>
      <c r="G31" s="400" t="e">
        <f>AVERAGE(G12:G30)</f>
        <v>#DIV/0!</v>
      </c>
    </row>
    <row r="41" spans="1:4" ht="16.5">
      <c r="A41" s="155"/>
      <c r="B41" s="111"/>
      <c r="C41" s="111"/>
      <c r="D41" s="111"/>
    </row>
    <row r="61" spans="1:1" ht="16.5">
      <c r="A61" s="169"/>
    </row>
    <row r="63" spans="1:1" ht="16.5">
      <c r="A63" s="155"/>
    </row>
    <row r="64" spans="1:1" ht="16.5">
      <c r="A64" s="155"/>
    </row>
    <row r="71" spans="1:4" ht="15.75">
      <c r="B71" s="111"/>
      <c r="C71" s="111"/>
      <c r="D71" s="111"/>
    </row>
    <row r="72" spans="1:4" ht="16.5">
      <c r="A72" s="155"/>
    </row>
    <row r="101" spans="1:4" ht="16.5">
      <c r="A101" s="155"/>
      <c r="B101" s="111"/>
      <c r="C101" s="111"/>
      <c r="D101" s="111"/>
    </row>
    <row r="131" spans="2:4" ht="15.75">
      <c r="B131" s="111"/>
      <c r="C131" s="111"/>
      <c r="D131" s="111"/>
    </row>
    <row r="161" spans="2:4" ht="15.75">
      <c r="B161" s="111"/>
      <c r="C161" s="111"/>
      <c r="D161" s="111"/>
    </row>
    <row r="191" spans="2:4" ht="15.75">
      <c r="B191" s="111"/>
      <c r="C191" s="111"/>
      <c r="D191" s="111"/>
    </row>
    <row r="221" spans="2:4" ht="15.75">
      <c r="B221" s="111"/>
      <c r="C221" s="111"/>
      <c r="D221" s="111"/>
    </row>
    <row r="251" spans="2:4" ht="15.75">
      <c r="B251" s="111"/>
      <c r="C251" s="111"/>
      <c r="D251" s="111"/>
    </row>
  </sheetData>
  <mergeCells count="7">
    <mergeCell ref="D10:D11"/>
    <mergeCell ref="A31:D31"/>
    <mergeCell ref="A9:G9"/>
    <mergeCell ref="A10:A11"/>
    <mergeCell ref="B10:B11"/>
    <mergeCell ref="C10:C11"/>
    <mergeCell ref="E10:G10"/>
  </mergeCells>
  <pageMargins left="0.511811024" right="0.511811024" top="0.78740157499999996" bottom="0.78740157499999996" header="0.31496062000000002" footer="0.31496062000000002"/>
  <pageSetup paperSize="9" scale="8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30"/>
  <sheetViews>
    <sheetView workbookViewId="0"/>
  </sheetViews>
  <sheetFormatPr defaultRowHeight="15"/>
  <cols>
    <col min="1" max="1" width="12.42578125" style="331" customWidth="1"/>
    <col min="2" max="2" width="11.42578125" style="331" customWidth="1"/>
    <col min="3" max="3" width="72.7109375" style="331" customWidth="1"/>
    <col min="4" max="4" width="6.85546875" style="331" customWidth="1"/>
    <col min="5" max="5" width="8.7109375" style="331" bestFit="1" customWidth="1"/>
    <col min="6" max="6" width="8.85546875" style="340" customWidth="1"/>
    <col min="7" max="7" width="12.42578125" style="331" customWidth="1"/>
    <col min="8" max="8" width="12.28515625" style="331" customWidth="1"/>
    <col min="9" max="9" width="12.140625" style="331" customWidth="1"/>
    <col min="10" max="10" width="15.5703125" style="331" customWidth="1"/>
    <col min="11" max="11" width="9.140625" style="331"/>
    <col min="12" max="12" width="9.85546875" style="331" customWidth="1"/>
    <col min="13" max="13" width="11.7109375" style="331" customWidth="1"/>
    <col min="14" max="16384" width="9.140625" style="331"/>
  </cols>
  <sheetData>
    <row r="1" spans="1:13" ht="15" customHeight="1">
      <c r="A1" s="13"/>
      <c r="B1" s="170" t="e">
        <f>#REF!</f>
        <v>#REF!</v>
      </c>
      <c r="C1" s="335"/>
      <c r="D1" s="41"/>
      <c r="E1" s="41"/>
      <c r="F1" s="336"/>
    </row>
    <row r="2" spans="1:13" ht="15" customHeight="1">
      <c r="A2" s="13"/>
      <c r="B2" s="170" t="e">
        <f>#REF!</f>
        <v>#REF!</v>
      </c>
      <c r="C2" s="335"/>
      <c r="D2" s="41"/>
      <c r="E2" s="41"/>
      <c r="F2" s="336"/>
      <c r="G2" s="41"/>
      <c r="H2" s="41"/>
    </row>
    <row r="3" spans="1:13" ht="15" customHeight="1">
      <c r="A3" s="13"/>
      <c r="B3" s="170" t="e">
        <f>#REF!</f>
        <v>#REF!</v>
      </c>
      <c r="C3" s="335"/>
      <c r="D3" s="41"/>
      <c r="E3" s="41"/>
      <c r="F3" s="336"/>
      <c r="G3" s="41"/>
      <c r="H3" s="41"/>
    </row>
    <row r="4" spans="1:13" ht="15" customHeight="1">
      <c r="A4" s="13"/>
      <c r="B4" s="170" t="e">
        <f>#REF!</f>
        <v>#REF!</v>
      </c>
      <c r="C4" s="335"/>
      <c r="D4" s="41"/>
      <c r="E4" s="41"/>
      <c r="F4" s="336"/>
    </row>
    <row r="5" spans="1:13">
      <c r="A5" s="41"/>
      <c r="B5" s="41"/>
      <c r="C5" s="41"/>
      <c r="D5" s="41"/>
      <c r="E5" s="41"/>
      <c r="F5" s="336"/>
    </row>
    <row r="6" spans="1:13" s="332" customFormat="1" ht="12.75">
      <c r="A6" s="66" t="s">
        <v>130</v>
      </c>
      <c r="B6" s="67" t="e">
        <f>#REF!</f>
        <v>#REF!</v>
      </c>
      <c r="C6" s="337"/>
      <c r="D6" s="61"/>
      <c r="E6" s="61"/>
      <c r="F6" s="338"/>
      <c r="I6" s="66" t="s">
        <v>4444</v>
      </c>
      <c r="J6" s="339" t="e">
        <f>#REF!</f>
        <v>#REF!</v>
      </c>
    </row>
    <row r="7" spans="1:13" s="332" customFormat="1" ht="12.75">
      <c r="A7" s="66" t="s">
        <v>5</v>
      </c>
      <c r="B7" s="112" t="e">
        <f>#REF!</f>
        <v>#REF!</v>
      </c>
      <c r="C7" s="337"/>
      <c r="D7" s="61"/>
      <c r="E7" s="61"/>
      <c r="F7" s="338"/>
      <c r="I7" s="66" t="s">
        <v>4445</v>
      </c>
      <c r="J7" s="339" t="e">
        <f>#REF!</f>
        <v>#REF!</v>
      </c>
    </row>
    <row r="8" spans="1:13" ht="15.75" thickBot="1"/>
    <row r="9" spans="1:13" s="332" customFormat="1" ht="20.25" customHeight="1" thickBot="1">
      <c r="A9" s="860" t="s">
        <v>5107</v>
      </c>
      <c r="B9" s="861"/>
      <c r="C9" s="861"/>
      <c r="D9" s="861"/>
      <c r="E9" s="861"/>
      <c r="F9" s="861"/>
      <c r="G9" s="861"/>
      <c r="H9" s="861"/>
      <c r="I9" s="861"/>
      <c r="J9" s="862"/>
    </row>
    <row r="10" spans="1:13" s="332" customFormat="1" ht="47.25" customHeight="1" thickBot="1">
      <c r="A10" s="150">
        <v>1</v>
      </c>
      <c r="B10" s="151" t="s">
        <v>14</v>
      </c>
      <c r="C10" s="152" t="s">
        <v>5108</v>
      </c>
      <c r="D10" s="153" t="s">
        <v>125</v>
      </c>
      <c r="E10" s="154" t="s">
        <v>5105</v>
      </c>
      <c r="F10" s="171" t="s">
        <v>4531</v>
      </c>
      <c r="G10" s="153" t="s">
        <v>6</v>
      </c>
      <c r="H10" s="154" t="s">
        <v>4449</v>
      </c>
      <c r="I10" s="172" t="s">
        <v>4519</v>
      </c>
      <c r="J10" s="173" t="s">
        <v>4450</v>
      </c>
    </row>
    <row r="11" spans="1:13" s="332" customFormat="1" ht="12.75">
      <c r="A11" s="161" t="s">
        <v>9</v>
      </c>
      <c r="B11" s="174" t="s">
        <v>5061</v>
      </c>
      <c r="C11" s="110" t="s">
        <v>5062</v>
      </c>
      <c r="D11" s="104" t="s">
        <v>2</v>
      </c>
      <c r="E11" s="104"/>
      <c r="F11" s="175"/>
      <c r="G11" s="248" t="e">
        <f>#REF!</f>
        <v>#REF!</v>
      </c>
      <c r="H11" s="330"/>
      <c r="I11" s="176" t="e">
        <f>H11+H11*$J$6</f>
        <v>#REF!</v>
      </c>
      <c r="J11" s="177" t="e">
        <f>TRUNC(G11*I11,2)</f>
        <v>#REF!</v>
      </c>
      <c r="K11" s="356" t="s">
        <v>5103</v>
      </c>
      <c r="L11" s="355"/>
      <c r="M11" s="355"/>
    </row>
    <row r="12" spans="1:13" s="332" customFormat="1" ht="25.5" customHeight="1">
      <c r="A12" s="161" t="s">
        <v>108</v>
      </c>
      <c r="B12" s="178" t="s">
        <v>5106</v>
      </c>
      <c r="C12" s="179" t="s">
        <v>5110</v>
      </c>
      <c r="D12" s="326" t="s">
        <v>134</v>
      </c>
      <c r="E12" s="326"/>
      <c r="F12" s="181"/>
      <c r="G12" s="182">
        <v>1</v>
      </c>
      <c r="H12" s="183" t="e">
        <f>CanteiroUsinaSolos!D30</f>
        <v>#REF!</v>
      </c>
      <c r="I12" s="176" t="e">
        <f>H12+H12*$J$6</f>
        <v>#REF!</v>
      </c>
      <c r="J12" s="177" t="e">
        <f t="shared" ref="J12:J19" si="0">TRUNC(G12*I12,2)</f>
        <v>#REF!</v>
      </c>
    </row>
    <row r="13" spans="1:13" s="332" customFormat="1" ht="12.75">
      <c r="A13" s="161" t="s">
        <v>109</v>
      </c>
      <c r="B13" s="327" t="s">
        <v>446</v>
      </c>
      <c r="C13" s="328" t="s">
        <v>5111</v>
      </c>
      <c r="D13" s="326" t="s">
        <v>134</v>
      </c>
      <c r="E13" s="180"/>
      <c r="F13" s="181"/>
      <c r="G13" s="182">
        <v>1</v>
      </c>
      <c r="H13" s="183" t="e">
        <f>MobUsinaSolos!L17</f>
        <v>#REF!</v>
      </c>
      <c r="I13" s="176" t="e">
        <f>H13+H13*$J$6</f>
        <v>#REF!</v>
      </c>
      <c r="J13" s="177" t="e">
        <f t="shared" si="0"/>
        <v>#REF!</v>
      </c>
    </row>
    <row r="14" spans="1:13" s="332" customFormat="1" ht="25.5">
      <c r="A14" s="161" t="s">
        <v>4532</v>
      </c>
      <c r="B14" s="178" t="s">
        <v>4579</v>
      </c>
      <c r="C14" s="179" t="s">
        <v>5112</v>
      </c>
      <c r="D14" s="326" t="s">
        <v>134</v>
      </c>
      <c r="E14" s="180"/>
      <c r="F14" s="181"/>
      <c r="G14" s="182">
        <v>1</v>
      </c>
      <c r="H14" s="183" t="e">
        <f>MobUsinaSolos!L34</f>
        <v>#REF!</v>
      </c>
      <c r="I14" s="176" t="e">
        <f>H14+H14*$J$6</f>
        <v>#REF!</v>
      </c>
      <c r="J14" s="177" t="e">
        <f t="shared" si="0"/>
        <v>#REF!</v>
      </c>
    </row>
    <row r="15" spans="1:13" s="332" customFormat="1" ht="12.95" customHeight="1">
      <c r="A15" s="161" t="s">
        <v>4533</v>
      </c>
      <c r="B15" s="327">
        <v>5914359</v>
      </c>
      <c r="C15" s="328" t="s">
        <v>5113</v>
      </c>
      <c r="D15" s="326" t="s">
        <v>4530</v>
      </c>
      <c r="E15" s="181">
        <v>2.2000000000000002</v>
      </c>
      <c r="F15" s="357"/>
      <c r="G15" s="182" t="e">
        <f>$G$11</f>
        <v>#REF!</v>
      </c>
      <c r="H15" s="183" t="e">
        <f>VLOOKUP(B15,#REF!,4,0)</f>
        <v>#REF!</v>
      </c>
      <c r="I15" s="176" t="e">
        <f t="shared" ref="I15:I18" si="1">H15+H15*$J$6</f>
        <v>#REF!</v>
      </c>
      <c r="J15" s="177" t="e">
        <f t="shared" si="0"/>
        <v>#REF!</v>
      </c>
      <c r="K15" s="356" t="s">
        <v>5102</v>
      </c>
      <c r="L15" s="355"/>
    </row>
    <row r="16" spans="1:13" s="332" customFormat="1" ht="25.5">
      <c r="A16" s="161" t="s">
        <v>4534</v>
      </c>
      <c r="B16" s="327">
        <v>5914374</v>
      </c>
      <c r="C16" s="328" t="s">
        <v>5114</v>
      </c>
      <c r="D16" s="326" t="s">
        <v>4530</v>
      </c>
      <c r="E16" s="181">
        <v>2.2000000000000002</v>
      </c>
      <c r="F16" s="357"/>
      <c r="G16" s="182" t="e">
        <f t="shared" ref="G16:G17" si="2">$G$11</f>
        <v>#REF!</v>
      </c>
      <c r="H16" s="183" t="e">
        <f>VLOOKUP(B16,#REF!,4,0)</f>
        <v>#REF!</v>
      </c>
      <c r="I16" s="176" t="e">
        <f t="shared" si="1"/>
        <v>#REF!</v>
      </c>
      <c r="J16" s="177" t="e">
        <f t="shared" si="0"/>
        <v>#REF!</v>
      </c>
      <c r="K16" s="356" t="s">
        <v>5102</v>
      </c>
      <c r="L16" s="355"/>
    </row>
    <row r="17" spans="1:14" s="332" customFormat="1" ht="12.75">
      <c r="A17" s="161" t="s">
        <v>5098</v>
      </c>
      <c r="B17" s="327">
        <v>5914389</v>
      </c>
      <c r="C17" s="328" t="s">
        <v>5115</v>
      </c>
      <c r="D17" s="326" t="s">
        <v>4530</v>
      </c>
      <c r="E17" s="181">
        <v>2.2000000000000002</v>
      </c>
      <c r="F17" s="357"/>
      <c r="G17" s="182" t="e">
        <f t="shared" si="2"/>
        <v>#REF!</v>
      </c>
      <c r="H17" s="183" t="e">
        <f>VLOOKUP(B17,#REF!,4,0)</f>
        <v>#REF!</v>
      </c>
      <c r="I17" s="176" t="e">
        <f t="shared" si="1"/>
        <v>#REF!</v>
      </c>
      <c r="J17" s="177" t="e">
        <f t="shared" si="0"/>
        <v>#REF!</v>
      </c>
      <c r="K17" s="356" t="s">
        <v>5102</v>
      </c>
      <c r="L17" s="355"/>
    </row>
    <row r="18" spans="1:14" s="332" customFormat="1" ht="12.75">
      <c r="A18" s="161" t="s">
        <v>5099</v>
      </c>
      <c r="B18" s="327"/>
      <c r="C18" s="328" t="s">
        <v>5116</v>
      </c>
      <c r="D18" s="326" t="s">
        <v>107</v>
      </c>
      <c r="E18" s="181"/>
      <c r="F18" s="329"/>
      <c r="G18" s="182">
        <v>24</v>
      </c>
      <c r="H18" s="183" t="e">
        <f>#REF!</f>
        <v>#REF!</v>
      </c>
      <c r="I18" s="176" t="e">
        <f t="shared" si="1"/>
        <v>#REF!</v>
      </c>
      <c r="J18" s="177" t="e">
        <f t="shared" si="0"/>
        <v>#REF!</v>
      </c>
      <c r="K18" s="333"/>
    </row>
    <row r="19" spans="1:14" s="332" customFormat="1" ht="25.5">
      <c r="A19" s="161" t="s">
        <v>5100</v>
      </c>
      <c r="B19" s="327"/>
      <c r="C19" s="328" t="s">
        <v>5101</v>
      </c>
      <c r="D19" s="326" t="s">
        <v>134</v>
      </c>
      <c r="E19" s="326"/>
      <c r="F19" s="326"/>
      <c r="G19" s="182">
        <v>1</v>
      </c>
      <c r="H19" s="183">
        <v>0</v>
      </c>
      <c r="I19" s="325">
        <v>20000</v>
      </c>
      <c r="J19" s="177">
        <f t="shared" si="0"/>
        <v>20000</v>
      </c>
    </row>
    <row r="20" spans="1:14" s="332" customFormat="1" ht="13.5" thickBot="1">
      <c r="A20" s="863" t="s">
        <v>3</v>
      </c>
      <c r="B20" s="864"/>
      <c r="C20" s="864"/>
      <c r="D20" s="864"/>
      <c r="E20" s="864"/>
      <c r="F20" s="864"/>
      <c r="G20" s="864"/>
      <c r="H20" s="864"/>
      <c r="I20" s="865"/>
      <c r="J20" s="184" t="e">
        <f>SUM(J11:J19)</f>
        <v>#REF!</v>
      </c>
    </row>
    <row r="21" spans="1:14" s="332" customFormat="1" ht="13.5" thickBot="1">
      <c r="A21" s="866"/>
      <c r="B21" s="853"/>
      <c r="C21" s="853"/>
      <c r="D21" s="853"/>
      <c r="E21" s="853"/>
      <c r="F21" s="853"/>
      <c r="G21" s="853"/>
      <c r="H21" s="853"/>
      <c r="I21" s="853"/>
      <c r="J21" s="867"/>
    </row>
    <row r="22" spans="1:14" s="332" customFormat="1" ht="26.25" thickBot="1">
      <c r="A22" s="150">
        <v>2</v>
      </c>
      <c r="B22" s="151" t="s">
        <v>14</v>
      </c>
      <c r="C22" s="152" t="s">
        <v>5109</v>
      </c>
      <c r="D22" s="153" t="s">
        <v>125</v>
      </c>
      <c r="E22" s="153"/>
      <c r="F22" s="171" t="s">
        <v>4531</v>
      </c>
      <c r="G22" s="153" t="s">
        <v>6</v>
      </c>
      <c r="H22" s="154" t="s">
        <v>4449</v>
      </c>
      <c r="I22" s="172" t="s">
        <v>4519</v>
      </c>
      <c r="J22" s="173" t="s">
        <v>10</v>
      </c>
      <c r="L22" s="341"/>
    </row>
    <row r="23" spans="1:14" s="332" customFormat="1" ht="12.75">
      <c r="A23" s="161" t="s">
        <v>110</v>
      </c>
      <c r="B23" s="162" t="s">
        <v>4526</v>
      </c>
      <c r="C23" s="163" t="s">
        <v>4786</v>
      </c>
      <c r="D23" s="162" t="s">
        <v>2</v>
      </c>
      <c r="E23" s="162">
        <v>1.33</v>
      </c>
      <c r="F23" s="185"/>
      <c r="G23" s="249" t="e">
        <f>#REF!</f>
        <v>#REF!</v>
      </c>
      <c r="H23" s="346"/>
      <c r="I23" s="176" t="e">
        <f>H23+H23*$J$7</f>
        <v>#REF!</v>
      </c>
      <c r="J23" s="250" t="e">
        <f>TRUNC(G23*I23,2)</f>
        <v>#REF!</v>
      </c>
    </row>
    <row r="24" spans="1:14" s="332" customFormat="1" ht="12.75">
      <c r="A24" s="161" t="s">
        <v>111</v>
      </c>
      <c r="B24" s="162">
        <v>5914359</v>
      </c>
      <c r="C24" s="328" t="s">
        <v>5113</v>
      </c>
      <c r="D24" s="162" t="s">
        <v>4530</v>
      </c>
      <c r="E24" s="185">
        <v>1.8</v>
      </c>
      <c r="F24" s="358"/>
      <c r="G24" s="249" t="e">
        <f>$G$23*E24*F24</f>
        <v>#REF!</v>
      </c>
      <c r="H24" s="183" t="e">
        <f>VLOOKUP(B24,#REF!,4,0)</f>
        <v>#REF!</v>
      </c>
      <c r="I24" s="176" t="e">
        <f>H24+H24*$J$6</f>
        <v>#REF!</v>
      </c>
      <c r="J24" s="250" t="e">
        <f>TRUNC(G24*I24,2)</f>
        <v>#REF!</v>
      </c>
      <c r="K24" s="356" t="s">
        <v>5102</v>
      </c>
      <c r="L24" s="355"/>
    </row>
    <row r="25" spans="1:14" s="332" customFormat="1" ht="25.5">
      <c r="A25" s="161" t="s">
        <v>135</v>
      </c>
      <c r="B25" s="162">
        <v>5914374</v>
      </c>
      <c r="C25" s="328" t="s">
        <v>5114</v>
      </c>
      <c r="D25" s="347" t="s">
        <v>4530</v>
      </c>
      <c r="E25" s="185">
        <v>1.8</v>
      </c>
      <c r="F25" s="359"/>
      <c r="G25" s="249" t="e">
        <f t="shared" ref="G25:G26" si="3">$G$23*E25*F25</f>
        <v>#REF!</v>
      </c>
      <c r="H25" s="274" t="e">
        <f>VLOOKUP(B25,#REF!,4,0)</f>
        <v>#REF!</v>
      </c>
      <c r="I25" s="176" t="e">
        <f t="shared" ref="I25:I26" si="4">H25+H25*$J$6</f>
        <v>#REF!</v>
      </c>
      <c r="J25" s="250" t="e">
        <f>TRUNC(G25*I25,2)</f>
        <v>#REF!</v>
      </c>
      <c r="K25" s="356" t="s">
        <v>5102</v>
      </c>
      <c r="L25" s="355"/>
    </row>
    <row r="26" spans="1:14" s="332" customFormat="1" ht="12.75">
      <c r="A26" s="161" t="s">
        <v>2464</v>
      </c>
      <c r="B26" s="162">
        <v>5914389</v>
      </c>
      <c r="C26" s="328" t="s">
        <v>5115</v>
      </c>
      <c r="D26" s="347" t="s">
        <v>4530</v>
      </c>
      <c r="E26" s="185">
        <v>1.8</v>
      </c>
      <c r="F26" s="359"/>
      <c r="G26" s="249" t="e">
        <f t="shared" si="3"/>
        <v>#REF!</v>
      </c>
      <c r="H26" s="274" t="e">
        <f>VLOOKUP(B26,#REF!,4,0)</f>
        <v>#REF!</v>
      </c>
      <c r="I26" s="176" t="e">
        <f t="shared" si="4"/>
        <v>#REF!</v>
      </c>
      <c r="J26" s="250" t="e">
        <f>TRUNC(G26*I26,2)</f>
        <v>#REF!</v>
      </c>
      <c r="K26" s="356" t="s">
        <v>5102</v>
      </c>
      <c r="L26" s="355"/>
    </row>
    <row r="27" spans="1:14" s="332" customFormat="1" ht="13.5" thickBot="1">
      <c r="A27" s="863" t="s">
        <v>3</v>
      </c>
      <c r="B27" s="864"/>
      <c r="C27" s="864"/>
      <c r="D27" s="864"/>
      <c r="E27" s="864"/>
      <c r="F27" s="864"/>
      <c r="G27" s="864"/>
      <c r="H27" s="864"/>
      <c r="I27" s="865"/>
      <c r="J27" s="184" t="e">
        <f>SUM(J23:J26)</f>
        <v>#REF!</v>
      </c>
      <c r="K27" s="334"/>
    </row>
    <row r="28" spans="1:14" s="332" customFormat="1" ht="17.25" thickBot="1">
      <c r="A28" s="362"/>
      <c r="B28" s="362"/>
      <c r="C28" s="362"/>
      <c r="D28" s="362"/>
      <c r="E28" s="362"/>
      <c r="F28" s="362"/>
      <c r="G28" s="362"/>
      <c r="H28" s="362"/>
      <c r="I28" s="362"/>
      <c r="J28" s="362"/>
      <c r="L28" s="186"/>
      <c r="M28" s="187"/>
      <c r="N28" s="188"/>
    </row>
    <row r="29" spans="1:14" s="332" customFormat="1" ht="19.5" customHeight="1" thickBot="1">
      <c r="A29" s="868" t="e">
        <f>IF(J20&gt;J27,"A brita graduada COMERCIAL acarreta ao erário uma economia de:","A brita graduada USINADA EM OBRA acarreta ao erário uma economia de:")</f>
        <v>#REF!</v>
      </c>
      <c r="B29" s="869"/>
      <c r="C29" s="869"/>
      <c r="D29" s="869"/>
      <c r="E29" s="869"/>
      <c r="F29" s="869"/>
      <c r="G29" s="869"/>
      <c r="H29" s="869"/>
      <c r="I29" s="870"/>
      <c r="J29" s="277" t="e">
        <f>ABS(J20-J27)</f>
        <v>#REF!</v>
      </c>
      <c r="L29"/>
      <c r="M29"/>
      <c r="N29"/>
    </row>
    <row r="30" spans="1:14" ht="16.5">
      <c r="A30" s="342"/>
      <c r="B30" s="360"/>
      <c r="C30" s="360"/>
      <c r="D30" s="360"/>
      <c r="E30" s="360"/>
      <c r="F30" s="360"/>
      <c r="G30" s="342"/>
      <c r="H30" s="342"/>
      <c r="L30"/>
      <c r="M30"/>
      <c r="N30"/>
    </row>
  </sheetData>
  <mergeCells count="5">
    <mergeCell ref="A9:J9"/>
    <mergeCell ref="A20:I20"/>
    <mergeCell ref="A21:J21"/>
    <mergeCell ref="A27:I27"/>
    <mergeCell ref="A29:I29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K35"/>
  <sheetViews>
    <sheetView workbookViewId="0"/>
  </sheetViews>
  <sheetFormatPr defaultRowHeight="16.5"/>
  <cols>
    <col min="1" max="1" width="9.140625" style="165"/>
    <col min="2" max="2" width="11.28515625" style="165" customWidth="1"/>
    <col min="3" max="3" width="48.7109375" style="165" customWidth="1"/>
    <col min="4" max="4" width="13.85546875" style="165" bestFit="1" customWidth="1"/>
    <col min="5" max="5" width="12.5703125" style="165" customWidth="1"/>
    <col min="6" max="6" width="14.28515625" style="165" customWidth="1"/>
    <col min="7" max="7" width="15.140625" style="165" customWidth="1"/>
    <col min="8" max="8" width="15" style="165" customWidth="1"/>
    <col min="9" max="9" width="15.85546875" style="165" customWidth="1"/>
    <col min="10" max="16384" width="9.140625" style="165"/>
  </cols>
  <sheetData>
    <row r="1" spans="2:11">
      <c r="B1" s="13"/>
      <c r="C1" s="170" t="e">
        <f>#REF!</f>
        <v>#REF!</v>
      </c>
      <c r="D1" s="189"/>
    </row>
    <row r="2" spans="2:11">
      <c r="B2" s="13"/>
      <c r="C2" s="170" t="e">
        <f>#REF!</f>
        <v>#REF!</v>
      </c>
      <c r="D2" s="189"/>
    </row>
    <row r="3" spans="2:11">
      <c r="B3" s="13"/>
      <c r="C3" s="170" t="e">
        <f>#REF!</f>
        <v>#REF!</v>
      </c>
      <c r="D3" s="189"/>
    </row>
    <row r="4" spans="2:11">
      <c r="B4" s="13"/>
      <c r="C4" s="170" t="e">
        <f>#REF!</f>
        <v>#REF!</v>
      </c>
      <c r="D4" s="189"/>
    </row>
    <row r="6" spans="2:11" ht="21.75" customHeight="1">
      <c r="B6" s="830" t="s">
        <v>5117</v>
      </c>
      <c r="C6" s="830"/>
      <c r="D6" s="830"/>
      <c r="E6" s="830"/>
      <c r="F6" s="830"/>
      <c r="G6" s="830"/>
      <c r="H6" s="830"/>
      <c r="I6" s="830"/>
    </row>
    <row r="8" spans="2:11">
      <c r="B8" s="66" t="s">
        <v>130</v>
      </c>
      <c r="C8" s="190" t="e">
        <f>#REF!</f>
        <v>#REF!</v>
      </c>
      <c r="H8" s="191" t="s">
        <v>114</v>
      </c>
      <c r="I8" s="59" t="e">
        <f>#REF!</f>
        <v>#REF!</v>
      </c>
    </row>
    <row r="9" spans="2:11">
      <c r="B9" s="66" t="s">
        <v>5</v>
      </c>
      <c r="C9" s="192" t="e">
        <f>#REF!</f>
        <v>#REF!</v>
      </c>
    </row>
    <row r="11" spans="2:11">
      <c r="C11" s="193" t="s">
        <v>4557</v>
      </c>
      <c r="D11" s="195">
        <v>1.1299999999999999</v>
      </c>
      <c r="E11" s="832" t="s">
        <v>4558</v>
      </c>
      <c r="F11" s="833"/>
      <c r="G11" s="834"/>
    </row>
    <row r="12" spans="2:11">
      <c r="C12" s="193" t="s">
        <v>4559</v>
      </c>
      <c r="D12" s="196" t="e">
        <f>#REF!</f>
        <v>#REF!</v>
      </c>
      <c r="E12" s="835" t="s">
        <v>5104</v>
      </c>
      <c r="F12" s="835"/>
      <c r="G12" s="835"/>
    </row>
    <row r="13" spans="2:11">
      <c r="C13" s="168"/>
      <c r="I13" s="198"/>
      <c r="J13" s="199"/>
    </row>
    <row r="14" spans="2:11">
      <c r="C14" s="840" t="s">
        <v>5118</v>
      </c>
      <c r="D14" s="841"/>
      <c r="E14" s="841"/>
      <c r="F14" s="841"/>
      <c r="G14" s="841"/>
      <c r="H14" s="841"/>
      <c r="I14" s="842"/>
    </row>
    <row r="15" spans="2:11" ht="25.5">
      <c r="C15" s="321" t="s">
        <v>4562</v>
      </c>
      <c r="D15" s="321" t="s">
        <v>11</v>
      </c>
      <c r="E15" s="321" t="s">
        <v>4563</v>
      </c>
      <c r="F15" s="321" t="s">
        <v>4569</v>
      </c>
      <c r="G15" s="321" t="s">
        <v>4570</v>
      </c>
      <c r="H15" s="321" t="s">
        <v>4456</v>
      </c>
      <c r="I15" s="321" t="s">
        <v>10</v>
      </c>
    </row>
    <row r="16" spans="2:11">
      <c r="C16" s="273" t="s">
        <v>4482</v>
      </c>
      <c r="D16" s="272" t="s">
        <v>1</v>
      </c>
      <c r="E16" s="272">
        <v>11.17</v>
      </c>
      <c r="F16" s="272" t="s">
        <v>636</v>
      </c>
      <c r="G16" s="272">
        <v>1</v>
      </c>
      <c r="H16" s="207">
        <f>VLOOKUP(F16,'Custo Materiais'!$A$9:$D$1665,4,0)</f>
        <v>37193.680399999997</v>
      </c>
      <c r="I16" s="208">
        <f>G16*H16</f>
        <v>37193.68</v>
      </c>
      <c r="K16" s="165" t="str">
        <f>VLOOKUP(F16,'Custo Materiais'!$A$9:$D$1682,2,0)</f>
        <v>Contêiner com janela - L = 2,44 m e C = 6,09 m (1 TEU)</v>
      </c>
    </row>
    <row r="17" spans="2:11">
      <c r="C17" s="273" t="s">
        <v>4567</v>
      </c>
      <c r="D17" s="272" t="s">
        <v>1</v>
      </c>
      <c r="E17" s="272">
        <v>11.17</v>
      </c>
      <c r="F17" s="272" t="s">
        <v>652</v>
      </c>
      <c r="G17" s="272">
        <v>1</v>
      </c>
      <c r="H17" s="207">
        <f>VLOOKUP(F17,'Custo Materiais'!$A$9:$D$1665,4,0)</f>
        <v>120425.06080000001</v>
      </c>
      <c r="I17" s="208">
        <f t="shared" ref="I17:I18" si="0">G17*H17</f>
        <v>120425.06</v>
      </c>
      <c r="K17" s="165" t="str">
        <f>VLOOKUP(F17,'Custo Materiais'!$A$9:$D$1682,2,0)</f>
        <v>Contêiner com janela e 2 banheiros - L = 4,88 m e C = 6,09 m (1 TEU duplo)</v>
      </c>
    </row>
    <row r="18" spans="2:11">
      <c r="C18" s="273" t="s">
        <v>4572</v>
      </c>
      <c r="D18" s="272" t="s">
        <v>1</v>
      </c>
      <c r="E18" s="272">
        <v>7.44</v>
      </c>
      <c r="F18" s="272" t="s">
        <v>658</v>
      </c>
      <c r="G18" s="272">
        <v>1</v>
      </c>
      <c r="H18" s="207">
        <f>VLOOKUP(F18,'Custo Materiais'!$A$9:$D$1665,4,0)</f>
        <v>36767.9807</v>
      </c>
      <c r="I18" s="208">
        <f t="shared" si="0"/>
        <v>36767.980000000003</v>
      </c>
      <c r="K18" s="165" t="str">
        <f>VLOOKUP(F18,'Custo Materiais'!$A$9:$D$1682,2,0)</f>
        <v>Contêiner com 3 janelas para guarita - L = 2,44 m e C = 3,05 m (1/2 TEU)</v>
      </c>
    </row>
    <row r="19" spans="2:11">
      <c r="C19" s="204" t="s">
        <v>4443</v>
      </c>
      <c r="D19" s="350"/>
      <c r="E19" s="348">
        <f>SUM(E16:E18)</f>
        <v>29.78</v>
      </c>
      <c r="F19" s="350"/>
      <c r="G19" s="348">
        <f>SUM(G16:G18)</f>
        <v>3</v>
      </c>
      <c r="H19" s="350"/>
      <c r="I19" s="351">
        <f>SUM(I16:I18)</f>
        <v>194386.72</v>
      </c>
    </row>
    <row r="20" spans="2:11">
      <c r="C20" s="871" t="s">
        <v>5119</v>
      </c>
      <c r="D20" s="871"/>
      <c r="E20" s="871"/>
      <c r="F20" s="871"/>
      <c r="G20" s="871"/>
      <c r="H20" s="871"/>
      <c r="I20" s="361" t="e">
        <f>TRUNC((1/5)*D11*D12*I19,2)</f>
        <v>#REF!</v>
      </c>
    </row>
    <row r="22" spans="2:11">
      <c r="B22" s="840" t="s">
        <v>5120</v>
      </c>
      <c r="C22" s="841"/>
      <c r="D22" s="841"/>
      <c r="E22" s="841"/>
      <c r="F22" s="841"/>
      <c r="G22" s="842"/>
    </row>
    <row r="23" spans="2:11" s="200" customFormat="1" ht="25.5">
      <c r="B23" s="321" t="s">
        <v>14</v>
      </c>
      <c r="C23" s="321" t="s">
        <v>4576</v>
      </c>
      <c r="D23" s="321" t="s">
        <v>11</v>
      </c>
      <c r="E23" s="321" t="s">
        <v>6</v>
      </c>
      <c r="F23" s="321" t="s">
        <v>4456</v>
      </c>
      <c r="G23" s="321" t="s">
        <v>10</v>
      </c>
      <c r="K23" s="247"/>
    </row>
    <row r="24" spans="2:11">
      <c r="B24" s="202">
        <v>903808</v>
      </c>
      <c r="C24" s="212" t="s">
        <v>5060</v>
      </c>
      <c r="D24" s="326" t="s">
        <v>134</v>
      </c>
      <c r="E24" s="213">
        <v>1</v>
      </c>
      <c r="F24" s="352"/>
      <c r="G24" s="208">
        <f>TRUNC(E24*F24,2)</f>
        <v>0</v>
      </c>
      <c r="I24" s="166"/>
    </row>
    <row r="25" spans="2:11" ht="25.5">
      <c r="B25" s="272">
        <v>99059</v>
      </c>
      <c r="C25" s="215" t="s">
        <v>4544</v>
      </c>
      <c r="D25" s="272" t="s">
        <v>0</v>
      </c>
      <c r="E25" s="195">
        <v>302</v>
      </c>
      <c r="F25" s="214">
        <v>60.18</v>
      </c>
      <c r="G25" s="214">
        <f t="shared" ref="G25" si="1">TRUNC(E25*F25,2)</f>
        <v>18174.36</v>
      </c>
    </row>
    <row r="26" spans="2:11">
      <c r="B26" s="202"/>
      <c r="C26" s="216" t="s">
        <v>4443</v>
      </c>
      <c r="D26" s="202"/>
      <c r="E26" s="213"/>
      <c r="F26" s="208"/>
      <c r="G26" s="217">
        <f>SUM(G24:G25)</f>
        <v>18174.36</v>
      </c>
    </row>
    <row r="27" spans="2:11">
      <c r="B27" s="206"/>
      <c r="C27" s="167"/>
      <c r="D27" s="206"/>
      <c r="E27" s="218"/>
      <c r="F27" s="198"/>
      <c r="G27" s="198"/>
    </row>
    <row r="28" spans="2:11">
      <c r="B28" s="206"/>
      <c r="C28" s="846" t="s">
        <v>4577</v>
      </c>
      <c r="D28" s="846"/>
      <c r="E28" s="846"/>
      <c r="F28" s="198"/>
      <c r="G28" s="198"/>
    </row>
    <row r="29" spans="2:11" ht="56.25" customHeight="1">
      <c r="B29" s="206"/>
      <c r="C29" s="765"/>
      <c r="D29" s="766"/>
      <c r="E29" s="767"/>
      <c r="F29" s="198"/>
      <c r="G29" s="198"/>
    </row>
    <row r="30" spans="2:11">
      <c r="B30" s="206"/>
      <c r="C30" s="219" t="s">
        <v>5121</v>
      </c>
      <c r="D30" s="828" t="e">
        <f>I20+G26</f>
        <v>#REF!</v>
      </c>
      <c r="E30" s="829"/>
      <c r="F30" s="198"/>
      <c r="G30" s="198"/>
    </row>
    <row r="31" spans="2:11">
      <c r="B31" s="206"/>
      <c r="F31" s="198"/>
      <c r="G31" s="198"/>
    </row>
    <row r="32" spans="2:11">
      <c r="B32" s="206"/>
      <c r="F32" s="198"/>
      <c r="G32" s="198"/>
    </row>
    <row r="33" spans="2:7">
      <c r="B33" s="206"/>
      <c r="F33" s="198"/>
      <c r="G33" s="198"/>
    </row>
    <row r="34" spans="2:7">
      <c r="B34" s="206"/>
    </row>
    <row r="35" spans="2:7">
      <c r="B35" s="206"/>
    </row>
  </sheetData>
  <mergeCells count="9">
    <mergeCell ref="C28:E28"/>
    <mergeCell ref="C29:E29"/>
    <mergeCell ref="D30:E30"/>
    <mergeCell ref="C20:H20"/>
    <mergeCell ref="B6:I6"/>
    <mergeCell ref="E11:G11"/>
    <mergeCell ref="E12:G12"/>
    <mergeCell ref="C14:I14"/>
    <mergeCell ref="B22:G22"/>
  </mergeCells>
  <pageMargins left="0.511811024" right="0.511811024" top="0.78740157499999996" bottom="0.78740157499999996" header="0.31496062000000002" footer="0.31496062000000002"/>
  <pageSetup paperSize="9" scale="61" orientation="portrait" r:id="rId1"/>
  <colBreaks count="1" manualBreakCount="1">
    <brk id="9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S34"/>
  <sheetViews>
    <sheetView workbookViewId="0"/>
  </sheetViews>
  <sheetFormatPr defaultColWidth="8.7109375" defaultRowHeight="13.5" customHeight="1"/>
  <cols>
    <col min="1" max="1" width="14.85546875" style="220" customWidth="1"/>
    <col min="2" max="2" width="59.28515625" style="220" customWidth="1"/>
    <col min="3" max="3" width="10.7109375" style="224" customWidth="1"/>
    <col min="4" max="4" width="8.5703125" style="220" customWidth="1"/>
    <col min="5" max="5" width="11" style="220" customWidth="1"/>
    <col min="6" max="6" width="12.85546875" style="220" customWidth="1"/>
    <col min="7" max="7" width="12.140625" style="220" customWidth="1"/>
    <col min="8" max="8" width="13.140625" style="220" customWidth="1"/>
    <col min="9" max="9" width="11.140625" style="220" customWidth="1"/>
    <col min="10" max="10" width="11.85546875" style="220" customWidth="1"/>
    <col min="11" max="11" width="14.28515625" style="220" customWidth="1"/>
    <col min="12" max="12" width="14.85546875" style="220" customWidth="1"/>
    <col min="13" max="13" width="12" style="220" customWidth="1"/>
    <col min="14" max="14" width="13.5703125" style="220" customWidth="1"/>
    <col min="15" max="15" width="10.42578125" style="220" bestFit="1" customWidth="1"/>
    <col min="16" max="16" width="33.7109375" style="220" customWidth="1"/>
    <col min="17" max="17" width="15.42578125" style="220" customWidth="1"/>
    <col min="18" max="18" width="13.5703125" style="220" customWidth="1"/>
    <col min="19" max="19" width="16.28515625" style="220" customWidth="1"/>
    <col min="20" max="16384" width="8.7109375" style="220"/>
  </cols>
  <sheetData>
    <row r="1" spans="1:19" ht="13.5" customHeight="1">
      <c r="A1" s="343"/>
      <c r="B1" s="51" t="e">
        <f>#REF!</f>
        <v>#REF!</v>
      </c>
      <c r="C1" s="344"/>
    </row>
    <row r="2" spans="1:19" ht="13.5" customHeight="1">
      <c r="A2" s="343"/>
      <c r="B2" s="51" t="e">
        <f>#REF!</f>
        <v>#REF!</v>
      </c>
      <c r="C2" s="344"/>
      <c r="D2" s="221"/>
      <c r="E2" s="221"/>
      <c r="F2" s="221"/>
      <c r="G2" s="221"/>
      <c r="H2" s="221"/>
      <c r="I2" s="221"/>
      <c r="J2" s="221"/>
      <c r="K2" s="221"/>
      <c r="L2" s="221"/>
    </row>
    <row r="3" spans="1:19" ht="13.5" customHeight="1">
      <c r="A3" s="343"/>
      <c r="B3" s="51" t="e">
        <f>#REF!</f>
        <v>#REF!</v>
      </c>
      <c r="C3" s="344"/>
      <c r="D3" s="221"/>
      <c r="E3" s="221"/>
      <c r="F3" s="221"/>
      <c r="G3" s="221"/>
      <c r="H3" s="221"/>
      <c r="I3" s="221"/>
      <c r="J3" s="221"/>
      <c r="K3" s="221"/>
      <c r="L3" s="221"/>
    </row>
    <row r="4" spans="1:19" ht="13.5" customHeight="1">
      <c r="A4" s="343"/>
      <c r="B4" s="51" t="e">
        <f>#REF!</f>
        <v>#REF!</v>
      </c>
      <c r="C4" s="38"/>
      <c r="D4" s="221"/>
      <c r="E4" s="221"/>
      <c r="F4" s="221"/>
      <c r="G4" s="221"/>
      <c r="H4" s="221"/>
      <c r="I4" s="221"/>
      <c r="J4" s="221"/>
      <c r="K4" s="221"/>
      <c r="L4" s="221"/>
    </row>
    <row r="5" spans="1:19" ht="15" customHeight="1">
      <c r="A5" s="222"/>
      <c r="B5" s="222"/>
      <c r="C5" s="222"/>
      <c r="D5" s="221"/>
      <c r="E5" s="221"/>
      <c r="F5" s="221"/>
      <c r="G5" s="221"/>
      <c r="H5" s="221"/>
      <c r="I5" s="221"/>
      <c r="J5" s="221"/>
      <c r="K5" s="221"/>
      <c r="L5" s="221"/>
    </row>
    <row r="6" spans="1:19" ht="24.75" customHeight="1">
      <c r="A6" s="827" t="s">
        <v>4438</v>
      </c>
      <c r="B6" s="827"/>
      <c r="C6" s="827"/>
      <c r="D6" s="827"/>
      <c r="E6" s="827"/>
      <c r="F6" s="827"/>
      <c r="G6" s="827"/>
      <c r="H6" s="827"/>
      <c r="I6" s="827"/>
      <c r="J6" s="827"/>
      <c r="K6" s="827"/>
      <c r="L6" s="827"/>
      <c r="M6" s="223"/>
    </row>
    <row r="7" spans="1:19" ht="13.15" customHeight="1"/>
    <row r="8" spans="1:19" ht="12.75">
      <c r="A8" s="191" t="s">
        <v>130</v>
      </c>
      <c r="B8" s="225" t="e">
        <f>#REF!</f>
        <v>#REF!</v>
      </c>
      <c r="C8" s="191" t="s">
        <v>4473</v>
      </c>
      <c r="D8" s="220" t="e">
        <f>#REF!</f>
        <v>#REF!</v>
      </c>
      <c r="G8" s="191" t="s">
        <v>115</v>
      </c>
      <c r="H8" s="226" t="e">
        <f>#REF!</f>
        <v>#REF!</v>
      </c>
      <c r="K8" s="191" t="s">
        <v>2461</v>
      </c>
      <c r="L8" s="227" t="e">
        <f>H8/H9</f>
        <v>#REF!</v>
      </c>
    </row>
    <row r="9" spans="1:19" ht="12.75">
      <c r="A9" s="191" t="s">
        <v>5</v>
      </c>
      <c r="B9" s="112" t="e">
        <f>#REF!</f>
        <v>#REF!</v>
      </c>
      <c r="C9" s="191" t="s">
        <v>4474</v>
      </c>
      <c r="D9" s="226" t="e">
        <f>#REF!</f>
        <v>#REF!</v>
      </c>
      <c r="G9" s="191" t="s">
        <v>2459</v>
      </c>
      <c r="H9" s="228" t="e">
        <f>#REF!</f>
        <v>#REF!</v>
      </c>
      <c r="K9" s="191" t="s">
        <v>2460</v>
      </c>
      <c r="L9" s="229" t="e">
        <f>#REF!</f>
        <v>#REF!</v>
      </c>
    </row>
    <row r="10" spans="1:19" ht="12.75">
      <c r="A10" s="191" t="s">
        <v>114</v>
      </c>
      <c r="B10" s="230" t="e">
        <f>#REF!</f>
        <v>#REF!</v>
      </c>
    </row>
    <row r="11" spans="1:19" ht="13.15" customHeight="1" thickBot="1">
      <c r="J11"/>
    </row>
    <row r="12" spans="1:19" ht="18.75" thickBot="1">
      <c r="A12" s="807" t="s">
        <v>4580</v>
      </c>
      <c r="B12" s="808"/>
      <c r="C12" s="808"/>
      <c r="D12" s="808"/>
      <c r="E12" s="808"/>
      <c r="F12" s="808"/>
      <c r="G12" s="808"/>
      <c r="H12" s="808"/>
      <c r="I12" s="808"/>
      <c r="J12" s="808"/>
      <c r="K12" s="808"/>
      <c r="L12" s="809"/>
      <c r="M12" s="223"/>
    </row>
    <row r="13" spans="1:19" ht="26.25" thickBot="1">
      <c r="A13" s="156" t="s">
        <v>14</v>
      </c>
      <c r="B13" s="157" t="s">
        <v>4475</v>
      </c>
      <c r="C13" s="157" t="s">
        <v>6</v>
      </c>
      <c r="D13" s="157" t="s">
        <v>116</v>
      </c>
      <c r="E13" s="157" t="s">
        <v>13</v>
      </c>
      <c r="F13" s="157" t="s">
        <v>4476</v>
      </c>
      <c r="G13" s="157" t="s">
        <v>2452</v>
      </c>
      <c r="H13" s="157" t="s">
        <v>4477</v>
      </c>
      <c r="I13" s="157" t="s">
        <v>4581</v>
      </c>
      <c r="J13" s="157" t="s">
        <v>2453</v>
      </c>
      <c r="K13" s="157" t="s">
        <v>2454</v>
      </c>
      <c r="L13" s="158" t="s">
        <v>4439</v>
      </c>
      <c r="N13"/>
      <c r="O13"/>
      <c r="P13"/>
      <c r="Q13"/>
      <c r="R13"/>
      <c r="S13"/>
    </row>
    <row r="14" spans="1:19" ht="12.75">
      <c r="A14" s="856" t="s">
        <v>2455</v>
      </c>
      <c r="B14" s="857"/>
      <c r="C14" s="231"/>
      <c r="D14" s="232"/>
      <c r="E14" s="233"/>
      <c r="F14" s="233"/>
      <c r="G14" s="233"/>
      <c r="H14" s="233"/>
      <c r="I14" s="233"/>
      <c r="J14" s="233"/>
      <c r="K14" s="102"/>
      <c r="L14" s="234" t="e">
        <f>SUM(L15:L15)</f>
        <v>#REF!</v>
      </c>
      <c r="M14"/>
      <c r="N14"/>
      <c r="O14"/>
      <c r="P14"/>
      <c r="Q14"/>
      <c r="R14"/>
      <c r="S14"/>
    </row>
    <row r="15" spans="1:19" thickBot="1">
      <c r="A15" s="77" t="s">
        <v>382</v>
      </c>
      <c r="B15" s="275" t="e">
        <f>VLOOKUP(A15,CustoEquip!#REF!,2,FALSE)</f>
        <v>#REF!</v>
      </c>
      <c r="C15" s="235">
        <v>1</v>
      </c>
      <c r="D15" s="236" t="e">
        <f>IF(A15=F15,1,2)</f>
        <v>#REF!</v>
      </c>
      <c r="E15" s="95" t="e">
        <f>VLOOKUP(A15,#REF!,4,0)</f>
        <v>#REF!</v>
      </c>
      <c r="F15" s="97" t="e">
        <f>VLOOKUP(A15,#REF!,3,0)</f>
        <v>#REF!</v>
      </c>
      <c r="G15" s="271" t="e">
        <f>VLOOKUP(F15,CustoEquip!#REF!,4,0)</f>
        <v>#REF!</v>
      </c>
      <c r="H15" s="237" t="e">
        <f>C15*D15*E15*$L$9*0.5</f>
        <v>#REF!</v>
      </c>
      <c r="I15" s="95" t="e">
        <f>VLOOKUP(F15,#REF!,10,0)</f>
        <v>#REF!</v>
      </c>
      <c r="J15" s="271" t="e">
        <f>VLOOKUP(I15,'Custo MO'!$A$10:$D$110,4,0)</f>
        <v>#REF!</v>
      </c>
      <c r="K15" s="100" t="e">
        <f>H15*J15</f>
        <v>#REF!</v>
      </c>
      <c r="L15" s="101" t="e">
        <f>TRUNC((($H$8*D15*E15)/$H$9)*G15*C15+K15,2)</f>
        <v>#REF!</v>
      </c>
      <c r="M15"/>
      <c r="N15"/>
      <c r="O15"/>
      <c r="P15"/>
      <c r="Q15"/>
      <c r="R15"/>
      <c r="S15"/>
    </row>
    <row r="16" spans="1:19" ht="12.75">
      <c r="A16" s="858" t="s">
        <v>4582</v>
      </c>
      <c r="B16" s="859"/>
      <c r="C16" s="859"/>
      <c r="D16" s="859"/>
      <c r="E16" s="859"/>
      <c r="F16" s="859"/>
      <c r="G16" s="859"/>
      <c r="H16" s="859"/>
      <c r="I16" s="859"/>
      <c r="J16" s="859"/>
      <c r="K16" s="859"/>
      <c r="L16" s="238" t="e">
        <f>L14</f>
        <v>#REF!</v>
      </c>
    </row>
    <row r="17" spans="1:19" thickBot="1">
      <c r="A17" s="854" t="s">
        <v>4583</v>
      </c>
      <c r="B17" s="855"/>
      <c r="C17" s="855"/>
      <c r="D17" s="855"/>
      <c r="E17" s="855"/>
      <c r="F17" s="855"/>
      <c r="G17" s="855"/>
      <c r="H17" s="855"/>
      <c r="I17" s="855"/>
      <c r="J17" s="855"/>
      <c r="K17" s="855"/>
      <c r="L17" s="239" t="e">
        <f>L16*2</f>
        <v>#REF!</v>
      </c>
    </row>
    <row r="18" spans="1:19" ht="22.5" customHeight="1" thickBot="1">
      <c r="A18" s="240"/>
      <c r="B18" s="241"/>
      <c r="C18" s="242"/>
      <c r="D18" s="241"/>
      <c r="E18" s="241"/>
      <c r="F18" s="241"/>
      <c r="G18" s="241"/>
      <c r="H18" s="241"/>
      <c r="I18" s="241"/>
      <c r="J18" s="241"/>
      <c r="K18" s="241"/>
      <c r="L18" s="241"/>
    </row>
    <row r="19" spans="1:19" ht="18.75" customHeight="1" thickBot="1">
      <c r="A19" s="807" t="s">
        <v>4584</v>
      </c>
      <c r="B19" s="808"/>
      <c r="C19" s="808"/>
      <c r="D19" s="808"/>
      <c r="E19" s="808"/>
      <c r="F19" s="808"/>
      <c r="G19" s="808"/>
      <c r="H19" s="808"/>
      <c r="I19" s="808"/>
      <c r="J19" s="808"/>
      <c r="K19" s="808"/>
      <c r="L19" s="809"/>
      <c r="M19" s="223"/>
    </row>
    <row r="20" spans="1:19" ht="26.25" thickBot="1">
      <c r="A20" s="156" t="s">
        <v>14</v>
      </c>
      <c r="B20" s="157" t="s">
        <v>4475</v>
      </c>
      <c r="C20" s="157" t="s">
        <v>6</v>
      </c>
      <c r="D20" s="157" t="s">
        <v>116</v>
      </c>
      <c r="E20" s="157" t="s">
        <v>13</v>
      </c>
      <c r="F20" s="157" t="s">
        <v>4476</v>
      </c>
      <c r="G20" s="157" t="s">
        <v>2452</v>
      </c>
      <c r="H20" s="157" t="s">
        <v>4477</v>
      </c>
      <c r="I20" s="157" t="s">
        <v>4581</v>
      </c>
      <c r="J20" s="157" t="s">
        <v>2453</v>
      </c>
      <c r="K20" s="157" t="s">
        <v>2454</v>
      </c>
      <c r="L20" s="158" t="s">
        <v>4439</v>
      </c>
      <c r="N20"/>
      <c r="O20"/>
      <c r="P20"/>
      <c r="Q20"/>
      <c r="R20"/>
      <c r="S20"/>
    </row>
    <row r="21" spans="1:19" ht="12.75">
      <c r="A21" s="856" t="s">
        <v>2455</v>
      </c>
      <c r="B21" s="857"/>
      <c r="C21" s="231"/>
      <c r="D21" s="232"/>
      <c r="E21" s="233"/>
      <c r="F21" s="233"/>
      <c r="G21" s="233"/>
      <c r="H21" s="233"/>
      <c r="I21" s="233"/>
      <c r="J21" s="233"/>
      <c r="K21" s="102"/>
      <c r="L21" s="234" t="e">
        <f>SUM(L22:L29)</f>
        <v>#REF!</v>
      </c>
      <c r="M21"/>
      <c r="N21"/>
      <c r="O21"/>
      <c r="P21"/>
      <c r="Q21"/>
      <c r="R21"/>
      <c r="S21"/>
    </row>
    <row r="22" spans="1:19" ht="12.75">
      <c r="A22" s="106" t="s">
        <v>154</v>
      </c>
      <c r="B22" s="275" t="e">
        <f>VLOOKUP(A22,CustoEquip!#REF!,2,FALSE)</f>
        <v>#REF!</v>
      </c>
      <c r="C22" s="235">
        <v>1</v>
      </c>
      <c r="D22" s="236" t="e">
        <f t="shared" ref="D22:D27" si="0">IF(A22=F22,1,2)</f>
        <v>#REF!</v>
      </c>
      <c r="E22" s="95" t="e">
        <f>VLOOKUP(A22,#REF!,4,0)</f>
        <v>#REF!</v>
      </c>
      <c r="F22" s="97" t="e">
        <f>VLOOKUP(A22,#REF!,3,0)</f>
        <v>#REF!</v>
      </c>
      <c r="G22" s="271" t="e">
        <f>VLOOKUP(F22,CustoEquip!#REF!,4,0)</f>
        <v>#REF!</v>
      </c>
      <c r="H22" s="237" t="e">
        <f t="shared" ref="H22:H27" si="1">C22*D22*E22*$L$9*0.5</f>
        <v>#REF!</v>
      </c>
      <c r="I22" s="95" t="e">
        <f>VLOOKUP(F22,#REF!,10,0)</f>
        <v>#REF!</v>
      </c>
      <c r="J22" s="271" t="e">
        <f>VLOOKUP(I22,'Custo MO'!$A$10:$D$110,4,0)</f>
        <v>#REF!</v>
      </c>
      <c r="K22" s="100" t="e">
        <f t="shared" ref="K22:K27" si="2">H22*J22</f>
        <v>#REF!</v>
      </c>
      <c r="L22" s="101" t="e">
        <f t="shared" ref="L22:L27" si="3">TRUNC((($H$8*D22*E22)/$H$9)*G22*C22+K22,2)</f>
        <v>#REF!</v>
      </c>
      <c r="M22"/>
      <c r="N22"/>
      <c r="O22"/>
      <c r="P22"/>
      <c r="Q22"/>
      <c r="R22"/>
      <c r="S22"/>
    </row>
    <row r="23" spans="1:19" ht="12.75">
      <c r="A23" s="106" t="s">
        <v>248</v>
      </c>
      <c r="B23" s="275" t="e">
        <f>VLOOKUP(A23,CustoEquip!#REF!,2,FALSE)</f>
        <v>#REF!</v>
      </c>
      <c r="C23" s="235">
        <v>1</v>
      </c>
      <c r="D23" s="236" t="e">
        <f t="shared" si="0"/>
        <v>#REF!</v>
      </c>
      <c r="E23" s="95" t="e">
        <f>VLOOKUP(A23,#REF!,4,0)</f>
        <v>#REF!</v>
      </c>
      <c r="F23" s="97" t="e">
        <f>VLOOKUP(A23,#REF!,3,0)</f>
        <v>#REF!</v>
      </c>
      <c r="G23" s="271" t="e">
        <f>VLOOKUP(F23,CustoEquip!#REF!,4,0)</f>
        <v>#REF!</v>
      </c>
      <c r="H23" s="237" t="e">
        <f t="shared" si="1"/>
        <v>#REF!</v>
      </c>
      <c r="I23" s="95" t="e">
        <f>VLOOKUP(F23,#REF!,10,0)</f>
        <v>#REF!</v>
      </c>
      <c r="J23" s="271" t="e">
        <f>VLOOKUP(I23,'Custo MO'!$A$10:$D$110,4,0)</f>
        <v>#REF!</v>
      </c>
      <c r="K23" s="100" t="e">
        <f t="shared" si="2"/>
        <v>#REF!</v>
      </c>
      <c r="L23" s="101" t="e">
        <f t="shared" si="3"/>
        <v>#REF!</v>
      </c>
      <c r="M23"/>
      <c r="N23"/>
      <c r="O23"/>
      <c r="P23"/>
      <c r="Q23"/>
      <c r="R23"/>
      <c r="S23"/>
    </row>
    <row r="24" spans="1:19" ht="12.75">
      <c r="A24" s="106" t="s">
        <v>303</v>
      </c>
      <c r="B24" s="275" t="e">
        <f>VLOOKUP(A24,CustoEquip!#REF!,2,FALSE)</f>
        <v>#REF!</v>
      </c>
      <c r="C24" s="235">
        <v>1</v>
      </c>
      <c r="D24" s="236" t="e">
        <f t="shared" si="0"/>
        <v>#REF!</v>
      </c>
      <c r="E24" s="95" t="e">
        <f>VLOOKUP(A24,#REF!,4,0)</f>
        <v>#REF!</v>
      </c>
      <c r="F24" s="97" t="e">
        <f>VLOOKUP(A24,#REF!,3,0)</f>
        <v>#REF!</v>
      </c>
      <c r="G24" s="271" t="e">
        <f>VLOOKUP(F24,CustoEquip!#REF!,4,0)</f>
        <v>#REF!</v>
      </c>
      <c r="H24" s="237" t="e">
        <f t="shared" si="1"/>
        <v>#REF!</v>
      </c>
      <c r="I24" s="95" t="e">
        <f>VLOOKUP(F24,#REF!,10,0)</f>
        <v>#REF!</v>
      </c>
      <c r="J24" s="271" t="e">
        <f>VLOOKUP(I24,'Custo MO'!$A$10:$D$110,4,0)</f>
        <v>#REF!</v>
      </c>
      <c r="K24" s="100" t="e">
        <f t="shared" si="2"/>
        <v>#REF!</v>
      </c>
      <c r="L24" s="101" t="e">
        <f t="shared" si="3"/>
        <v>#REF!</v>
      </c>
      <c r="M24"/>
      <c r="N24"/>
      <c r="O24"/>
      <c r="P24"/>
      <c r="Q24"/>
      <c r="R24"/>
      <c r="S24"/>
    </row>
    <row r="25" spans="1:19" ht="12.75">
      <c r="A25" s="106" t="s">
        <v>347</v>
      </c>
      <c r="B25" s="275" t="e">
        <f>VLOOKUP(A25,CustoEquip!#REF!,2,FALSE)</f>
        <v>#REF!</v>
      </c>
      <c r="C25" s="235">
        <v>1</v>
      </c>
      <c r="D25" s="236" t="e">
        <f t="shared" si="0"/>
        <v>#REF!</v>
      </c>
      <c r="E25" s="95" t="e">
        <f>VLOOKUP(A25,#REF!,4,0)</f>
        <v>#REF!</v>
      </c>
      <c r="F25" s="97" t="e">
        <f>VLOOKUP(A25,#REF!,3,0)</f>
        <v>#REF!</v>
      </c>
      <c r="G25" s="271" t="e">
        <f>VLOOKUP(F25,CustoEquip!#REF!,4,0)</f>
        <v>#REF!</v>
      </c>
      <c r="H25" s="237" t="e">
        <f t="shared" si="1"/>
        <v>#REF!</v>
      </c>
      <c r="I25" s="95" t="e">
        <f>VLOOKUP(F25,#REF!,10,0)</f>
        <v>#REF!</v>
      </c>
      <c r="J25" s="271" t="e">
        <f>VLOOKUP(I25,'Custo MO'!$A$10:$D$110,4,0)</f>
        <v>#REF!</v>
      </c>
      <c r="K25" s="100" t="e">
        <f t="shared" si="2"/>
        <v>#REF!</v>
      </c>
      <c r="L25" s="101" t="e">
        <f t="shared" si="3"/>
        <v>#REF!</v>
      </c>
      <c r="M25"/>
      <c r="N25"/>
      <c r="O25"/>
      <c r="P25"/>
      <c r="Q25"/>
      <c r="R25"/>
      <c r="S25"/>
    </row>
    <row r="26" spans="1:19" ht="12.75">
      <c r="A26" s="106" t="s">
        <v>353</v>
      </c>
      <c r="B26" s="275" t="e">
        <f>VLOOKUP(A26,CustoEquip!#REF!,2,FALSE)</f>
        <v>#REF!</v>
      </c>
      <c r="C26" s="235">
        <v>1</v>
      </c>
      <c r="D26" s="236" t="e">
        <f t="shared" si="0"/>
        <v>#REF!</v>
      </c>
      <c r="E26" s="95" t="e">
        <f>VLOOKUP(A26,#REF!,4,0)</f>
        <v>#REF!</v>
      </c>
      <c r="F26" s="97" t="e">
        <f>VLOOKUP(A26,#REF!,3,0)</f>
        <v>#REF!</v>
      </c>
      <c r="G26" s="271" t="e">
        <f>VLOOKUP(F26,CustoEquip!#REF!,4,0)</f>
        <v>#REF!</v>
      </c>
      <c r="H26" s="237" t="e">
        <f t="shared" si="1"/>
        <v>#REF!</v>
      </c>
      <c r="I26" s="95" t="e">
        <f>VLOOKUP(F26,#REF!,10,0)</f>
        <v>#REF!</v>
      </c>
      <c r="J26" s="271" t="e">
        <f>VLOOKUP(I26,'Custo MO'!$A$10:$D$110,4,0)</f>
        <v>#REF!</v>
      </c>
      <c r="K26" s="100" t="e">
        <f t="shared" si="2"/>
        <v>#REF!</v>
      </c>
      <c r="L26" s="101" t="e">
        <f t="shared" si="3"/>
        <v>#REF!</v>
      </c>
      <c r="M26"/>
      <c r="N26"/>
      <c r="O26"/>
      <c r="P26"/>
      <c r="Q26"/>
      <c r="R26"/>
      <c r="S26"/>
    </row>
    <row r="27" spans="1:19" ht="12.75">
      <c r="A27" s="106" t="s">
        <v>4706</v>
      </c>
      <c r="B27" s="99" t="e">
        <f>VLOOKUP(A27,#REF!,2,0)</f>
        <v>#REF!</v>
      </c>
      <c r="C27" s="235">
        <v>1</v>
      </c>
      <c r="D27" s="236" t="e">
        <f t="shared" si="0"/>
        <v>#REF!</v>
      </c>
      <c r="E27" s="95" t="e">
        <f>VLOOKUP(A27,#REF!,4,0)</f>
        <v>#REF!</v>
      </c>
      <c r="F27" s="97" t="e">
        <f>VLOOKUP(A27,#REF!,3,0)</f>
        <v>#REF!</v>
      </c>
      <c r="G27" s="271" t="e">
        <f>VLOOKUP(F27,CustoEquip!#REF!,4,0)</f>
        <v>#REF!</v>
      </c>
      <c r="H27" s="237" t="e">
        <f t="shared" si="1"/>
        <v>#REF!</v>
      </c>
      <c r="I27" s="95" t="e">
        <f>VLOOKUP(F27,#REF!,10,0)</f>
        <v>#REF!</v>
      </c>
      <c r="J27" s="271" t="e">
        <f>VLOOKUP(I27,'Custo MO'!$A$10:$D$110,4,0)</f>
        <v>#REF!</v>
      </c>
      <c r="K27" s="100" t="e">
        <f t="shared" si="2"/>
        <v>#REF!</v>
      </c>
      <c r="L27" s="101" t="e">
        <f t="shared" si="3"/>
        <v>#REF!</v>
      </c>
      <c r="M27"/>
      <c r="N27"/>
      <c r="O27"/>
      <c r="P27"/>
      <c r="Q27"/>
      <c r="R27"/>
      <c r="S27"/>
    </row>
    <row r="28" spans="1:19" ht="12.75">
      <c r="A28" s="106" t="s">
        <v>4710</v>
      </c>
      <c r="B28" s="99" t="e">
        <f>VLOOKUP(A28,#REF!,2,0)</f>
        <v>#REF!</v>
      </c>
      <c r="C28" s="235">
        <v>1</v>
      </c>
      <c r="D28" s="236" t="e">
        <f t="shared" ref="D28:D29" si="4">IF(A28=F28,1,2)</f>
        <v>#REF!</v>
      </c>
      <c r="E28" s="95" t="e">
        <f>VLOOKUP(A28,#REF!,4,0)</f>
        <v>#REF!</v>
      </c>
      <c r="F28" s="97" t="e">
        <f>VLOOKUP(A28,#REF!,3,0)</f>
        <v>#REF!</v>
      </c>
      <c r="G28" s="271" t="e">
        <f>VLOOKUP(F28,CustoEquip!#REF!,4,0)</f>
        <v>#REF!</v>
      </c>
      <c r="H28" s="237" t="e">
        <f t="shared" ref="H28:H29" si="5">C28*D28*E28*$L$9*0.5</f>
        <v>#REF!</v>
      </c>
      <c r="I28" s="95" t="e">
        <f>VLOOKUP(F28,#REF!,10,0)</f>
        <v>#REF!</v>
      </c>
      <c r="J28" s="271" t="e">
        <f>VLOOKUP(I28,'Custo MO'!$A$10:$D$110,4,0)</f>
        <v>#REF!</v>
      </c>
      <c r="K28" s="100" t="e">
        <f t="shared" ref="K28:K29" si="6">H28*J28</f>
        <v>#REF!</v>
      </c>
      <c r="L28" s="101" t="e">
        <f t="shared" ref="L28:L29" si="7">TRUNC((($H$8*D28*E28)/$H$9)*G28*C28+K28,2)</f>
        <v>#REF!</v>
      </c>
      <c r="M28"/>
      <c r="N28"/>
      <c r="O28"/>
      <c r="P28"/>
      <c r="Q28"/>
      <c r="R28"/>
      <c r="S28"/>
    </row>
    <row r="29" spans="1:19" ht="12.75">
      <c r="A29" s="106" t="s">
        <v>4712</v>
      </c>
      <c r="B29" s="99" t="e">
        <f>VLOOKUP(A29,#REF!,2,0)</f>
        <v>#REF!</v>
      </c>
      <c r="C29" s="235">
        <v>1</v>
      </c>
      <c r="D29" s="236" t="e">
        <f t="shared" si="4"/>
        <v>#REF!</v>
      </c>
      <c r="E29" s="95" t="e">
        <f>VLOOKUP(A29,#REF!,4,0)</f>
        <v>#REF!</v>
      </c>
      <c r="F29" s="97" t="e">
        <f>VLOOKUP(A29,#REF!,3,0)</f>
        <v>#REF!</v>
      </c>
      <c r="G29" s="271" t="e">
        <f>VLOOKUP(F29,CustoEquip!#REF!,4,0)</f>
        <v>#REF!</v>
      </c>
      <c r="H29" s="237" t="e">
        <f t="shared" si="5"/>
        <v>#REF!</v>
      </c>
      <c r="I29" s="95" t="e">
        <f>VLOOKUP(F29,#REF!,10,0)</f>
        <v>#REF!</v>
      </c>
      <c r="J29" s="271" t="e">
        <f>VLOOKUP(I29,'Custo MO'!$A$10:$D$110,4,0)</f>
        <v>#REF!</v>
      </c>
      <c r="K29" s="100" t="e">
        <f t="shared" si="6"/>
        <v>#REF!</v>
      </c>
      <c r="L29" s="101" t="e">
        <f t="shared" si="7"/>
        <v>#REF!</v>
      </c>
      <c r="M29"/>
      <c r="N29"/>
      <c r="O29"/>
      <c r="P29"/>
      <c r="Q29"/>
      <c r="R29"/>
      <c r="S29"/>
    </row>
    <row r="30" spans="1:19" ht="12.75">
      <c r="A30" s="856" t="s">
        <v>2462</v>
      </c>
      <c r="B30" s="872"/>
      <c r="C30" s="243"/>
      <c r="D30" s="243"/>
      <c r="E30" s="244"/>
      <c r="F30" s="244"/>
      <c r="G30" s="244"/>
      <c r="H30" s="244"/>
      <c r="I30" s="244"/>
      <c r="J30" s="245"/>
      <c r="K30" s="98"/>
      <c r="L30" s="246" t="e">
        <f>SUM(L31:L32)</f>
        <v>#REF!</v>
      </c>
      <c r="M30"/>
      <c r="N30"/>
      <c r="O30"/>
      <c r="P30"/>
      <c r="Q30"/>
      <c r="R30"/>
      <c r="S30"/>
    </row>
    <row r="31" spans="1:19" ht="12.75">
      <c r="A31" s="77" t="s">
        <v>174</v>
      </c>
      <c r="B31" s="275" t="e">
        <f>VLOOKUP(A31,CustoEquip!#REF!,2,0)</f>
        <v>#REF!</v>
      </c>
      <c r="C31" s="235">
        <v>1</v>
      </c>
      <c r="D31" s="236" t="e">
        <f>IF(A31=F31,1,2)</f>
        <v>#REF!</v>
      </c>
      <c r="E31" s="95" t="e">
        <f>VLOOKUP(A31,#REF!,4,0)</f>
        <v>#REF!</v>
      </c>
      <c r="F31" s="97" t="e">
        <f>VLOOKUP(A31,#REF!,3,0)</f>
        <v>#REF!</v>
      </c>
      <c r="G31" s="271" t="e">
        <f>VLOOKUP(F31,CustoEquip!#REF!,4,0)</f>
        <v>#REF!</v>
      </c>
      <c r="H31" s="237" t="e">
        <f>C31*D31*E31*$L$9*0.5</f>
        <v>#REF!</v>
      </c>
      <c r="I31" s="95" t="e">
        <f>VLOOKUP(F31,#REF!,10,0)</f>
        <v>#REF!</v>
      </c>
      <c r="J31" s="271" t="e">
        <f>VLOOKUP(I31,'Custo MO'!$A$10:$D$110,4,0)</f>
        <v>#REF!</v>
      </c>
      <c r="K31" s="100" t="e">
        <f>H31*J31</f>
        <v>#REF!</v>
      </c>
      <c r="L31" s="101" t="e">
        <f>TRUNC((($H$8*D31*E31)/$H$9)*G31*C31+K31,2)</f>
        <v>#REF!</v>
      </c>
      <c r="M31"/>
      <c r="N31"/>
      <c r="O31"/>
      <c r="P31"/>
      <c r="Q31"/>
      <c r="R31"/>
      <c r="S31"/>
    </row>
    <row r="32" spans="1:19" thickBot="1">
      <c r="A32" s="77" t="s">
        <v>343</v>
      </c>
      <c r="B32" s="275" t="e">
        <f>VLOOKUP(A32,CustoEquip!#REF!,2,FALSE)</f>
        <v>#REF!</v>
      </c>
      <c r="C32" s="235">
        <v>1</v>
      </c>
      <c r="D32" s="236" t="e">
        <f>IF(A32=F32,1,2)</f>
        <v>#REF!</v>
      </c>
      <c r="E32" s="95" t="e">
        <f>VLOOKUP(A32,#REF!,4,0)</f>
        <v>#REF!</v>
      </c>
      <c r="F32" s="97" t="e">
        <f>VLOOKUP(A32,#REF!,3,0)</f>
        <v>#REF!</v>
      </c>
      <c r="G32" s="271" t="e">
        <f>VLOOKUP(F32,CustoEquip!#REF!,4,0)</f>
        <v>#REF!</v>
      </c>
      <c r="H32" s="237" t="e">
        <f>C32*D32*E32*$L$9*0.5</f>
        <v>#REF!</v>
      </c>
      <c r="I32" s="95" t="e">
        <f>VLOOKUP(F32,#REF!,10,0)</f>
        <v>#REF!</v>
      </c>
      <c r="J32" s="271" t="e">
        <f>VLOOKUP(I32,'Custo MO'!$A$10:$D$110,4,0)</f>
        <v>#REF!</v>
      </c>
      <c r="K32" s="100" t="e">
        <f>H32*J32</f>
        <v>#REF!</v>
      </c>
      <c r="L32" s="101" t="e">
        <f>TRUNC((($H$8*D32*E32)/$H$9)*G32*C32+K32,2)</f>
        <v>#REF!</v>
      </c>
      <c r="M32"/>
      <c r="N32"/>
      <c r="O32"/>
      <c r="P32"/>
      <c r="Q32"/>
      <c r="R32"/>
      <c r="S32"/>
    </row>
    <row r="33" spans="1:12" ht="12.75">
      <c r="A33" s="858" t="s">
        <v>4582</v>
      </c>
      <c r="B33" s="859"/>
      <c r="C33" s="859"/>
      <c r="D33" s="859"/>
      <c r="E33" s="859"/>
      <c r="F33" s="859"/>
      <c r="G33" s="859"/>
      <c r="H33" s="859"/>
      <c r="I33" s="859"/>
      <c r="J33" s="859"/>
      <c r="K33" s="859"/>
      <c r="L33" s="238" t="e">
        <f>L21+L30</f>
        <v>#REF!</v>
      </c>
    </row>
    <row r="34" spans="1:12" thickBot="1">
      <c r="A34" s="854" t="s">
        <v>4583</v>
      </c>
      <c r="B34" s="855"/>
      <c r="C34" s="855"/>
      <c r="D34" s="855"/>
      <c r="E34" s="855"/>
      <c r="F34" s="855"/>
      <c r="G34" s="855"/>
      <c r="H34" s="855"/>
      <c r="I34" s="855"/>
      <c r="J34" s="855"/>
      <c r="K34" s="855"/>
      <c r="L34" s="239" t="e">
        <f>L33*2</f>
        <v>#REF!</v>
      </c>
    </row>
  </sheetData>
  <mergeCells count="10">
    <mergeCell ref="A21:B21"/>
    <mergeCell ref="A30:B30"/>
    <mergeCell ref="A33:K33"/>
    <mergeCell ref="A34:K34"/>
    <mergeCell ref="A6:L6"/>
    <mergeCell ref="A12:L12"/>
    <mergeCell ref="A14:B14"/>
    <mergeCell ref="A16:K16"/>
    <mergeCell ref="A17:K17"/>
    <mergeCell ref="A19:L19"/>
  </mergeCells>
  <pageMargins left="0.511811024" right="0.511811024" top="0.78740157499999996" bottom="0.78740157499999996" header="0.31496062000000002" footer="0.31496062000000002"/>
  <pageSetup paperSize="9" scale="48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1:K568"/>
  <sheetViews>
    <sheetView workbookViewId="0"/>
  </sheetViews>
  <sheetFormatPr defaultColWidth="8.85546875" defaultRowHeight="13.5" customHeight="1"/>
  <cols>
    <col min="1" max="1" width="12" style="15" customWidth="1"/>
    <col min="2" max="2" width="80" style="14" customWidth="1"/>
    <col min="3" max="3" width="17.5703125" style="16" bestFit="1" customWidth="1"/>
    <col min="4" max="4" width="11.28515625" style="16" bestFit="1" customWidth="1"/>
    <col min="5" max="5" width="12.28515625" style="14" bestFit="1" customWidth="1"/>
    <col min="6" max="6" width="10.140625" bestFit="1" customWidth="1"/>
    <col min="7" max="7" width="14.140625" style="14" customWidth="1"/>
    <col min="8" max="8" width="10.140625" style="14" bestFit="1" customWidth="1"/>
    <col min="9" max="9" width="12.7109375" style="14" bestFit="1" customWidth="1"/>
    <col min="10" max="10" width="11.140625" style="14" bestFit="1" customWidth="1"/>
    <col min="11" max="11" width="11.85546875" style="14" bestFit="1" customWidth="1"/>
    <col min="12" max="16384" width="8.85546875" style="14"/>
  </cols>
  <sheetData>
    <row r="1" spans="1:11" ht="38.25">
      <c r="A1" s="521" t="s">
        <v>14</v>
      </c>
      <c r="B1" s="522" t="s">
        <v>106</v>
      </c>
      <c r="C1" s="523" t="s">
        <v>5342</v>
      </c>
      <c r="D1" s="523" t="s">
        <v>5343</v>
      </c>
      <c r="E1" s="523" t="s">
        <v>5344</v>
      </c>
      <c r="F1" s="523" t="s">
        <v>5345</v>
      </c>
      <c r="G1" s="523" t="s">
        <v>5346</v>
      </c>
      <c r="H1" s="523" t="s">
        <v>5347</v>
      </c>
      <c r="I1" s="523" t="s">
        <v>5348</v>
      </c>
      <c r="J1" s="523" t="s">
        <v>5349</v>
      </c>
      <c r="K1" s="524" t="s">
        <v>5350</v>
      </c>
    </row>
    <row r="2" spans="1:11" ht="25.5">
      <c r="A2" s="722" t="s">
        <v>137</v>
      </c>
      <c r="B2" s="723" t="s">
        <v>2480</v>
      </c>
      <c r="C2" s="674"/>
      <c r="D2" s="674"/>
      <c r="E2" s="674"/>
      <c r="F2" s="674"/>
      <c r="G2" s="674"/>
      <c r="H2" s="674"/>
      <c r="I2" s="674"/>
      <c r="J2" s="719">
        <v>18.924199999999999</v>
      </c>
      <c r="K2" s="719">
        <v>11.470800000000001</v>
      </c>
    </row>
    <row r="3" spans="1:11" ht="25.5">
      <c r="A3" s="722" t="s">
        <v>138</v>
      </c>
      <c r="B3" s="723" t="s">
        <v>2481</v>
      </c>
      <c r="C3" s="674"/>
      <c r="D3" s="674"/>
      <c r="E3" s="674"/>
      <c r="F3" s="674"/>
      <c r="G3" s="674"/>
      <c r="H3" s="674"/>
      <c r="I3" s="674"/>
      <c r="J3" s="719">
        <v>24.896599999999999</v>
      </c>
      <c r="K3" s="719">
        <v>15.0909</v>
      </c>
    </row>
    <row r="4" spans="1:11" ht="24.95" customHeight="1">
      <c r="A4" s="722" t="s">
        <v>139</v>
      </c>
      <c r="B4" s="723" t="s">
        <v>2482</v>
      </c>
      <c r="C4" s="674"/>
      <c r="D4" s="674"/>
      <c r="E4" s="674"/>
      <c r="F4" s="674"/>
      <c r="G4" s="674"/>
      <c r="H4" s="674"/>
      <c r="I4" s="674"/>
      <c r="J4" s="719">
        <v>26.033899999999999</v>
      </c>
      <c r="K4" s="719">
        <v>15.7803</v>
      </c>
    </row>
    <row r="5" spans="1:11" ht="25.5">
      <c r="A5" s="722" t="s">
        <v>140</v>
      </c>
      <c r="B5" s="723" t="s">
        <v>2483</v>
      </c>
      <c r="C5" s="674"/>
      <c r="D5" s="674"/>
      <c r="E5" s="674"/>
      <c r="F5" s="674"/>
      <c r="G5" s="674"/>
      <c r="H5" s="674"/>
      <c r="I5" s="674"/>
      <c r="J5" s="719">
        <v>32.826700000000002</v>
      </c>
      <c r="K5" s="719">
        <v>19.8977</v>
      </c>
    </row>
    <row r="6" spans="1:11" ht="24.95" customHeight="1">
      <c r="A6" s="722" t="s">
        <v>141</v>
      </c>
      <c r="B6" s="723" t="s">
        <v>2484</v>
      </c>
      <c r="C6" s="674"/>
      <c r="D6" s="674"/>
      <c r="E6" s="674"/>
      <c r="F6" s="674"/>
      <c r="G6" s="674"/>
      <c r="H6" s="674"/>
      <c r="I6" s="674"/>
      <c r="J6" s="719">
        <v>38.832799999999999</v>
      </c>
      <c r="K6" s="719">
        <v>23.5383</v>
      </c>
    </row>
    <row r="7" spans="1:11" ht="24.95" customHeight="1">
      <c r="A7" s="722" t="s">
        <v>142</v>
      </c>
      <c r="B7" s="723" t="s">
        <v>2328</v>
      </c>
      <c r="C7" s="674"/>
      <c r="D7" s="674"/>
      <c r="E7" s="674"/>
      <c r="F7" s="674"/>
      <c r="G7" s="674"/>
      <c r="H7" s="674"/>
      <c r="I7" s="674"/>
      <c r="J7" s="719">
        <v>1.5289999999999999</v>
      </c>
      <c r="K7" s="719">
        <v>1.0045999999999999</v>
      </c>
    </row>
    <row r="8" spans="1:11" ht="24.95" customHeight="1">
      <c r="A8" s="722" t="s">
        <v>143</v>
      </c>
      <c r="B8" s="723" t="s">
        <v>2485</v>
      </c>
      <c r="C8" s="674"/>
      <c r="D8" s="674"/>
      <c r="E8" s="674"/>
      <c r="F8" s="674"/>
      <c r="G8" s="674"/>
      <c r="H8" s="674"/>
      <c r="I8" s="674"/>
      <c r="J8" s="719">
        <v>45.516800000000003</v>
      </c>
      <c r="K8" s="719">
        <v>20.378599999999999</v>
      </c>
    </row>
    <row r="9" spans="1:11" ht="24.95" customHeight="1">
      <c r="A9" s="722" t="s">
        <v>144</v>
      </c>
      <c r="B9" s="723" t="s">
        <v>2486</v>
      </c>
      <c r="C9" s="674"/>
      <c r="D9" s="674"/>
      <c r="E9" s="674"/>
      <c r="F9" s="674"/>
      <c r="G9" s="674"/>
      <c r="H9" s="674"/>
      <c r="I9" s="674"/>
      <c r="J9" s="719">
        <v>2.3492999999999999</v>
      </c>
      <c r="K9" s="719">
        <v>1.5370999999999999</v>
      </c>
    </row>
    <row r="10" spans="1:11" ht="24.95" customHeight="1">
      <c r="A10" s="722" t="s">
        <v>145</v>
      </c>
      <c r="B10" s="723" t="s">
        <v>2487</v>
      </c>
      <c r="C10" s="674"/>
      <c r="D10" s="674"/>
      <c r="E10" s="674"/>
      <c r="F10" s="674"/>
      <c r="G10" s="674"/>
      <c r="H10" s="674"/>
      <c r="I10" s="674"/>
      <c r="J10" s="719">
        <v>498.35230000000001</v>
      </c>
      <c r="K10" s="719">
        <v>148.89619999999999</v>
      </c>
    </row>
    <row r="11" spans="1:11" ht="24.95" customHeight="1">
      <c r="A11" s="722" t="s">
        <v>146</v>
      </c>
      <c r="B11" s="723" t="s">
        <v>4462</v>
      </c>
      <c r="C11" s="674"/>
      <c r="D11" s="674"/>
      <c r="E11" s="674"/>
      <c r="F11" s="674"/>
      <c r="G11" s="674"/>
      <c r="H11" s="674"/>
      <c r="I11" s="674"/>
      <c r="J11" s="719">
        <v>1.1486000000000001</v>
      </c>
      <c r="K11" s="719">
        <v>0.77159999999999995</v>
      </c>
    </row>
    <row r="12" spans="1:11" ht="24.95" customHeight="1">
      <c r="A12" s="722" t="s">
        <v>147</v>
      </c>
      <c r="B12" s="723" t="s">
        <v>2488</v>
      </c>
      <c r="C12" s="674"/>
      <c r="D12" s="674"/>
      <c r="E12" s="674"/>
      <c r="F12" s="674"/>
      <c r="G12" s="674"/>
      <c r="H12" s="674"/>
      <c r="I12" s="674"/>
      <c r="J12" s="719">
        <v>0.51239999999999997</v>
      </c>
      <c r="K12" s="719">
        <v>0.34250000000000003</v>
      </c>
    </row>
    <row r="13" spans="1:11" ht="24.95" customHeight="1">
      <c r="A13" s="722" t="s">
        <v>149</v>
      </c>
      <c r="B13" s="723" t="s">
        <v>2489</v>
      </c>
      <c r="C13" s="674"/>
      <c r="D13" s="674"/>
      <c r="E13" s="674"/>
      <c r="F13" s="674"/>
      <c r="G13" s="674"/>
      <c r="H13" s="674"/>
      <c r="I13" s="674"/>
      <c r="J13" s="719">
        <v>344.26150000000001</v>
      </c>
      <c r="K13" s="719">
        <v>240.56010000000001</v>
      </c>
    </row>
    <row r="14" spans="1:11" ht="24.95" customHeight="1">
      <c r="A14" s="722" t="s">
        <v>150</v>
      </c>
      <c r="B14" s="723" t="s">
        <v>2490</v>
      </c>
      <c r="C14" s="674"/>
      <c r="D14" s="674"/>
      <c r="E14" s="674"/>
      <c r="F14" s="674"/>
      <c r="G14" s="674"/>
      <c r="H14" s="674"/>
      <c r="I14" s="674"/>
      <c r="J14" s="719">
        <v>38.247999999999998</v>
      </c>
      <c r="K14" s="719">
        <v>33.426400000000001</v>
      </c>
    </row>
    <row r="15" spans="1:11" ht="24.95" customHeight="1">
      <c r="A15" s="722" t="s">
        <v>151</v>
      </c>
      <c r="B15" s="723" t="s">
        <v>4598</v>
      </c>
      <c r="C15" s="674"/>
      <c r="D15" s="674"/>
      <c r="E15" s="674"/>
      <c r="F15" s="674"/>
      <c r="G15" s="674"/>
      <c r="H15" s="674"/>
      <c r="I15" s="674"/>
      <c r="J15" s="719">
        <v>4133.7142999999996</v>
      </c>
      <c r="K15" s="719">
        <v>1923.5687</v>
      </c>
    </row>
    <row r="16" spans="1:11" ht="24.95" customHeight="1">
      <c r="A16" s="722" t="s">
        <v>152</v>
      </c>
      <c r="B16" s="723" t="s">
        <v>2491</v>
      </c>
      <c r="C16" s="674"/>
      <c r="D16" s="674"/>
      <c r="E16" s="674"/>
      <c r="F16" s="674"/>
      <c r="G16" s="674"/>
      <c r="H16" s="674"/>
      <c r="I16" s="674"/>
      <c r="J16" s="719">
        <v>213.6634</v>
      </c>
      <c r="K16" s="719">
        <v>103.3783</v>
      </c>
    </row>
    <row r="17" spans="1:11" ht="24.95" customHeight="1">
      <c r="A17" s="722" t="s">
        <v>153</v>
      </c>
      <c r="B17" s="723" t="s">
        <v>2492</v>
      </c>
      <c r="C17" s="674"/>
      <c r="D17" s="674"/>
      <c r="E17" s="674"/>
      <c r="F17" s="674"/>
      <c r="G17" s="674"/>
      <c r="H17" s="674"/>
      <c r="I17" s="674"/>
      <c r="J17" s="719">
        <v>3043.8503000000001</v>
      </c>
      <c r="K17" s="719">
        <v>1119.6346000000001</v>
      </c>
    </row>
    <row r="18" spans="1:11" ht="24.95" customHeight="1">
      <c r="A18" s="722" t="s">
        <v>154</v>
      </c>
      <c r="B18" s="723" t="s">
        <v>2329</v>
      </c>
      <c r="C18" s="674"/>
      <c r="D18" s="674"/>
      <c r="E18" s="674"/>
      <c r="F18" s="674"/>
      <c r="G18" s="674"/>
      <c r="H18" s="674"/>
      <c r="I18" s="674"/>
      <c r="J18" s="719">
        <v>500.01639999999998</v>
      </c>
      <c r="K18" s="719">
        <v>29.6934</v>
      </c>
    </row>
    <row r="19" spans="1:11" ht="24.95" customHeight="1">
      <c r="A19" s="722" t="s">
        <v>155</v>
      </c>
      <c r="B19" s="723" t="s">
        <v>2493</v>
      </c>
      <c r="C19" s="674"/>
      <c r="D19" s="674"/>
      <c r="E19" s="674"/>
      <c r="F19" s="674"/>
      <c r="G19" s="674"/>
      <c r="H19" s="674"/>
      <c r="I19" s="674"/>
      <c r="J19" s="719">
        <v>101.6563</v>
      </c>
      <c r="K19" s="719">
        <v>74.142200000000003</v>
      </c>
    </row>
    <row r="20" spans="1:11" ht="24.95" customHeight="1">
      <c r="A20" s="722" t="s">
        <v>156</v>
      </c>
      <c r="B20" s="723" t="s">
        <v>2494</v>
      </c>
      <c r="C20" s="674"/>
      <c r="D20" s="674"/>
      <c r="E20" s="674"/>
      <c r="F20" s="674"/>
      <c r="G20" s="674"/>
      <c r="H20" s="674"/>
      <c r="I20" s="674"/>
      <c r="J20" s="719">
        <v>570.44179999999994</v>
      </c>
      <c r="K20" s="719">
        <v>264.88659999999999</v>
      </c>
    </row>
    <row r="21" spans="1:11" ht="24.95" customHeight="1">
      <c r="A21" s="722" t="s">
        <v>157</v>
      </c>
      <c r="B21" s="723" t="s">
        <v>2495</v>
      </c>
      <c r="C21" s="674"/>
      <c r="D21" s="674"/>
      <c r="E21" s="674"/>
      <c r="F21" s="674"/>
      <c r="G21" s="674"/>
      <c r="H21" s="674"/>
      <c r="I21" s="674"/>
      <c r="J21" s="719">
        <v>29.625399999999999</v>
      </c>
      <c r="K21" s="719">
        <v>28.3262</v>
      </c>
    </row>
    <row r="22" spans="1:11" ht="24.95" customHeight="1">
      <c r="A22" s="722" t="s">
        <v>158</v>
      </c>
      <c r="B22" s="723" t="s">
        <v>2496</v>
      </c>
      <c r="C22" s="674"/>
      <c r="D22" s="674"/>
      <c r="E22" s="674"/>
      <c r="F22" s="674"/>
      <c r="G22" s="674"/>
      <c r="H22" s="674"/>
      <c r="I22" s="674"/>
      <c r="J22" s="719">
        <v>60.133600000000001</v>
      </c>
      <c r="K22" s="719">
        <v>53.913600000000002</v>
      </c>
    </row>
    <row r="23" spans="1:11" ht="24.95" customHeight="1">
      <c r="A23" s="722" t="s">
        <v>159</v>
      </c>
      <c r="B23" s="723" t="s">
        <v>2497</v>
      </c>
      <c r="C23" s="674"/>
      <c r="D23" s="674"/>
      <c r="E23" s="674"/>
      <c r="F23" s="674"/>
      <c r="G23" s="674"/>
      <c r="H23" s="674"/>
      <c r="I23" s="674"/>
      <c r="J23" s="719">
        <v>7.7026000000000003</v>
      </c>
      <c r="K23" s="719">
        <v>4.4432</v>
      </c>
    </row>
    <row r="24" spans="1:11" ht="24.95" customHeight="1">
      <c r="A24" s="722" t="s">
        <v>161</v>
      </c>
      <c r="B24" s="723" t="s">
        <v>2498</v>
      </c>
      <c r="C24" s="674"/>
      <c r="D24" s="674"/>
      <c r="E24" s="674"/>
      <c r="F24" s="674"/>
      <c r="G24" s="674"/>
      <c r="H24" s="674"/>
      <c r="I24" s="674"/>
      <c r="J24" s="719">
        <v>39.118400000000001</v>
      </c>
      <c r="K24" s="719">
        <v>27.864999999999998</v>
      </c>
    </row>
    <row r="25" spans="1:11" ht="24.95" customHeight="1">
      <c r="A25" s="722" t="s">
        <v>162</v>
      </c>
      <c r="B25" s="723" t="s">
        <v>2499</v>
      </c>
      <c r="C25" s="674"/>
      <c r="D25" s="674"/>
      <c r="E25" s="674"/>
      <c r="F25" s="674"/>
      <c r="G25" s="674"/>
      <c r="H25" s="674"/>
      <c r="I25" s="674"/>
      <c r="J25" s="719">
        <v>64.033500000000004</v>
      </c>
      <c r="K25" s="719">
        <v>56.124099999999999</v>
      </c>
    </row>
    <row r="26" spans="1:11" ht="24.95" customHeight="1">
      <c r="A26" s="722" t="s">
        <v>163</v>
      </c>
      <c r="B26" s="723" t="s">
        <v>2330</v>
      </c>
      <c r="C26" s="674"/>
      <c r="D26" s="674"/>
      <c r="E26" s="674"/>
      <c r="F26" s="674"/>
      <c r="G26" s="674"/>
      <c r="H26" s="674"/>
      <c r="I26" s="674"/>
      <c r="J26" s="719">
        <v>1.9971000000000001</v>
      </c>
      <c r="K26" s="719">
        <v>1.1319999999999999</v>
      </c>
    </row>
    <row r="27" spans="1:11" ht="24.95" customHeight="1">
      <c r="A27" s="722" t="s">
        <v>164</v>
      </c>
      <c r="B27" s="723" t="s">
        <v>2252</v>
      </c>
      <c r="C27" s="674"/>
      <c r="D27" s="674"/>
      <c r="E27" s="674"/>
      <c r="F27" s="674"/>
      <c r="G27" s="674"/>
      <c r="H27" s="674"/>
      <c r="I27" s="674"/>
      <c r="J27" s="719">
        <v>83.010999999999996</v>
      </c>
      <c r="K27" s="719">
        <v>59.5946</v>
      </c>
    </row>
    <row r="28" spans="1:11" ht="24.95" customHeight="1">
      <c r="A28" s="722" t="s">
        <v>165</v>
      </c>
      <c r="B28" s="723" t="s">
        <v>2331</v>
      </c>
      <c r="C28" s="674"/>
      <c r="D28" s="674"/>
      <c r="E28" s="674"/>
      <c r="F28" s="674"/>
      <c r="G28" s="674"/>
      <c r="H28" s="674"/>
      <c r="I28" s="674"/>
      <c r="J28" s="719">
        <v>56.275100000000002</v>
      </c>
      <c r="K28" s="719">
        <v>51.726500000000001</v>
      </c>
    </row>
    <row r="29" spans="1:11" ht="24.95" customHeight="1">
      <c r="A29" s="722" t="s">
        <v>166</v>
      </c>
      <c r="B29" s="723" t="s">
        <v>2332</v>
      </c>
      <c r="C29" s="674"/>
      <c r="D29" s="674"/>
      <c r="E29" s="674"/>
      <c r="F29" s="674"/>
      <c r="G29" s="674"/>
      <c r="H29" s="674"/>
      <c r="I29" s="674"/>
      <c r="J29" s="719">
        <v>60.7744</v>
      </c>
      <c r="K29" s="719">
        <v>54.276800000000001</v>
      </c>
    </row>
    <row r="30" spans="1:11" ht="24.95" customHeight="1">
      <c r="A30" s="722" t="s">
        <v>167</v>
      </c>
      <c r="B30" s="723" t="s">
        <v>2333</v>
      </c>
      <c r="C30" s="674"/>
      <c r="D30" s="674"/>
      <c r="E30" s="674"/>
      <c r="F30" s="674"/>
      <c r="G30" s="674"/>
      <c r="H30" s="674"/>
      <c r="I30" s="674"/>
      <c r="J30" s="719">
        <v>68.271500000000003</v>
      </c>
      <c r="K30" s="719">
        <v>58.526299999999999</v>
      </c>
    </row>
    <row r="31" spans="1:11" ht="24.95" customHeight="1">
      <c r="A31" s="722" t="s">
        <v>168</v>
      </c>
      <c r="B31" s="723" t="s">
        <v>2334</v>
      </c>
      <c r="C31" s="674"/>
      <c r="D31" s="674"/>
      <c r="E31" s="674"/>
      <c r="F31" s="674"/>
      <c r="G31" s="674"/>
      <c r="H31" s="674"/>
      <c r="I31" s="674"/>
      <c r="J31" s="719">
        <v>75.768799999999999</v>
      </c>
      <c r="K31" s="719">
        <v>62.7759</v>
      </c>
    </row>
    <row r="32" spans="1:11" ht="24.95" customHeight="1">
      <c r="A32" s="722" t="s">
        <v>169</v>
      </c>
      <c r="B32" s="723" t="s">
        <v>2500</v>
      </c>
      <c r="C32" s="674"/>
      <c r="D32" s="674"/>
      <c r="E32" s="674"/>
      <c r="F32" s="674"/>
      <c r="G32" s="674"/>
      <c r="H32" s="674"/>
      <c r="I32" s="674"/>
      <c r="J32" s="719">
        <v>418.4699</v>
      </c>
      <c r="K32" s="719">
        <v>253.6061</v>
      </c>
    </row>
    <row r="33" spans="1:11" ht="24.95" customHeight="1">
      <c r="A33" s="722" t="s">
        <v>171</v>
      </c>
      <c r="B33" s="723" t="s">
        <v>2501</v>
      </c>
      <c r="C33" s="674"/>
      <c r="D33" s="674"/>
      <c r="E33" s="674"/>
      <c r="F33" s="674"/>
      <c r="G33" s="674"/>
      <c r="H33" s="674"/>
      <c r="I33" s="674"/>
      <c r="J33" s="719">
        <v>48.281999999999996</v>
      </c>
      <c r="K33" s="719">
        <v>47.195900000000002</v>
      </c>
    </row>
    <row r="34" spans="1:11" ht="24.95" customHeight="1">
      <c r="A34" s="722" t="s">
        <v>172</v>
      </c>
      <c r="B34" s="723" t="s">
        <v>2502</v>
      </c>
      <c r="C34" s="674"/>
      <c r="D34" s="674"/>
      <c r="E34" s="674"/>
      <c r="F34" s="674"/>
      <c r="G34" s="674"/>
      <c r="H34" s="674"/>
      <c r="I34" s="674"/>
      <c r="J34" s="719">
        <v>83.913700000000006</v>
      </c>
      <c r="K34" s="719">
        <v>63.546500000000002</v>
      </c>
    </row>
    <row r="35" spans="1:11" ht="24.95" customHeight="1">
      <c r="A35" s="722" t="s">
        <v>173</v>
      </c>
      <c r="B35" s="723" t="s">
        <v>2335</v>
      </c>
      <c r="C35" s="674"/>
      <c r="D35" s="674"/>
      <c r="E35" s="674"/>
      <c r="F35" s="674"/>
      <c r="G35" s="674"/>
      <c r="H35" s="674"/>
      <c r="I35" s="674"/>
      <c r="J35" s="719">
        <v>7.3400000000000007E-2</v>
      </c>
      <c r="K35" s="719">
        <v>5.0299999999999997E-2</v>
      </c>
    </row>
    <row r="36" spans="1:11" ht="24.95" customHeight="1">
      <c r="A36" s="722" t="s">
        <v>175</v>
      </c>
      <c r="B36" s="723" t="s">
        <v>2503</v>
      </c>
      <c r="C36" s="674"/>
      <c r="D36" s="674"/>
      <c r="E36" s="674"/>
      <c r="F36" s="674"/>
      <c r="G36" s="674"/>
      <c r="H36" s="674"/>
      <c r="I36" s="674"/>
      <c r="J36" s="719">
        <v>393.67230000000001</v>
      </c>
      <c r="K36" s="719">
        <v>159.09630000000001</v>
      </c>
    </row>
    <row r="37" spans="1:11" ht="24.95" customHeight="1">
      <c r="A37" s="722" t="s">
        <v>176</v>
      </c>
      <c r="B37" s="723" t="s">
        <v>2504</v>
      </c>
      <c r="C37" s="674"/>
      <c r="D37" s="674"/>
      <c r="E37" s="674"/>
      <c r="F37" s="674"/>
      <c r="G37" s="674"/>
      <c r="H37" s="674"/>
      <c r="I37" s="674"/>
      <c r="J37" s="719">
        <v>85.749899999999997</v>
      </c>
      <c r="K37" s="719">
        <v>44.305199999999999</v>
      </c>
    </row>
    <row r="38" spans="1:11" ht="24.95" customHeight="1">
      <c r="A38" s="722" t="s">
        <v>177</v>
      </c>
      <c r="B38" s="723" t="s">
        <v>2253</v>
      </c>
      <c r="C38" s="674"/>
      <c r="D38" s="674"/>
      <c r="E38" s="674"/>
      <c r="F38" s="674"/>
      <c r="G38" s="674"/>
      <c r="H38" s="674"/>
      <c r="I38" s="674"/>
      <c r="J38" s="719">
        <v>468.8227</v>
      </c>
      <c r="K38" s="719">
        <v>289.80889999999999</v>
      </c>
    </row>
    <row r="39" spans="1:11" ht="24.95" customHeight="1">
      <c r="A39" s="722" t="s">
        <v>178</v>
      </c>
      <c r="B39" s="723" t="s">
        <v>2505</v>
      </c>
      <c r="C39" s="674"/>
      <c r="D39" s="674"/>
      <c r="E39" s="674"/>
      <c r="F39" s="674"/>
      <c r="G39" s="674"/>
      <c r="H39" s="674"/>
      <c r="I39" s="674"/>
      <c r="J39" s="719">
        <v>63.9758</v>
      </c>
      <c r="K39" s="719">
        <v>52.319200000000002</v>
      </c>
    </row>
    <row r="40" spans="1:11" ht="24.95" customHeight="1">
      <c r="A40" s="722" t="s">
        <v>179</v>
      </c>
      <c r="B40" s="723" t="s">
        <v>2506</v>
      </c>
      <c r="C40" s="674"/>
      <c r="D40" s="674"/>
      <c r="E40" s="674"/>
      <c r="F40" s="674"/>
      <c r="G40" s="674"/>
      <c r="H40" s="674"/>
      <c r="I40" s="674"/>
      <c r="J40" s="719">
        <v>67.1053</v>
      </c>
      <c r="K40" s="719">
        <v>54.046199999999999</v>
      </c>
    </row>
    <row r="41" spans="1:11" ht="24.95" customHeight="1">
      <c r="A41" s="722" t="s">
        <v>180</v>
      </c>
      <c r="B41" s="723" t="s">
        <v>2507</v>
      </c>
      <c r="C41" s="674"/>
      <c r="D41" s="674"/>
      <c r="E41" s="674"/>
      <c r="F41" s="674"/>
      <c r="G41" s="674"/>
      <c r="H41" s="674"/>
      <c r="I41" s="674"/>
      <c r="J41" s="719">
        <v>74.150199999999998</v>
      </c>
      <c r="K41" s="719">
        <v>57.933900000000001</v>
      </c>
    </row>
    <row r="42" spans="1:11" ht="24.95" customHeight="1">
      <c r="A42" s="722" t="s">
        <v>181</v>
      </c>
      <c r="B42" s="723" t="s">
        <v>2508</v>
      </c>
      <c r="C42" s="674"/>
      <c r="D42" s="674"/>
      <c r="E42" s="674"/>
      <c r="F42" s="674"/>
      <c r="G42" s="674"/>
      <c r="H42" s="674"/>
      <c r="I42" s="674"/>
      <c r="J42" s="719">
        <v>77.622900000000001</v>
      </c>
      <c r="K42" s="719">
        <v>59.850299999999997</v>
      </c>
    </row>
    <row r="43" spans="1:11" ht="24.95" customHeight="1">
      <c r="A43" s="722" t="s">
        <v>182</v>
      </c>
      <c r="B43" s="723" t="s">
        <v>2509</v>
      </c>
      <c r="C43" s="674"/>
      <c r="D43" s="674"/>
      <c r="E43" s="674"/>
      <c r="F43" s="674"/>
      <c r="G43" s="674"/>
      <c r="H43" s="674"/>
      <c r="I43" s="674"/>
      <c r="J43" s="719">
        <v>432.012</v>
      </c>
      <c r="K43" s="719">
        <v>193.31489999999999</v>
      </c>
    </row>
    <row r="44" spans="1:11" ht="24.95" customHeight="1">
      <c r="A44" s="722" t="s">
        <v>183</v>
      </c>
      <c r="B44" s="723" t="s">
        <v>5612</v>
      </c>
      <c r="C44" s="674"/>
      <c r="D44" s="674"/>
      <c r="E44" s="674"/>
      <c r="F44" s="674"/>
      <c r="G44" s="674"/>
      <c r="H44" s="674"/>
      <c r="I44" s="674"/>
      <c r="J44" s="719">
        <v>432.38310000000001</v>
      </c>
      <c r="K44" s="719">
        <v>223.07329999999999</v>
      </c>
    </row>
    <row r="45" spans="1:11" ht="24.95" customHeight="1">
      <c r="A45" s="722" t="s">
        <v>184</v>
      </c>
      <c r="B45" s="723" t="s">
        <v>2511</v>
      </c>
      <c r="C45" s="674"/>
      <c r="D45" s="674"/>
      <c r="E45" s="674"/>
      <c r="F45" s="674"/>
      <c r="G45" s="674"/>
      <c r="H45" s="674"/>
      <c r="I45" s="674"/>
      <c r="J45" s="719">
        <v>254.35839999999999</v>
      </c>
      <c r="K45" s="719">
        <v>153.09520000000001</v>
      </c>
    </row>
    <row r="46" spans="1:11" ht="24.95" customHeight="1">
      <c r="A46" s="722" t="s">
        <v>185</v>
      </c>
      <c r="B46" s="723" t="s">
        <v>2512</v>
      </c>
      <c r="C46" s="674"/>
      <c r="D46" s="674"/>
      <c r="E46" s="674"/>
      <c r="F46" s="674"/>
      <c r="G46" s="674"/>
      <c r="H46" s="674"/>
      <c r="I46" s="674"/>
      <c r="J46" s="719">
        <v>227.10300000000001</v>
      </c>
      <c r="K46" s="719">
        <v>96.804000000000002</v>
      </c>
    </row>
    <row r="47" spans="1:11" ht="24.95" customHeight="1">
      <c r="A47" s="722" t="s">
        <v>186</v>
      </c>
      <c r="B47" s="723" t="s">
        <v>2254</v>
      </c>
      <c r="C47" s="674"/>
      <c r="D47" s="674"/>
      <c r="E47" s="674"/>
      <c r="F47" s="674"/>
      <c r="G47" s="674"/>
      <c r="H47" s="674"/>
      <c r="I47" s="674"/>
      <c r="J47" s="719">
        <v>84.774799999999999</v>
      </c>
      <c r="K47" s="719">
        <v>51.344099999999997</v>
      </c>
    </row>
    <row r="48" spans="1:11" ht="24.95" customHeight="1">
      <c r="A48" s="722" t="s">
        <v>187</v>
      </c>
      <c r="B48" s="723" t="s">
        <v>2513</v>
      </c>
      <c r="C48" s="674"/>
      <c r="D48" s="674"/>
      <c r="E48" s="674"/>
      <c r="F48" s="674"/>
      <c r="G48" s="674"/>
      <c r="H48" s="674"/>
      <c r="I48" s="674"/>
      <c r="J48" s="719">
        <v>414.63749999999999</v>
      </c>
      <c r="K48" s="719">
        <v>264.94600000000003</v>
      </c>
    </row>
    <row r="49" spans="1:11" ht="24.95" customHeight="1">
      <c r="A49" s="722" t="s">
        <v>188</v>
      </c>
      <c r="B49" s="723" t="s">
        <v>2336</v>
      </c>
      <c r="C49" s="674"/>
      <c r="D49" s="674"/>
      <c r="E49" s="674"/>
      <c r="F49" s="674"/>
      <c r="G49" s="674"/>
      <c r="H49" s="674"/>
      <c r="I49" s="674"/>
      <c r="J49" s="719">
        <v>79.226100000000002</v>
      </c>
      <c r="K49" s="719">
        <v>53.989600000000003</v>
      </c>
    </row>
    <row r="50" spans="1:11" ht="24.95" customHeight="1">
      <c r="A50" s="722" t="s">
        <v>189</v>
      </c>
      <c r="B50" s="723" t="s">
        <v>2514</v>
      </c>
      <c r="C50" s="674"/>
      <c r="D50" s="674"/>
      <c r="E50" s="674"/>
      <c r="F50" s="674"/>
      <c r="G50" s="674"/>
      <c r="H50" s="674"/>
      <c r="I50" s="674"/>
      <c r="J50" s="719">
        <v>157.9384</v>
      </c>
      <c r="K50" s="719">
        <v>135.3613</v>
      </c>
    </row>
    <row r="51" spans="1:11" ht="24.95" customHeight="1">
      <c r="A51" s="722" t="s">
        <v>190</v>
      </c>
      <c r="B51" s="723" t="s">
        <v>2515</v>
      </c>
      <c r="C51" s="674"/>
      <c r="D51" s="674"/>
      <c r="E51" s="674"/>
      <c r="F51" s="674"/>
      <c r="G51" s="674"/>
      <c r="H51" s="674"/>
      <c r="I51" s="674"/>
      <c r="J51" s="719">
        <v>61.910899999999998</v>
      </c>
      <c r="K51" s="719">
        <v>44.957700000000003</v>
      </c>
    </row>
    <row r="52" spans="1:11" ht="24.95" customHeight="1">
      <c r="A52" s="722" t="s">
        <v>191</v>
      </c>
      <c r="B52" s="723" t="s">
        <v>2516</v>
      </c>
      <c r="C52" s="674"/>
      <c r="D52" s="674"/>
      <c r="E52" s="674"/>
      <c r="F52" s="674"/>
      <c r="G52" s="674"/>
      <c r="H52" s="674"/>
      <c r="I52" s="674"/>
      <c r="J52" s="719">
        <v>56.525100000000002</v>
      </c>
      <c r="K52" s="719">
        <v>42.982300000000002</v>
      </c>
    </row>
    <row r="53" spans="1:11" ht="24.95" customHeight="1">
      <c r="A53" s="722" t="s">
        <v>192</v>
      </c>
      <c r="B53" s="723" t="s">
        <v>2517</v>
      </c>
      <c r="C53" s="674"/>
      <c r="D53" s="674"/>
      <c r="E53" s="674"/>
      <c r="F53" s="674"/>
      <c r="G53" s="674"/>
      <c r="H53" s="674"/>
      <c r="I53" s="674"/>
      <c r="J53" s="719">
        <v>157.9384</v>
      </c>
      <c r="K53" s="719">
        <v>135.3613</v>
      </c>
    </row>
    <row r="54" spans="1:11" ht="24.95" customHeight="1">
      <c r="A54" s="722" t="s">
        <v>193</v>
      </c>
      <c r="B54" s="723" t="s">
        <v>2518</v>
      </c>
      <c r="C54" s="674"/>
      <c r="D54" s="674"/>
      <c r="E54" s="674"/>
      <c r="F54" s="674"/>
      <c r="G54" s="674"/>
      <c r="H54" s="674"/>
      <c r="I54" s="674"/>
      <c r="J54" s="719">
        <v>67.721800000000002</v>
      </c>
      <c r="K54" s="719">
        <v>66.825800000000001</v>
      </c>
    </row>
    <row r="55" spans="1:11" ht="24.95" customHeight="1">
      <c r="A55" s="722" t="s">
        <v>194</v>
      </c>
      <c r="B55" s="723" t="s">
        <v>5351</v>
      </c>
      <c r="C55" s="674"/>
      <c r="D55" s="674"/>
      <c r="E55" s="674"/>
      <c r="F55" s="674"/>
      <c r="G55" s="674"/>
      <c r="H55" s="674"/>
      <c r="I55" s="674"/>
      <c r="J55" s="719">
        <v>0.37980000000000003</v>
      </c>
      <c r="K55" s="719">
        <v>0.24640000000000001</v>
      </c>
    </row>
    <row r="56" spans="1:11" ht="24.95" customHeight="1">
      <c r="A56" s="722" t="s">
        <v>195</v>
      </c>
      <c r="B56" s="723" t="s">
        <v>2519</v>
      </c>
      <c r="C56" s="674"/>
      <c r="D56" s="674"/>
      <c r="E56" s="674"/>
      <c r="F56" s="674"/>
      <c r="G56" s="674"/>
      <c r="H56" s="674"/>
      <c r="I56" s="674"/>
      <c r="J56" s="719">
        <v>1.4869000000000001</v>
      </c>
      <c r="K56" s="719">
        <v>0.96460000000000001</v>
      </c>
    </row>
    <row r="57" spans="1:11" ht="24.95" customHeight="1">
      <c r="A57" s="722" t="s">
        <v>196</v>
      </c>
      <c r="B57" s="723" t="s">
        <v>2520</v>
      </c>
      <c r="C57" s="674"/>
      <c r="D57" s="674"/>
      <c r="E57" s="674"/>
      <c r="F57" s="674"/>
      <c r="G57" s="674"/>
      <c r="H57" s="674"/>
      <c r="I57" s="674"/>
      <c r="J57" s="719">
        <v>3224.1831999999999</v>
      </c>
      <c r="K57" s="719">
        <v>1774.7411999999999</v>
      </c>
    </row>
    <row r="58" spans="1:11" ht="24.95" customHeight="1">
      <c r="A58" s="722" t="s">
        <v>197</v>
      </c>
      <c r="B58" s="723" t="s">
        <v>2338</v>
      </c>
      <c r="C58" s="674"/>
      <c r="D58" s="674"/>
      <c r="E58" s="674"/>
      <c r="F58" s="674"/>
      <c r="G58" s="674"/>
      <c r="H58" s="674"/>
      <c r="I58" s="674"/>
      <c r="J58" s="719">
        <v>1.6176999999999999</v>
      </c>
      <c r="K58" s="719">
        <v>1.0946</v>
      </c>
    </row>
    <row r="59" spans="1:11" ht="24.95" customHeight="1">
      <c r="A59" s="722" t="s">
        <v>198</v>
      </c>
      <c r="B59" s="723" t="s">
        <v>2255</v>
      </c>
      <c r="C59" s="674"/>
      <c r="D59" s="674"/>
      <c r="E59" s="674"/>
      <c r="F59" s="674"/>
      <c r="G59" s="674"/>
      <c r="H59" s="674"/>
      <c r="I59" s="674"/>
      <c r="J59" s="719">
        <v>3212.1651000000002</v>
      </c>
      <c r="K59" s="719">
        <v>1916.7143000000001</v>
      </c>
    </row>
    <row r="60" spans="1:11" ht="24.95" customHeight="1">
      <c r="A60" s="722" t="s">
        <v>199</v>
      </c>
      <c r="B60" s="723" t="s">
        <v>4463</v>
      </c>
      <c r="C60" s="674"/>
      <c r="D60" s="674"/>
      <c r="E60" s="674"/>
      <c r="F60" s="674"/>
      <c r="G60" s="674"/>
      <c r="H60" s="674"/>
      <c r="I60" s="674"/>
      <c r="J60" s="719">
        <v>23.046199999999999</v>
      </c>
      <c r="K60" s="719">
        <v>5.9923999999999999</v>
      </c>
    </row>
    <row r="61" spans="1:11" ht="24.95" customHeight="1">
      <c r="A61" s="722" t="s">
        <v>200</v>
      </c>
      <c r="B61" s="723" t="s">
        <v>2521</v>
      </c>
      <c r="C61" s="674"/>
      <c r="D61" s="674"/>
      <c r="E61" s="674"/>
      <c r="F61" s="674"/>
      <c r="G61" s="674"/>
      <c r="H61" s="674"/>
      <c r="I61" s="674"/>
      <c r="J61" s="719">
        <v>254.2808</v>
      </c>
      <c r="K61" s="719">
        <v>122.12569999999999</v>
      </c>
    </row>
    <row r="62" spans="1:11" ht="24.95" customHeight="1">
      <c r="A62" s="722" t="s">
        <v>201</v>
      </c>
      <c r="B62" s="723" t="s">
        <v>2256</v>
      </c>
      <c r="C62" s="674"/>
      <c r="D62" s="674"/>
      <c r="E62" s="674"/>
      <c r="F62" s="674"/>
      <c r="G62" s="674"/>
      <c r="H62" s="674"/>
      <c r="I62" s="674"/>
      <c r="J62" s="719">
        <v>1106.1511</v>
      </c>
      <c r="K62" s="719">
        <v>559.33399999999995</v>
      </c>
    </row>
    <row r="63" spans="1:11" ht="24.95" customHeight="1">
      <c r="A63" s="722" t="s">
        <v>202</v>
      </c>
      <c r="B63" s="723" t="s">
        <v>2522</v>
      </c>
      <c r="C63" s="674"/>
      <c r="D63" s="674"/>
      <c r="E63" s="674"/>
      <c r="F63" s="674"/>
      <c r="G63" s="674"/>
      <c r="H63" s="674"/>
      <c r="I63" s="674"/>
      <c r="J63" s="719">
        <v>9.2667000000000002</v>
      </c>
      <c r="K63" s="719">
        <v>0.87619999999999998</v>
      </c>
    </row>
    <row r="64" spans="1:11" ht="24.95" customHeight="1">
      <c r="A64" s="722" t="s">
        <v>203</v>
      </c>
      <c r="B64" s="723" t="s">
        <v>2523</v>
      </c>
      <c r="C64" s="674"/>
      <c r="D64" s="674"/>
      <c r="E64" s="674"/>
      <c r="F64" s="674"/>
      <c r="G64" s="674"/>
      <c r="H64" s="674"/>
      <c r="I64" s="674"/>
      <c r="J64" s="719">
        <v>59.452199999999998</v>
      </c>
      <c r="K64" s="719">
        <v>49.252899999999997</v>
      </c>
    </row>
    <row r="65" spans="1:11" ht="24.95" customHeight="1">
      <c r="A65" s="722" t="s">
        <v>204</v>
      </c>
      <c r="B65" s="723" t="s">
        <v>2339</v>
      </c>
      <c r="C65" s="674"/>
      <c r="D65" s="674"/>
      <c r="E65" s="674"/>
      <c r="F65" s="674"/>
      <c r="G65" s="674"/>
      <c r="H65" s="674"/>
      <c r="I65" s="674"/>
      <c r="J65" s="719">
        <v>0.70569999999999999</v>
      </c>
      <c r="K65" s="719">
        <v>0.47749999999999998</v>
      </c>
    </row>
    <row r="66" spans="1:11" ht="24.95" customHeight="1">
      <c r="A66" s="722" t="s">
        <v>205</v>
      </c>
      <c r="B66" s="723" t="s">
        <v>2524</v>
      </c>
      <c r="C66" s="674"/>
      <c r="D66" s="674"/>
      <c r="E66" s="674"/>
      <c r="F66" s="674"/>
      <c r="G66" s="674"/>
      <c r="H66" s="674"/>
      <c r="I66" s="674"/>
      <c r="J66" s="719">
        <v>1508.05</v>
      </c>
      <c r="K66" s="719">
        <v>606.33849999999995</v>
      </c>
    </row>
    <row r="67" spans="1:11" ht="24.95" customHeight="1">
      <c r="A67" s="722" t="s">
        <v>206</v>
      </c>
      <c r="B67" s="723" t="s">
        <v>2257</v>
      </c>
      <c r="C67" s="674"/>
      <c r="D67" s="674"/>
      <c r="E67" s="674"/>
      <c r="F67" s="674"/>
      <c r="G67" s="674"/>
      <c r="H67" s="674"/>
      <c r="I67" s="674"/>
      <c r="J67" s="719">
        <v>234.01779999999999</v>
      </c>
      <c r="K67" s="719">
        <v>89.427800000000005</v>
      </c>
    </row>
    <row r="68" spans="1:11" ht="24.95" customHeight="1">
      <c r="A68" s="722" t="s">
        <v>207</v>
      </c>
      <c r="B68" s="723" t="s">
        <v>2258</v>
      </c>
      <c r="C68" s="674"/>
      <c r="D68" s="674"/>
      <c r="E68" s="674"/>
      <c r="F68" s="674"/>
      <c r="G68" s="674"/>
      <c r="H68" s="674"/>
      <c r="I68" s="674"/>
      <c r="J68" s="719">
        <v>169.3527</v>
      </c>
      <c r="K68" s="719">
        <v>109.8639</v>
      </c>
    </row>
    <row r="69" spans="1:11" ht="24.95" customHeight="1">
      <c r="A69" s="722" t="s">
        <v>208</v>
      </c>
      <c r="B69" s="723" t="s">
        <v>2525</v>
      </c>
      <c r="C69" s="674"/>
      <c r="D69" s="674"/>
      <c r="E69" s="674"/>
      <c r="F69" s="674"/>
      <c r="G69" s="674"/>
      <c r="H69" s="674"/>
      <c r="I69" s="674"/>
      <c r="J69" s="719">
        <v>0.14080000000000001</v>
      </c>
      <c r="K69" s="719">
        <v>9.5699999999999993E-2</v>
      </c>
    </row>
    <row r="70" spans="1:11" ht="24.95" customHeight="1">
      <c r="A70" s="722" t="s">
        <v>209</v>
      </c>
      <c r="B70" s="723" t="s">
        <v>2526</v>
      </c>
      <c r="C70" s="674"/>
      <c r="D70" s="674"/>
      <c r="E70" s="674"/>
      <c r="F70" s="674"/>
      <c r="G70" s="674"/>
      <c r="H70" s="674"/>
      <c r="I70" s="674"/>
      <c r="J70" s="719">
        <v>46.632800000000003</v>
      </c>
      <c r="K70" s="719">
        <v>40.562899999999999</v>
      </c>
    </row>
    <row r="71" spans="1:11" ht="24.95" customHeight="1">
      <c r="A71" s="722" t="s">
        <v>210</v>
      </c>
      <c r="B71" s="723" t="s">
        <v>2527</v>
      </c>
      <c r="C71" s="674"/>
      <c r="D71" s="674"/>
      <c r="E71" s="674"/>
      <c r="F71" s="674"/>
      <c r="G71" s="674"/>
      <c r="H71" s="674"/>
      <c r="I71" s="674"/>
      <c r="J71" s="719">
        <v>1014.289</v>
      </c>
      <c r="K71" s="719">
        <v>476.7</v>
      </c>
    </row>
    <row r="72" spans="1:11" ht="24.95" customHeight="1">
      <c r="A72" s="722" t="s">
        <v>211</v>
      </c>
      <c r="B72" s="723" t="s">
        <v>2528</v>
      </c>
      <c r="C72" s="674"/>
      <c r="D72" s="674"/>
      <c r="E72" s="674"/>
      <c r="F72" s="674"/>
      <c r="G72" s="674"/>
      <c r="H72" s="674"/>
      <c r="I72" s="674"/>
      <c r="J72" s="719">
        <v>362.3424</v>
      </c>
      <c r="K72" s="719">
        <v>263.93779999999998</v>
      </c>
    </row>
    <row r="73" spans="1:11" ht="24.95" customHeight="1">
      <c r="A73" s="722" t="s">
        <v>212</v>
      </c>
      <c r="B73" s="723" t="s">
        <v>2529</v>
      </c>
      <c r="C73" s="674"/>
      <c r="D73" s="674"/>
      <c r="E73" s="674"/>
      <c r="F73" s="674"/>
      <c r="G73" s="674"/>
      <c r="H73" s="674"/>
      <c r="I73" s="674"/>
      <c r="J73" s="719">
        <v>37.066800000000001</v>
      </c>
      <c r="K73" s="719">
        <v>21.381900000000002</v>
      </c>
    </row>
    <row r="74" spans="1:11" ht="24.95" customHeight="1">
      <c r="A74" s="722" t="s">
        <v>213</v>
      </c>
      <c r="B74" s="723" t="s">
        <v>2259</v>
      </c>
      <c r="C74" s="674"/>
      <c r="D74" s="674"/>
      <c r="E74" s="674"/>
      <c r="F74" s="674"/>
      <c r="G74" s="674"/>
      <c r="H74" s="674"/>
      <c r="I74" s="674"/>
      <c r="J74" s="719">
        <v>187.7861</v>
      </c>
      <c r="K74" s="719">
        <v>141.46270000000001</v>
      </c>
    </row>
    <row r="75" spans="1:11" ht="24.95" customHeight="1">
      <c r="A75" s="722" t="s">
        <v>214</v>
      </c>
      <c r="B75" s="723" t="s">
        <v>2530</v>
      </c>
      <c r="C75" s="674"/>
      <c r="D75" s="674"/>
      <c r="E75" s="674"/>
      <c r="F75" s="674"/>
      <c r="G75" s="674"/>
      <c r="H75" s="674"/>
      <c r="I75" s="674"/>
      <c r="J75" s="719">
        <v>9.1943999999999999</v>
      </c>
      <c r="K75" s="719">
        <v>6.5513000000000003</v>
      </c>
    </row>
    <row r="76" spans="1:11" ht="24.95" customHeight="1">
      <c r="A76" s="722" t="s">
        <v>216</v>
      </c>
      <c r="B76" s="723" t="s">
        <v>2531</v>
      </c>
      <c r="C76" s="674"/>
      <c r="D76" s="674"/>
      <c r="E76" s="674"/>
      <c r="F76" s="674"/>
      <c r="G76" s="674"/>
      <c r="H76" s="674"/>
      <c r="I76" s="674"/>
      <c r="J76" s="719">
        <v>35.122</v>
      </c>
      <c r="K76" s="719">
        <v>27.824200000000001</v>
      </c>
    </row>
    <row r="77" spans="1:11" ht="24.95" customHeight="1">
      <c r="A77" s="722" t="s">
        <v>217</v>
      </c>
      <c r="B77" s="723" t="s">
        <v>2532</v>
      </c>
      <c r="C77" s="674"/>
      <c r="D77" s="674"/>
      <c r="E77" s="674"/>
      <c r="F77" s="674"/>
      <c r="G77" s="674"/>
      <c r="H77" s="674"/>
      <c r="I77" s="674"/>
      <c r="J77" s="719">
        <v>51.0364</v>
      </c>
      <c r="K77" s="719">
        <v>40.431899999999999</v>
      </c>
    </row>
    <row r="78" spans="1:11" ht="24.95" customHeight="1">
      <c r="A78" s="722" t="s">
        <v>218</v>
      </c>
      <c r="B78" s="723" t="s">
        <v>2533</v>
      </c>
      <c r="C78" s="674"/>
      <c r="D78" s="674"/>
      <c r="E78" s="674"/>
      <c r="F78" s="674"/>
      <c r="G78" s="674"/>
      <c r="H78" s="674"/>
      <c r="I78" s="674"/>
      <c r="J78" s="719">
        <v>25.77</v>
      </c>
      <c r="K78" s="719">
        <v>20.415400000000002</v>
      </c>
    </row>
    <row r="79" spans="1:11" ht="24.95" customHeight="1">
      <c r="A79" s="722" t="s">
        <v>219</v>
      </c>
      <c r="B79" s="723" t="s">
        <v>2260</v>
      </c>
      <c r="C79" s="674"/>
      <c r="D79" s="674"/>
      <c r="E79" s="674"/>
      <c r="F79" s="674"/>
      <c r="G79" s="674"/>
      <c r="H79" s="674"/>
      <c r="I79" s="674"/>
      <c r="J79" s="719">
        <v>238.60079999999999</v>
      </c>
      <c r="K79" s="719">
        <v>91.9208</v>
      </c>
    </row>
    <row r="80" spans="1:11" ht="24.95" customHeight="1">
      <c r="A80" s="722" t="s">
        <v>220</v>
      </c>
      <c r="B80" s="723" t="s">
        <v>2534</v>
      </c>
      <c r="C80" s="674"/>
      <c r="D80" s="674"/>
      <c r="E80" s="674"/>
      <c r="F80" s="674"/>
      <c r="G80" s="674"/>
      <c r="H80" s="674"/>
      <c r="I80" s="674"/>
      <c r="J80" s="719">
        <v>9.3679000000000006</v>
      </c>
      <c r="K80" s="719">
        <v>0.52859999999999996</v>
      </c>
    </row>
    <row r="81" spans="1:11" ht="24.95" customHeight="1">
      <c r="A81" s="722" t="s">
        <v>105</v>
      </c>
      <c r="B81" s="723" t="s">
        <v>2261</v>
      </c>
      <c r="C81" s="674"/>
      <c r="D81" s="674"/>
      <c r="E81" s="674"/>
      <c r="F81" s="674"/>
      <c r="G81" s="674"/>
      <c r="H81" s="674"/>
      <c r="I81" s="674"/>
      <c r="J81" s="719">
        <v>37.642099999999999</v>
      </c>
      <c r="K81" s="719">
        <v>6.7054999999999998</v>
      </c>
    </row>
    <row r="82" spans="1:11" ht="24.95" customHeight="1">
      <c r="A82" s="722" t="s">
        <v>221</v>
      </c>
      <c r="B82" s="723" t="s">
        <v>5613</v>
      </c>
      <c r="C82" s="674"/>
      <c r="D82" s="674"/>
      <c r="E82" s="674"/>
      <c r="F82" s="674"/>
      <c r="G82" s="674"/>
      <c r="H82" s="674"/>
      <c r="I82" s="674"/>
      <c r="J82" s="719">
        <v>2437.3362999999999</v>
      </c>
      <c r="K82" s="719">
        <v>1313.4452000000001</v>
      </c>
    </row>
    <row r="83" spans="1:11" ht="24.95" customHeight="1">
      <c r="A83" s="722" t="s">
        <v>222</v>
      </c>
      <c r="B83" s="723" t="s">
        <v>5614</v>
      </c>
      <c r="C83" s="674"/>
      <c r="D83" s="674"/>
      <c r="E83" s="674"/>
      <c r="F83" s="674"/>
      <c r="G83" s="674"/>
      <c r="H83" s="674"/>
      <c r="I83" s="674"/>
      <c r="J83" s="719">
        <v>3428.2564000000002</v>
      </c>
      <c r="K83" s="719">
        <v>1865.6867999999999</v>
      </c>
    </row>
    <row r="84" spans="1:11" ht="24.95" customHeight="1">
      <c r="A84" s="722" t="s">
        <v>223</v>
      </c>
      <c r="B84" s="723" t="s">
        <v>2537</v>
      </c>
      <c r="C84" s="674"/>
      <c r="D84" s="674"/>
      <c r="E84" s="674"/>
      <c r="F84" s="674"/>
      <c r="G84" s="674"/>
      <c r="H84" s="674"/>
      <c r="I84" s="674"/>
      <c r="J84" s="719">
        <v>187.64510000000001</v>
      </c>
      <c r="K84" s="719">
        <v>77.819500000000005</v>
      </c>
    </row>
    <row r="85" spans="1:11" ht="24.95" customHeight="1">
      <c r="A85" s="722" t="s">
        <v>228</v>
      </c>
      <c r="B85" s="723" t="s">
        <v>2340</v>
      </c>
      <c r="C85" s="674"/>
      <c r="D85" s="674"/>
      <c r="E85" s="674"/>
      <c r="F85" s="674"/>
      <c r="G85" s="674"/>
      <c r="H85" s="674"/>
      <c r="I85" s="674"/>
      <c r="J85" s="719">
        <v>27.313400000000001</v>
      </c>
      <c r="K85" s="719">
        <v>5.0528000000000004</v>
      </c>
    </row>
    <row r="86" spans="1:11" ht="24.95" customHeight="1">
      <c r="A86" s="722" t="s">
        <v>229</v>
      </c>
      <c r="B86" s="723" t="s">
        <v>2341</v>
      </c>
      <c r="C86" s="674"/>
      <c r="D86" s="674"/>
      <c r="E86" s="674"/>
      <c r="F86" s="674"/>
      <c r="G86" s="674"/>
      <c r="H86" s="674"/>
      <c r="I86" s="674"/>
      <c r="J86" s="719">
        <v>51.272100000000002</v>
      </c>
      <c r="K86" s="719">
        <v>35.052999999999997</v>
      </c>
    </row>
    <row r="87" spans="1:11" ht="24.95" customHeight="1">
      <c r="A87" s="722" t="s">
        <v>230</v>
      </c>
      <c r="B87" s="723" t="s">
        <v>2538</v>
      </c>
      <c r="C87" s="674"/>
      <c r="D87" s="674"/>
      <c r="E87" s="674"/>
      <c r="F87" s="674"/>
      <c r="G87" s="674"/>
      <c r="H87" s="674"/>
      <c r="I87" s="674"/>
      <c r="J87" s="719">
        <v>49.148200000000003</v>
      </c>
      <c r="K87" s="719">
        <v>33.811399999999999</v>
      </c>
    </row>
    <row r="88" spans="1:11" ht="24.95" customHeight="1">
      <c r="A88" s="722" t="s">
        <v>231</v>
      </c>
      <c r="B88" s="723" t="s">
        <v>5352</v>
      </c>
      <c r="C88" s="674"/>
      <c r="D88" s="674"/>
      <c r="E88" s="674"/>
      <c r="F88" s="674"/>
      <c r="G88" s="674"/>
      <c r="H88" s="674"/>
      <c r="I88" s="674"/>
      <c r="J88" s="719">
        <v>823.0027</v>
      </c>
      <c r="K88" s="719">
        <v>227.71549999999999</v>
      </c>
    </row>
    <row r="89" spans="1:11" ht="24.95" customHeight="1">
      <c r="A89" s="722" t="s">
        <v>232</v>
      </c>
      <c r="B89" s="723" t="s">
        <v>2264</v>
      </c>
      <c r="C89" s="674"/>
      <c r="D89" s="674"/>
      <c r="E89" s="674"/>
      <c r="F89" s="674"/>
      <c r="G89" s="674"/>
      <c r="H89" s="674"/>
      <c r="I89" s="674"/>
      <c r="J89" s="719">
        <v>104.4871</v>
      </c>
      <c r="K89" s="719">
        <v>65.718400000000003</v>
      </c>
    </row>
    <row r="90" spans="1:11" ht="24.95" customHeight="1">
      <c r="A90" s="722" t="s">
        <v>233</v>
      </c>
      <c r="B90" s="723" t="s">
        <v>2539</v>
      </c>
      <c r="C90" s="674"/>
      <c r="D90" s="674"/>
      <c r="E90" s="674"/>
      <c r="F90" s="674"/>
      <c r="G90" s="674"/>
      <c r="H90" s="674"/>
      <c r="I90" s="674"/>
      <c r="J90" s="719">
        <v>9.4824000000000002</v>
      </c>
      <c r="K90" s="719">
        <v>2.7244999999999999</v>
      </c>
    </row>
    <row r="91" spans="1:11" ht="24.95" customHeight="1">
      <c r="A91" s="722" t="s">
        <v>234</v>
      </c>
      <c r="B91" s="723" t="s">
        <v>2265</v>
      </c>
      <c r="C91" s="674"/>
      <c r="D91" s="674"/>
      <c r="E91" s="674"/>
      <c r="F91" s="674"/>
      <c r="G91" s="674"/>
      <c r="H91" s="674"/>
      <c r="I91" s="674"/>
      <c r="J91" s="719">
        <v>915.92700000000002</v>
      </c>
      <c r="K91" s="719">
        <v>405.8356</v>
      </c>
    </row>
    <row r="92" spans="1:11" ht="24.95" customHeight="1">
      <c r="A92" s="722" t="s">
        <v>235</v>
      </c>
      <c r="B92" s="723" t="s">
        <v>2540</v>
      </c>
      <c r="C92" s="674"/>
      <c r="D92" s="674"/>
      <c r="E92" s="674"/>
      <c r="F92" s="674"/>
      <c r="G92" s="674"/>
      <c r="H92" s="674"/>
      <c r="I92" s="674"/>
      <c r="J92" s="719">
        <v>427.09280000000001</v>
      </c>
      <c r="K92" s="719">
        <v>168.61359999999999</v>
      </c>
    </row>
    <row r="93" spans="1:11" ht="24.95" customHeight="1">
      <c r="A93" s="722" t="s">
        <v>236</v>
      </c>
      <c r="B93" s="723" t="s">
        <v>2541</v>
      </c>
      <c r="C93" s="674"/>
      <c r="D93" s="674"/>
      <c r="E93" s="674"/>
      <c r="F93" s="674"/>
      <c r="G93" s="674"/>
      <c r="H93" s="674"/>
      <c r="I93" s="674"/>
      <c r="J93" s="719">
        <v>167.4025</v>
      </c>
      <c r="K93" s="719">
        <v>101.0047</v>
      </c>
    </row>
    <row r="94" spans="1:11" ht="24.95" customHeight="1">
      <c r="A94" s="722" t="s">
        <v>237</v>
      </c>
      <c r="B94" s="723" t="s">
        <v>2542</v>
      </c>
      <c r="C94" s="674"/>
      <c r="D94" s="674"/>
      <c r="E94" s="674"/>
      <c r="F94" s="674"/>
      <c r="G94" s="674"/>
      <c r="H94" s="674"/>
      <c r="I94" s="674"/>
      <c r="J94" s="719">
        <v>4.2477</v>
      </c>
      <c r="K94" s="719">
        <v>2.8812000000000002</v>
      </c>
    </row>
    <row r="95" spans="1:11" ht="24.95" customHeight="1">
      <c r="A95" s="722" t="s">
        <v>238</v>
      </c>
      <c r="B95" s="723" t="s">
        <v>2543</v>
      </c>
      <c r="C95" s="674"/>
      <c r="D95" s="674"/>
      <c r="E95" s="674"/>
      <c r="F95" s="674"/>
      <c r="G95" s="674"/>
      <c r="H95" s="674"/>
      <c r="I95" s="674"/>
      <c r="J95" s="719">
        <v>27.7454</v>
      </c>
      <c r="K95" s="719">
        <v>18.819800000000001</v>
      </c>
    </row>
    <row r="96" spans="1:11" ht="24.95" customHeight="1">
      <c r="A96" s="722" t="s">
        <v>241</v>
      </c>
      <c r="B96" s="723" t="s">
        <v>2342</v>
      </c>
      <c r="C96" s="674"/>
      <c r="D96" s="674"/>
      <c r="E96" s="674"/>
      <c r="F96" s="674"/>
      <c r="G96" s="674"/>
      <c r="H96" s="674"/>
      <c r="I96" s="674"/>
      <c r="J96" s="719">
        <v>1.5918000000000001</v>
      </c>
      <c r="K96" s="719">
        <v>1.0797000000000001</v>
      </c>
    </row>
    <row r="97" spans="1:11" ht="24.95" customHeight="1">
      <c r="A97" s="722" t="s">
        <v>242</v>
      </c>
      <c r="B97" s="723" t="s">
        <v>2544</v>
      </c>
      <c r="C97" s="674"/>
      <c r="D97" s="674"/>
      <c r="E97" s="674"/>
      <c r="F97" s="674"/>
      <c r="G97" s="674"/>
      <c r="H97" s="674"/>
      <c r="I97" s="674"/>
      <c r="J97" s="719">
        <v>333.74439999999998</v>
      </c>
      <c r="K97" s="719">
        <v>127.8646</v>
      </c>
    </row>
    <row r="98" spans="1:11" ht="24.95" customHeight="1">
      <c r="A98" s="722" t="s">
        <v>243</v>
      </c>
      <c r="B98" s="723" t="s">
        <v>2545</v>
      </c>
      <c r="C98" s="674"/>
      <c r="D98" s="674"/>
      <c r="E98" s="674"/>
      <c r="F98" s="674"/>
      <c r="G98" s="674"/>
      <c r="H98" s="674"/>
      <c r="I98" s="674"/>
      <c r="J98" s="719">
        <v>221.32660000000001</v>
      </c>
      <c r="K98" s="719">
        <v>101.8344</v>
      </c>
    </row>
    <row r="99" spans="1:11" ht="24.95" customHeight="1">
      <c r="A99" s="722" t="s">
        <v>244</v>
      </c>
      <c r="B99" s="723" t="s">
        <v>2546</v>
      </c>
      <c r="C99" s="674"/>
      <c r="D99" s="674"/>
      <c r="E99" s="674"/>
      <c r="F99" s="674"/>
      <c r="G99" s="674"/>
      <c r="H99" s="674"/>
      <c r="I99" s="674"/>
      <c r="J99" s="719">
        <v>264.66989999999998</v>
      </c>
      <c r="K99" s="719">
        <v>111.2576</v>
      </c>
    </row>
    <row r="100" spans="1:11" ht="24.95" customHeight="1">
      <c r="A100" s="722" t="s">
        <v>245</v>
      </c>
      <c r="B100" s="723" t="s">
        <v>2547</v>
      </c>
      <c r="C100" s="674"/>
      <c r="D100" s="674"/>
      <c r="E100" s="674"/>
      <c r="F100" s="674"/>
      <c r="G100" s="674"/>
      <c r="H100" s="674"/>
      <c r="I100" s="674"/>
      <c r="J100" s="719">
        <v>657.07</v>
      </c>
      <c r="K100" s="719">
        <v>259.6472</v>
      </c>
    </row>
    <row r="101" spans="1:11" ht="24.95" customHeight="1">
      <c r="A101" s="722" t="s">
        <v>246</v>
      </c>
      <c r="B101" s="723" t="s">
        <v>2266</v>
      </c>
      <c r="C101" s="674"/>
      <c r="D101" s="674"/>
      <c r="E101" s="674"/>
      <c r="F101" s="674"/>
      <c r="G101" s="674"/>
      <c r="H101" s="674"/>
      <c r="I101" s="674"/>
      <c r="J101" s="719">
        <v>1384.0672999999999</v>
      </c>
      <c r="K101" s="719">
        <v>709.27229999999997</v>
      </c>
    </row>
    <row r="102" spans="1:11" ht="24.95" customHeight="1">
      <c r="A102" s="722" t="s">
        <v>104</v>
      </c>
      <c r="B102" s="723" t="s">
        <v>4994</v>
      </c>
      <c r="C102" s="674"/>
      <c r="D102" s="674"/>
      <c r="E102" s="674"/>
      <c r="F102" s="674"/>
      <c r="G102" s="674"/>
      <c r="H102" s="674"/>
      <c r="I102" s="674"/>
      <c r="J102" s="719">
        <v>96.351299999999995</v>
      </c>
      <c r="K102" s="719">
        <v>50.1143</v>
      </c>
    </row>
    <row r="103" spans="1:11" ht="24.95" customHeight="1">
      <c r="A103" s="722" t="s">
        <v>247</v>
      </c>
      <c r="B103" s="723" t="s">
        <v>2549</v>
      </c>
      <c r="C103" s="674"/>
      <c r="D103" s="674"/>
      <c r="E103" s="674"/>
      <c r="F103" s="674"/>
      <c r="G103" s="674"/>
      <c r="H103" s="674"/>
      <c r="I103" s="674"/>
      <c r="J103" s="719">
        <v>16778.831999999999</v>
      </c>
      <c r="K103" s="719">
        <v>5835.8215</v>
      </c>
    </row>
    <row r="104" spans="1:11" ht="24.95" customHeight="1">
      <c r="A104" s="722" t="s">
        <v>248</v>
      </c>
      <c r="B104" s="723" t="s">
        <v>2550</v>
      </c>
      <c r="C104" s="674"/>
      <c r="D104" s="674"/>
      <c r="E104" s="674"/>
      <c r="F104" s="674"/>
      <c r="G104" s="674"/>
      <c r="H104" s="674"/>
      <c r="I104" s="674"/>
      <c r="J104" s="719">
        <v>332.04660000000001</v>
      </c>
      <c r="K104" s="719">
        <v>147.7431</v>
      </c>
    </row>
    <row r="105" spans="1:11" ht="24.95" customHeight="1">
      <c r="A105" s="722" t="s">
        <v>5353</v>
      </c>
      <c r="B105" s="723" t="s">
        <v>5354</v>
      </c>
      <c r="C105" s="674"/>
      <c r="D105" s="674"/>
      <c r="E105" s="674"/>
      <c r="F105" s="674"/>
      <c r="G105" s="674"/>
      <c r="H105" s="674"/>
      <c r="I105" s="674"/>
      <c r="J105" s="719">
        <v>68.3249</v>
      </c>
      <c r="K105" s="719">
        <v>40.7913</v>
      </c>
    </row>
    <row r="106" spans="1:11" ht="24.95" customHeight="1">
      <c r="A106" s="722" t="s">
        <v>5355</v>
      </c>
      <c r="B106" s="723" t="s">
        <v>5356</v>
      </c>
      <c r="C106" s="674"/>
      <c r="D106" s="674"/>
      <c r="E106" s="674"/>
      <c r="F106" s="674"/>
      <c r="G106" s="674"/>
      <c r="H106" s="674"/>
      <c r="I106" s="674"/>
      <c r="J106" s="719">
        <v>38.593899999999998</v>
      </c>
      <c r="K106" s="719">
        <v>11.0603</v>
      </c>
    </row>
    <row r="107" spans="1:11" ht="24.95" customHeight="1">
      <c r="A107" s="722" t="s">
        <v>5357</v>
      </c>
      <c r="B107" s="723" t="s">
        <v>5358</v>
      </c>
      <c r="C107" s="674"/>
      <c r="D107" s="674"/>
      <c r="E107" s="674"/>
      <c r="F107" s="674"/>
      <c r="G107" s="674"/>
      <c r="H107" s="674"/>
      <c r="I107" s="674"/>
      <c r="J107" s="719">
        <v>91.229100000000003</v>
      </c>
      <c r="K107" s="719">
        <v>24.413</v>
      </c>
    </row>
    <row r="108" spans="1:11" ht="24.95" customHeight="1">
      <c r="A108" s="722" t="s">
        <v>5359</v>
      </c>
      <c r="B108" s="723" t="s">
        <v>5360</v>
      </c>
      <c r="C108" s="674"/>
      <c r="D108" s="674"/>
      <c r="E108" s="674"/>
      <c r="F108" s="674"/>
      <c r="G108" s="674"/>
      <c r="H108" s="674"/>
      <c r="I108" s="674"/>
      <c r="J108" s="719">
        <v>66.6203</v>
      </c>
      <c r="K108" s="719">
        <v>20.383299999999998</v>
      </c>
    </row>
    <row r="109" spans="1:11" ht="24.95" customHeight="1">
      <c r="A109" s="722" t="s">
        <v>249</v>
      </c>
      <c r="B109" s="723" t="s">
        <v>5361</v>
      </c>
      <c r="C109" s="674"/>
      <c r="D109" s="674"/>
      <c r="E109" s="674"/>
      <c r="F109" s="674"/>
      <c r="G109" s="674"/>
      <c r="H109" s="674"/>
      <c r="I109" s="674"/>
      <c r="J109" s="719">
        <v>291.58170000000001</v>
      </c>
      <c r="K109" s="719">
        <v>90.089399999999998</v>
      </c>
    </row>
    <row r="110" spans="1:11" ht="24.95" customHeight="1">
      <c r="A110" s="722" t="s">
        <v>250</v>
      </c>
      <c r="B110" s="723" t="s">
        <v>2552</v>
      </c>
      <c r="C110" s="674"/>
      <c r="D110" s="674"/>
      <c r="E110" s="674"/>
      <c r="F110" s="674"/>
      <c r="G110" s="674"/>
      <c r="H110" s="674"/>
      <c r="I110" s="674"/>
      <c r="J110" s="719">
        <v>15.5276</v>
      </c>
      <c r="K110" s="719">
        <v>10.299799999999999</v>
      </c>
    </row>
    <row r="111" spans="1:11" ht="24.95" customHeight="1">
      <c r="A111" s="722" t="s">
        <v>251</v>
      </c>
      <c r="B111" s="723" t="s">
        <v>5362</v>
      </c>
      <c r="C111" s="674"/>
      <c r="D111" s="674"/>
      <c r="E111" s="674"/>
      <c r="F111" s="674"/>
      <c r="G111" s="674"/>
      <c r="H111" s="674"/>
      <c r="I111" s="674"/>
      <c r="J111" s="719">
        <v>53.126600000000003</v>
      </c>
      <c r="K111" s="719">
        <v>44.893599999999999</v>
      </c>
    </row>
    <row r="112" spans="1:11" ht="24.95" customHeight="1">
      <c r="A112" s="722" t="s">
        <v>254</v>
      </c>
      <c r="B112" s="723" t="s">
        <v>2554</v>
      </c>
      <c r="C112" s="674"/>
      <c r="D112" s="674"/>
      <c r="E112" s="674"/>
      <c r="F112" s="674"/>
      <c r="G112" s="674"/>
      <c r="H112" s="674"/>
      <c r="I112" s="674"/>
      <c r="J112" s="719">
        <v>60.3309</v>
      </c>
      <c r="K112" s="719">
        <v>54.025399999999998</v>
      </c>
    </row>
    <row r="113" spans="1:11" ht="24.95" customHeight="1">
      <c r="A113" s="722" t="s">
        <v>255</v>
      </c>
      <c r="B113" s="723" t="s">
        <v>2555</v>
      </c>
      <c r="C113" s="674"/>
      <c r="D113" s="674"/>
      <c r="E113" s="674"/>
      <c r="F113" s="674"/>
      <c r="G113" s="674"/>
      <c r="H113" s="674"/>
      <c r="I113" s="674"/>
      <c r="J113" s="719">
        <v>68.267300000000006</v>
      </c>
      <c r="K113" s="719">
        <v>31.9739</v>
      </c>
    </row>
    <row r="114" spans="1:11" ht="24.95" customHeight="1">
      <c r="A114" s="722" t="s">
        <v>256</v>
      </c>
      <c r="B114" s="723" t="s">
        <v>2556</v>
      </c>
      <c r="C114" s="674"/>
      <c r="D114" s="674"/>
      <c r="E114" s="674"/>
      <c r="F114" s="674"/>
      <c r="G114" s="674"/>
      <c r="H114" s="674"/>
      <c r="I114" s="674"/>
      <c r="J114" s="719">
        <v>617.06920000000002</v>
      </c>
      <c r="K114" s="719">
        <v>257.49270000000001</v>
      </c>
    </row>
    <row r="115" spans="1:11" ht="24.95" customHeight="1">
      <c r="A115" s="722" t="s">
        <v>257</v>
      </c>
      <c r="B115" s="723" t="s">
        <v>2557</v>
      </c>
      <c r="C115" s="674"/>
      <c r="D115" s="674"/>
      <c r="E115" s="674"/>
      <c r="F115" s="674"/>
      <c r="G115" s="674"/>
      <c r="H115" s="674"/>
      <c r="I115" s="674"/>
      <c r="J115" s="719">
        <v>0.29020000000000001</v>
      </c>
      <c r="K115" s="719">
        <v>0.16370000000000001</v>
      </c>
    </row>
    <row r="116" spans="1:11" ht="24.95" customHeight="1">
      <c r="A116" s="722" t="s">
        <v>258</v>
      </c>
      <c r="B116" s="723" t="s">
        <v>2558</v>
      </c>
      <c r="C116" s="674"/>
      <c r="D116" s="674"/>
      <c r="E116" s="674"/>
      <c r="F116" s="674"/>
      <c r="G116" s="674"/>
      <c r="H116" s="674"/>
      <c r="I116" s="674"/>
      <c r="J116" s="719">
        <v>0.21909999999999999</v>
      </c>
      <c r="K116" s="719">
        <v>0.1236</v>
      </c>
    </row>
    <row r="117" spans="1:11" ht="24.95" customHeight="1">
      <c r="A117" s="722" t="s">
        <v>259</v>
      </c>
      <c r="B117" s="723" t="s">
        <v>2559</v>
      </c>
      <c r="C117" s="674"/>
      <c r="D117" s="674"/>
      <c r="E117" s="674"/>
      <c r="F117" s="674"/>
      <c r="G117" s="674"/>
      <c r="H117" s="674"/>
      <c r="I117" s="674"/>
      <c r="J117" s="719">
        <v>186.48660000000001</v>
      </c>
      <c r="K117" s="719">
        <v>123.3642</v>
      </c>
    </row>
    <row r="118" spans="1:11" ht="24.95" customHeight="1">
      <c r="A118" s="722" t="s">
        <v>260</v>
      </c>
      <c r="B118" s="723" t="s">
        <v>2560</v>
      </c>
      <c r="C118" s="674"/>
      <c r="D118" s="674"/>
      <c r="E118" s="674"/>
      <c r="F118" s="674"/>
      <c r="G118" s="674"/>
      <c r="H118" s="674"/>
      <c r="I118" s="674"/>
      <c r="J118" s="719">
        <v>36.980899999999998</v>
      </c>
      <c r="K118" s="719">
        <v>24.915900000000001</v>
      </c>
    </row>
    <row r="119" spans="1:11" ht="24.95" customHeight="1">
      <c r="A119" s="722" t="s">
        <v>261</v>
      </c>
      <c r="B119" s="723" t="s">
        <v>2561</v>
      </c>
      <c r="C119" s="674"/>
      <c r="D119" s="674"/>
      <c r="E119" s="674"/>
      <c r="F119" s="674"/>
      <c r="G119" s="674"/>
      <c r="H119" s="674"/>
      <c r="I119" s="674"/>
      <c r="J119" s="719">
        <v>5.8677999999999999</v>
      </c>
      <c r="K119" s="719">
        <v>0.48459999999999998</v>
      </c>
    </row>
    <row r="120" spans="1:11" ht="24.95" customHeight="1">
      <c r="A120" s="722" t="s">
        <v>262</v>
      </c>
      <c r="B120" s="723" t="s">
        <v>2269</v>
      </c>
      <c r="C120" s="674"/>
      <c r="D120" s="674"/>
      <c r="E120" s="674"/>
      <c r="F120" s="674"/>
      <c r="G120" s="674"/>
      <c r="H120" s="674"/>
      <c r="I120" s="674"/>
      <c r="J120" s="719">
        <v>2253.4072999999999</v>
      </c>
      <c r="K120" s="719">
        <v>319.89800000000002</v>
      </c>
    </row>
    <row r="121" spans="1:11" ht="24.95" customHeight="1">
      <c r="A121" s="722" t="s">
        <v>263</v>
      </c>
      <c r="B121" s="723" t="s">
        <v>2270</v>
      </c>
      <c r="C121" s="674"/>
      <c r="D121" s="674"/>
      <c r="E121" s="674"/>
      <c r="F121" s="674"/>
      <c r="G121" s="674"/>
      <c r="H121" s="674"/>
      <c r="I121" s="674"/>
      <c r="J121" s="719">
        <v>2273.8748000000001</v>
      </c>
      <c r="K121" s="719">
        <v>332.49970000000002</v>
      </c>
    </row>
    <row r="122" spans="1:11" ht="24.95" customHeight="1">
      <c r="A122" s="722" t="s">
        <v>264</v>
      </c>
      <c r="B122" s="723" t="s">
        <v>2271</v>
      </c>
      <c r="C122" s="674"/>
      <c r="D122" s="674"/>
      <c r="E122" s="674"/>
      <c r="F122" s="674"/>
      <c r="G122" s="674"/>
      <c r="H122" s="674"/>
      <c r="I122" s="674"/>
      <c r="J122" s="719">
        <v>30.5915</v>
      </c>
      <c r="K122" s="719">
        <v>24.235099999999999</v>
      </c>
    </row>
    <row r="123" spans="1:11" ht="24.95" customHeight="1">
      <c r="A123" s="722" t="s">
        <v>265</v>
      </c>
      <c r="B123" s="723" t="s">
        <v>2272</v>
      </c>
      <c r="C123" s="674"/>
      <c r="D123" s="674"/>
      <c r="E123" s="674"/>
      <c r="F123" s="674"/>
      <c r="G123" s="674"/>
      <c r="H123" s="674"/>
      <c r="I123" s="674"/>
      <c r="J123" s="719">
        <v>39.833199999999998</v>
      </c>
      <c r="K123" s="719">
        <v>31.5565</v>
      </c>
    </row>
    <row r="124" spans="1:11" ht="24.95" customHeight="1">
      <c r="A124" s="722" t="s">
        <v>266</v>
      </c>
      <c r="B124" s="723" t="s">
        <v>2273</v>
      </c>
      <c r="C124" s="674"/>
      <c r="D124" s="674"/>
      <c r="E124" s="674"/>
      <c r="F124" s="674"/>
      <c r="G124" s="674"/>
      <c r="H124" s="674"/>
      <c r="I124" s="674"/>
      <c r="J124" s="719">
        <v>30.2898</v>
      </c>
      <c r="K124" s="719">
        <v>23.996099999999998</v>
      </c>
    </row>
    <row r="125" spans="1:11" ht="24.95" customHeight="1">
      <c r="A125" s="722" t="s">
        <v>267</v>
      </c>
      <c r="B125" s="723" t="s">
        <v>2274</v>
      </c>
      <c r="C125" s="674"/>
      <c r="D125" s="674"/>
      <c r="E125" s="674"/>
      <c r="F125" s="674"/>
      <c r="G125" s="674"/>
      <c r="H125" s="674"/>
      <c r="I125" s="674"/>
      <c r="J125" s="719">
        <v>35.122</v>
      </c>
      <c r="K125" s="719">
        <v>27.824200000000001</v>
      </c>
    </row>
    <row r="126" spans="1:11" ht="24.95" customHeight="1">
      <c r="A126" s="722" t="s">
        <v>268</v>
      </c>
      <c r="B126" s="723" t="s">
        <v>2275</v>
      </c>
      <c r="C126" s="674"/>
      <c r="D126" s="674"/>
      <c r="E126" s="674"/>
      <c r="F126" s="674"/>
      <c r="G126" s="674"/>
      <c r="H126" s="674"/>
      <c r="I126" s="674"/>
      <c r="J126" s="719">
        <v>36.513800000000003</v>
      </c>
      <c r="K126" s="719">
        <v>28.9268</v>
      </c>
    </row>
    <row r="127" spans="1:11" ht="24.95" customHeight="1">
      <c r="A127" s="722" t="s">
        <v>269</v>
      </c>
      <c r="B127" s="723" t="s">
        <v>2276</v>
      </c>
      <c r="C127" s="674"/>
      <c r="D127" s="674"/>
      <c r="E127" s="674"/>
      <c r="F127" s="674"/>
      <c r="G127" s="674"/>
      <c r="H127" s="674"/>
      <c r="I127" s="674"/>
      <c r="J127" s="719">
        <v>46.9208</v>
      </c>
      <c r="K127" s="719">
        <v>37.171399999999998</v>
      </c>
    </row>
    <row r="128" spans="1:11" ht="24.95" customHeight="1">
      <c r="A128" s="722" t="s">
        <v>270</v>
      </c>
      <c r="B128" s="723" t="s">
        <v>2277</v>
      </c>
      <c r="C128" s="674"/>
      <c r="D128" s="674"/>
      <c r="E128" s="674"/>
      <c r="F128" s="674"/>
      <c r="G128" s="674"/>
      <c r="H128" s="674"/>
      <c r="I128" s="674"/>
      <c r="J128" s="719">
        <v>263.38130000000001</v>
      </c>
      <c r="K128" s="719">
        <v>136.2662</v>
      </c>
    </row>
    <row r="129" spans="1:11" ht="24.95" customHeight="1">
      <c r="A129" s="722" t="s">
        <v>271</v>
      </c>
      <c r="B129" s="723" t="s">
        <v>2278</v>
      </c>
      <c r="C129" s="674"/>
      <c r="D129" s="674"/>
      <c r="E129" s="674"/>
      <c r="F129" s="674"/>
      <c r="G129" s="674"/>
      <c r="H129" s="674"/>
      <c r="I129" s="674"/>
      <c r="J129" s="719">
        <v>420.49029999999999</v>
      </c>
      <c r="K129" s="719">
        <v>190.6095</v>
      </c>
    </row>
    <row r="130" spans="1:11" ht="24.95" customHeight="1">
      <c r="A130" s="722" t="s">
        <v>5363</v>
      </c>
      <c r="B130" s="723" t="s">
        <v>5364</v>
      </c>
      <c r="C130" s="674"/>
      <c r="D130" s="674"/>
      <c r="E130" s="674"/>
      <c r="F130" s="674"/>
      <c r="G130" s="674"/>
      <c r="H130" s="674"/>
      <c r="I130" s="674"/>
      <c r="J130" s="719">
        <v>95.522999999999996</v>
      </c>
      <c r="K130" s="719">
        <v>65.684600000000003</v>
      </c>
    </row>
    <row r="131" spans="1:11" ht="24.95" customHeight="1">
      <c r="A131" s="722" t="s">
        <v>5365</v>
      </c>
      <c r="B131" s="723" t="s">
        <v>5366</v>
      </c>
      <c r="C131" s="674"/>
      <c r="D131" s="674"/>
      <c r="E131" s="674"/>
      <c r="F131" s="674"/>
      <c r="G131" s="674"/>
      <c r="H131" s="674"/>
      <c r="I131" s="674"/>
      <c r="J131" s="719">
        <v>36.297899999999998</v>
      </c>
      <c r="K131" s="719">
        <v>20.574300000000001</v>
      </c>
    </row>
    <row r="132" spans="1:11" ht="24.95" customHeight="1">
      <c r="A132" s="722" t="s">
        <v>5367</v>
      </c>
      <c r="B132" s="723" t="s">
        <v>5368</v>
      </c>
      <c r="C132" s="674"/>
      <c r="D132" s="674"/>
      <c r="E132" s="674"/>
      <c r="F132" s="674"/>
      <c r="G132" s="674"/>
      <c r="H132" s="674"/>
      <c r="I132" s="674"/>
      <c r="J132" s="719">
        <v>2.3986000000000001</v>
      </c>
      <c r="K132" s="719">
        <v>1.6419999999999999</v>
      </c>
    </row>
    <row r="133" spans="1:11" ht="24.95" customHeight="1">
      <c r="A133" s="722" t="s">
        <v>5369</v>
      </c>
      <c r="B133" s="723" t="s">
        <v>5370</v>
      </c>
      <c r="C133" s="674"/>
      <c r="D133" s="674"/>
      <c r="E133" s="674"/>
      <c r="F133" s="674"/>
      <c r="G133" s="674"/>
      <c r="H133" s="674"/>
      <c r="I133" s="674"/>
      <c r="J133" s="719">
        <v>107.2517</v>
      </c>
      <c r="K133" s="719">
        <v>71.125699999999995</v>
      </c>
    </row>
    <row r="134" spans="1:11" ht="24.95" customHeight="1">
      <c r="A134" s="722" t="s">
        <v>5371</v>
      </c>
      <c r="B134" s="723" t="s">
        <v>5372</v>
      </c>
      <c r="C134" s="674"/>
      <c r="D134" s="674"/>
      <c r="E134" s="674"/>
      <c r="F134" s="674"/>
      <c r="G134" s="674"/>
      <c r="H134" s="674"/>
      <c r="I134" s="674"/>
      <c r="J134" s="719">
        <v>80.493799999999993</v>
      </c>
      <c r="K134" s="719">
        <v>65.454099999999997</v>
      </c>
    </row>
    <row r="135" spans="1:11" ht="24.95" customHeight="1">
      <c r="A135" s="722" t="s">
        <v>5373</v>
      </c>
      <c r="B135" s="723" t="s">
        <v>5374</v>
      </c>
      <c r="C135" s="674"/>
      <c r="D135" s="674"/>
      <c r="E135" s="674"/>
      <c r="F135" s="674"/>
      <c r="G135" s="674"/>
      <c r="H135" s="674"/>
      <c r="I135" s="674"/>
      <c r="J135" s="719">
        <v>48.162500000000001</v>
      </c>
      <c r="K135" s="719">
        <v>41.4726</v>
      </c>
    </row>
    <row r="136" spans="1:11" ht="24.95" customHeight="1">
      <c r="A136" s="722" t="s">
        <v>5375</v>
      </c>
      <c r="B136" s="723" t="s">
        <v>5376</v>
      </c>
      <c r="C136" s="674"/>
      <c r="D136" s="674"/>
      <c r="E136" s="674"/>
      <c r="F136" s="674"/>
      <c r="G136" s="674"/>
      <c r="H136" s="674"/>
      <c r="I136" s="674"/>
      <c r="J136" s="719">
        <v>102.62560000000001</v>
      </c>
      <c r="K136" s="719">
        <v>67.108000000000004</v>
      </c>
    </row>
    <row r="137" spans="1:11" ht="24.95" customHeight="1">
      <c r="A137" s="722" t="s">
        <v>5377</v>
      </c>
      <c r="B137" s="723" t="s">
        <v>5378</v>
      </c>
      <c r="C137" s="674"/>
      <c r="D137" s="674"/>
      <c r="E137" s="674"/>
      <c r="F137" s="674"/>
      <c r="G137" s="674"/>
      <c r="H137" s="674"/>
      <c r="I137" s="674"/>
      <c r="J137" s="719">
        <v>40.3446</v>
      </c>
      <c r="K137" s="719">
        <v>36.084899999999998</v>
      </c>
    </row>
    <row r="138" spans="1:11" ht="24.95" customHeight="1">
      <c r="A138" s="722" t="s">
        <v>5379</v>
      </c>
      <c r="B138" s="723" t="s">
        <v>5380</v>
      </c>
      <c r="C138" s="674"/>
      <c r="D138" s="674"/>
      <c r="E138" s="674"/>
      <c r="F138" s="674"/>
      <c r="G138" s="674"/>
      <c r="H138" s="674"/>
      <c r="I138" s="674"/>
      <c r="J138" s="719">
        <v>4.3570000000000002</v>
      </c>
      <c r="K138" s="719">
        <v>2.7747999999999999</v>
      </c>
    </row>
    <row r="139" spans="1:11" ht="24.95" customHeight="1">
      <c r="A139" s="722" t="s">
        <v>5381</v>
      </c>
      <c r="B139" s="723" t="s">
        <v>5382</v>
      </c>
      <c r="C139" s="674"/>
      <c r="D139" s="674"/>
      <c r="E139" s="674"/>
      <c r="F139" s="674"/>
      <c r="G139" s="674"/>
      <c r="H139" s="674"/>
      <c r="I139" s="674"/>
      <c r="J139" s="719">
        <v>19.7178</v>
      </c>
      <c r="K139" s="719">
        <v>11.176399999999999</v>
      </c>
    </row>
    <row r="140" spans="1:11" ht="24.95" customHeight="1">
      <c r="A140" s="722" t="s">
        <v>5383</v>
      </c>
      <c r="B140" s="723" t="s">
        <v>5384</v>
      </c>
      <c r="C140" s="674"/>
      <c r="D140" s="674"/>
      <c r="E140" s="674"/>
      <c r="F140" s="674"/>
      <c r="G140" s="674"/>
      <c r="H140" s="674"/>
      <c r="I140" s="674"/>
      <c r="J140" s="719">
        <v>374.40120000000002</v>
      </c>
      <c r="K140" s="719">
        <v>235.34209999999999</v>
      </c>
    </row>
    <row r="141" spans="1:11" ht="24.95" customHeight="1">
      <c r="A141" s="722" t="s">
        <v>5385</v>
      </c>
      <c r="B141" s="723" t="s">
        <v>5386</v>
      </c>
      <c r="C141" s="674"/>
      <c r="D141" s="674"/>
      <c r="E141" s="674"/>
      <c r="F141" s="674"/>
      <c r="G141" s="674"/>
      <c r="H141" s="674"/>
      <c r="I141" s="674"/>
      <c r="J141" s="719">
        <v>1.6512</v>
      </c>
      <c r="K141" s="719">
        <v>1.3081</v>
      </c>
    </row>
    <row r="142" spans="1:11" ht="24.95" customHeight="1">
      <c r="A142" s="722" t="s">
        <v>5387</v>
      </c>
      <c r="B142" s="723" t="s">
        <v>5388</v>
      </c>
      <c r="C142" s="674"/>
      <c r="D142" s="674"/>
      <c r="E142" s="674"/>
      <c r="F142" s="674"/>
      <c r="G142" s="674"/>
      <c r="H142" s="674"/>
      <c r="I142" s="674"/>
      <c r="J142" s="719">
        <v>16.5426</v>
      </c>
      <c r="K142" s="719">
        <v>10.221399999999999</v>
      </c>
    </row>
    <row r="143" spans="1:11" ht="24.95" customHeight="1">
      <c r="A143" s="722" t="s">
        <v>5389</v>
      </c>
      <c r="B143" s="723" t="s">
        <v>5390</v>
      </c>
      <c r="C143" s="674"/>
      <c r="D143" s="674"/>
      <c r="E143" s="674"/>
      <c r="F143" s="674"/>
      <c r="G143" s="674"/>
      <c r="H143" s="674"/>
      <c r="I143" s="674"/>
      <c r="J143" s="719">
        <v>1.1067</v>
      </c>
      <c r="K143" s="719">
        <v>0.68379999999999996</v>
      </c>
    </row>
    <row r="144" spans="1:11" ht="24.95" customHeight="1">
      <c r="A144" s="722" t="s">
        <v>5391</v>
      </c>
      <c r="B144" s="723" t="s">
        <v>5392</v>
      </c>
      <c r="C144" s="674"/>
      <c r="D144" s="674"/>
      <c r="E144" s="674"/>
      <c r="F144" s="674"/>
      <c r="G144" s="674"/>
      <c r="H144" s="674"/>
      <c r="I144" s="674"/>
      <c r="J144" s="719">
        <v>0.92279999999999995</v>
      </c>
      <c r="K144" s="719">
        <v>0.57020000000000004</v>
      </c>
    </row>
    <row r="145" spans="1:11" ht="24.95" customHeight="1">
      <c r="A145" s="722" t="s">
        <v>275</v>
      </c>
      <c r="B145" s="723" t="s">
        <v>2562</v>
      </c>
      <c r="C145" s="674"/>
      <c r="D145" s="674"/>
      <c r="E145" s="674"/>
      <c r="F145" s="674"/>
      <c r="G145" s="674"/>
      <c r="H145" s="674"/>
      <c r="I145" s="674"/>
      <c r="J145" s="719">
        <v>342.23540000000003</v>
      </c>
      <c r="K145" s="719">
        <v>136.35560000000001</v>
      </c>
    </row>
    <row r="146" spans="1:11" ht="24.95" customHeight="1">
      <c r="A146" s="722" t="s">
        <v>278</v>
      </c>
      <c r="B146" s="723" t="s">
        <v>2281</v>
      </c>
      <c r="C146" s="674"/>
      <c r="D146" s="674"/>
      <c r="E146" s="674"/>
      <c r="F146" s="674"/>
      <c r="G146" s="674"/>
      <c r="H146" s="674"/>
      <c r="I146" s="674"/>
      <c r="J146" s="719">
        <v>702.78639999999996</v>
      </c>
      <c r="K146" s="719">
        <v>320.11630000000002</v>
      </c>
    </row>
    <row r="147" spans="1:11" ht="24.95" customHeight="1">
      <c r="A147" s="722" t="s">
        <v>279</v>
      </c>
      <c r="B147" s="723" t="s">
        <v>2282</v>
      </c>
      <c r="C147" s="674"/>
      <c r="D147" s="674"/>
      <c r="E147" s="674"/>
      <c r="F147" s="674"/>
      <c r="G147" s="674"/>
      <c r="H147" s="674"/>
      <c r="I147" s="674"/>
      <c r="J147" s="719">
        <v>525.99770000000001</v>
      </c>
      <c r="K147" s="719">
        <v>231.07409999999999</v>
      </c>
    </row>
    <row r="148" spans="1:11" ht="24.95" customHeight="1">
      <c r="A148" s="722" t="s">
        <v>280</v>
      </c>
      <c r="B148" s="723" t="s">
        <v>2283</v>
      </c>
      <c r="C148" s="674"/>
      <c r="D148" s="674"/>
      <c r="E148" s="674"/>
      <c r="F148" s="674"/>
      <c r="G148" s="674"/>
      <c r="H148" s="674"/>
      <c r="I148" s="674"/>
      <c r="J148" s="719">
        <v>165.42160000000001</v>
      </c>
      <c r="K148" s="719">
        <v>102.80540000000001</v>
      </c>
    </row>
    <row r="149" spans="1:11" ht="24.95" customHeight="1">
      <c r="A149" s="722" t="s">
        <v>281</v>
      </c>
      <c r="B149" s="723" t="s">
        <v>2563</v>
      </c>
      <c r="C149" s="674"/>
      <c r="D149" s="674"/>
      <c r="E149" s="674"/>
      <c r="F149" s="674"/>
      <c r="G149" s="674"/>
      <c r="H149" s="674"/>
      <c r="I149" s="674"/>
      <c r="J149" s="719">
        <v>2.7057000000000002</v>
      </c>
      <c r="K149" s="719">
        <v>1.4497</v>
      </c>
    </row>
    <row r="150" spans="1:11" ht="24.95" customHeight="1">
      <c r="A150" s="722" t="s">
        <v>282</v>
      </c>
      <c r="B150" s="723" t="s">
        <v>2564</v>
      </c>
      <c r="C150" s="674"/>
      <c r="D150" s="674"/>
      <c r="E150" s="674"/>
      <c r="F150" s="674"/>
      <c r="G150" s="674"/>
      <c r="H150" s="674"/>
      <c r="I150" s="674"/>
      <c r="J150" s="719">
        <v>40.080300000000001</v>
      </c>
      <c r="K150" s="719">
        <v>37.7211</v>
      </c>
    </row>
    <row r="151" spans="1:11" ht="24.95" customHeight="1">
      <c r="A151" s="722" t="s">
        <v>283</v>
      </c>
      <c r="B151" s="723" t="s">
        <v>2565</v>
      </c>
      <c r="C151" s="674"/>
      <c r="D151" s="674"/>
      <c r="E151" s="674"/>
      <c r="F151" s="674"/>
      <c r="G151" s="674"/>
      <c r="H151" s="674"/>
      <c r="I151" s="674"/>
      <c r="J151" s="719">
        <v>2300.3564999999999</v>
      </c>
      <c r="K151" s="719">
        <v>1095.771</v>
      </c>
    </row>
    <row r="152" spans="1:11" ht="24.95" customHeight="1">
      <c r="A152" s="722" t="s">
        <v>5393</v>
      </c>
      <c r="B152" s="723" t="s">
        <v>5394</v>
      </c>
      <c r="C152" s="674"/>
      <c r="D152" s="674"/>
      <c r="E152" s="674"/>
      <c r="F152" s="674"/>
      <c r="G152" s="674"/>
      <c r="H152" s="674"/>
      <c r="I152" s="674"/>
      <c r="J152" s="719">
        <v>588.87940000000003</v>
      </c>
      <c r="K152" s="719">
        <v>140.57810000000001</v>
      </c>
    </row>
    <row r="153" spans="1:11" ht="24.95" customHeight="1">
      <c r="A153" s="722" t="s">
        <v>4599</v>
      </c>
      <c r="B153" s="723" t="s">
        <v>4600</v>
      </c>
      <c r="C153" s="674"/>
      <c r="D153" s="674"/>
      <c r="E153" s="674"/>
      <c r="F153" s="674"/>
      <c r="G153" s="674"/>
      <c r="H153" s="674"/>
      <c r="I153" s="674"/>
      <c r="J153" s="719">
        <v>2.63E-2</v>
      </c>
      <c r="K153" s="719">
        <v>1.41E-2</v>
      </c>
    </row>
    <row r="154" spans="1:11" ht="24.95" customHeight="1">
      <c r="A154" s="722" t="s">
        <v>5172</v>
      </c>
      <c r="B154" s="723" t="s">
        <v>5395</v>
      </c>
      <c r="C154" s="674"/>
      <c r="D154" s="674"/>
      <c r="E154" s="674"/>
      <c r="F154" s="674"/>
      <c r="G154" s="674"/>
      <c r="H154" s="674"/>
      <c r="I154" s="674"/>
      <c r="J154" s="719">
        <v>256.59629999999999</v>
      </c>
      <c r="K154" s="719">
        <v>55.103999999999999</v>
      </c>
    </row>
    <row r="155" spans="1:11" ht="24.95" customHeight="1">
      <c r="A155" s="722" t="s">
        <v>5173</v>
      </c>
      <c r="B155" s="723" t="s">
        <v>5396</v>
      </c>
      <c r="C155" s="674"/>
      <c r="D155" s="674"/>
      <c r="E155" s="674"/>
      <c r="F155" s="674"/>
      <c r="G155" s="674"/>
      <c r="H155" s="674"/>
      <c r="I155" s="674"/>
      <c r="J155" s="719">
        <v>342.9504</v>
      </c>
      <c r="K155" s="719">
        <v>78.352699999999999</v>
      </c>
    </row>
    <row r="156" spans="1:11" ht="24.95" customHeight="1">
      <c r="A156" s="722" t="s">
        <v>2822</v>
      </c>
      <c r="B156" s="723" t="s">
        <v>2566</v>
      </c>
      <c r="C156" s="674"/>
      <c r="D156" s="674"/>
      <c r="E156" s="674"/>
      <c r="F156" s="674"/>
      <c r="G156" s="674"/>
      <c r="H156" s="674"/>
      <c r="I156" s="674"/>
      <c r="J156" s="719">
        <v>1.9833000000000001</v>
      </c>
      <c r="K156" s="719">
        <v>1.3811</v>
      </c>
    </row>
    <row r="157" spans="1:11" ht="24.95" customHeight="1">
      <c r="A157" s="722" t="s">
        <v>2823</v>
      </c>
      <c r="B157" s="723" t="s">
        <v>4601</v>
      </c>
      <c r="C157" s="674"/>
      <c r="D157" s="674"/>
      <c r="E157" s="674"/>
      <c r="F157" s="674"/>
      <c r="G157" s="674"/>
      <c r="H157" s="674"/>
      <c r="I157" s="674"/>
      <c r="J157" s="719">
        <v>113.8147</v>
      </c>
      <c r="K157" s="719">
        <v>93.424800000000005</v>
      </c>
    </row>
    <row r="158" spans="1:11" ht="24.95" customHeight="1">
      <c r="A158" s="722" t="s">
        <v>2824</v>
      </c>
      <c r="B158" s="723" t="s">
        <v>2567</v>
      </c>
      <c r="C158" s="674"/>
      <c r="D158" s="674"/>
      <c r="E158" s="674"/>
      <c r="F158" s="674"/>
      <c r="G158" s="674"/>
      <c r="H158" s="674"/>
      <c r="I158" s="674"/>
      <c r="J158" s="719">
        <v>4.8219000000000003</v>
      </c>
      <c r="K158" s="719">
        <v>3.3578999999999999</v>
      </c>
    </row>
    <row r="159" spans="1:11" ht="24.95" customHeight="1">
      <c r="A159" s="722" t="s">
        <v>2825</v>
      </c>
      <c r="B159" s="723" t="s">
        <v>2568</v>
      </c>
      <c r="C159" s="674"/>
      <c r="D159" s="674"/>
      <c r="E159" s="674"/>
      <c r="F159" s="674"/>
      <c r="G159" s="674"/>
      <c r="H159" s="674"/>
      <c r="I159" s="674"/>
      <c r="J159" s="719">
        <v>0.80820000000000003</v>
      </c>
      <c r="K159" s="719">
        <v>0.56279999999999997</v>
      </c>
    </row>
    <row r="160" spans="1:11" ht="24.95" customHeight="1">
      <c r="A160" s="722" t="s">
        <v>2826</v>
      </c>
      <c r="B160" s="723" t="s">
        <v>2569</v>
      </c>
      <c r="C160" s="674"/>
      <c r="D160" s="674"/>
      <c r="E160" s="674"/>
      <c r="F160" s="674"/>
      <c r="G160" s="674"/>
      <c r="H160" s="674"/>
      <c r="I160" s="674"/>
      <c r="J160" s="719">
        <v>1.5508999999999999</v>
      </c>
      <c r="K160" s="719">
        <v>1.08</v>
      </c>
    </row>
    <row r="161" spans="1:11" ht="24.95" customHeight="1">
      <c r="A161" s="722" t="s">
        <v>2827</v>
      </c>
      <c r="B161" s="723" t="s">
        <v>4446</v>
      </c>
      <c r="C161" s="674"/>
      <c r="D161" s="674"/>
      <c r="E161" s="674"/>
      <c r="F161" s="674"/>
      <c r="G161" s="674"/>
      <c r="H161" s="674"/>
      <c r="I161" s="674"/>
      <c r="J161" s="719">
        <v>137.7157</v>
      </c>
      <c r="K161" s="719">
        <v>105.2698</v>
      </c>
    </row>
    <row r="162" spans="1:11" ht="24.95" customHeight="1">
      <c r="A162" s="722" t="s">
        <v>2828</v>
      </c>
      <c r="B162" s="723" t="s">
        <v>2570</v>
      </c>
      <c r="C162" s="674"/>
      <c r="D162" s="674"/>
      <c r="E162" s="674"/>
      <c r="F162" s="674"/>
      <c r="G162" s="674"/>
      <c r="H162" s="674"/>
      <c r="I162" s="674"/>
      <c r="J162" s="719">
        <v>17.793600000000001</v>
      </c>
      <c r="K162" s="719">
        <v>5.2423000000000002</v>
      </c>
    </row>
    <row r="163" spans="1:11" ht="24.95" customHeight="1">
      <c r="A163" s="722" t="s">
        <v>2829</v>
      </c>
      <c r="B163" s="723" t="s">
        <v>2571</v>
      </c>
      <c r="C163" s="674"/>
      <c r="D163" s="674"/>
      <c r="E163" s="674"/>
      <c r="F163" s="674"/>
      <c r="G163" s="674"/>
      <c r="H163" s="674"/>
      <c r="I163" s="674"/>
      <c r="J163" s="719">
        <v>32.974600000000002</v>
      </c>
      <c r="K163" s="719">
        <v>8.2698</v>
      </c>
    </row>
    <row r="164" spans="1:11" ht="24.95" customHeight="1">
      <c r="A164" s="722" t="s">
        <v>284</v>
      </c>
      <c r="B164" s="723" t="s">
        <v>2572</v>
      </c>
      <c r="C164" s="674"/>
      <c r="D164" s="674"/>
      <c r="E164" s="674"/>
      <c r="F164" s="674"/>
      <c r="G164" s="674"/>
      <c r="H164" s="674"/>
      <c r="I164" s="674"/>
      <c r="J164" s="719">
        <v>9.5843000000000007</v>
      </c>
      <c r="K164" s="719">
        <v>5.1353</v>
      </c>
    </row>
    <row r="165" spans="1:11" ht="24.95" customHeight="1">
      <c r="A165" s="722" t="s">
        <v>285</v>
      </c>
      <c r="B165" s="723" t="s">
        <v>2573</v>
      </c>
      <c r="C165" s="674"/>
      <c r="D165" s="674"/>
      <c r="E165" s="674"/>
      <c r="F165" s="674"/>
      <c r="G165" s="674"/>
      <c r="H165" s="674"/>
      <c r="I165" s="674"/>
      <c r="J165" s="719">
        <v>0.48359999999999997</v>
      </c>
      <c r="K165" s="719">
        <v>0.33110000000000001</v>
      </c>
    </row>
    <row r="166" spans="1:11" ht="24.95" customHeight="1">
      <c r="A166" s="722" t="s">
        <v>286</v>
      </c>
      <c r="B166" s="723" t="s">
        <v>2574</v>
      </c>
      <c r="C166" s="674"/>
      <c r="D166" s="674"/>
      <c r="E166" s="674"/>
      <c r="F166" s="674"/>
      <c r="G166" s="674"/>
      <c r="H166" s="674"/>
      <c r="I166" s="674"/>
      <c r="J166" s="719">
        <v>7.1950000000000003</v>
      </c>
      <c r="K166" s="719">
        <v>4.4568000000000003</v>
      </c>
    </row>
    <row r="167" spans="1:11" ht="24.95" customHeight="1">
      <c r="A167" s="722" t="s">
        <v>287</v>
      </c>
      <c r="B167" s="723" t="s">
        <v>2575</v>
      </c>
      <c r="C167" s="674"/>
      <c r="D167" s="674"/>
      <c r="E167" s="674"/>
      <c r="F167" s="674"/>
      <c r="G167" s="674"/>
      <c r="H167" s="674"/>
      <c r="I167" s="674"/>
      <c r="J167" s="719">
        <v>1.5476000000000001</v>
      </c>
      <c r="K167" s="719">
        <v>0.95860000000000001</v>
      </c>
    </row>
    <row r="168" spans="1:11" ht="24.95" customHeight="1">
      <c r="A168" s="722" t="s">
        <v>288</v>
      </c>
      <c r="B168" s="723" t="s">
        <v>2576</v>
      </c>
      <c r="C168" s="674"/>
      <c r="D168" s="674"/>
      <c r="E168" s="674"/>
      <c r="F168" s="674"/>
      <c r="G168" s="674"/>
      <c r="H168" s="674"/>
      <c r="I168" s="674"/>
      <c r="J168" s="719">
        <v>6.1993</v>
      </c>
      <c r="K168" s="719">
        <v>3.3216000000000001</v>
      </c>
    </row>
    <row r="169" spans="1:11" ht="24.95" customHeight="1">
      <c r="A169" s="722" t="s">
        <v>289</v>
      </c>
      <c r="B169" s="723" t="s">
        <v>2577</v>
      </c>
      <c r="C169" s="674"/>
      <c r="D169" s="674"/>
      <c r="E169" s="674"/>
      <c r="F169" s="674"/>
      <c r="G169" s="674"/>
      <c r="H169" s="674"/>
      <c r="I169" s="674"/>
      <c r="J169" s="719">
        <v>42.181699999999999</v>
      </c>
      <c r="K169" s="719">
        <v>35.0946</v>
      </c>
    </row>
    <row r="170" spans="1:11" ht="24.95" customHeight="1">
      <c r="A170" s="722" t="s">
        <v>5397</v>
      </c>
      <c r="B170" s="723" t="s">
        <v>5398</v>
      </c>
      <c r="C170" s="674"/>
      <c r="D170" s="674"/>
      <c r="E170" s="674"/>
      <c r="F170" s="674"/>
      <c r="G170" s="674"/>
      <c r="H170" s="674"/>
      <c r="I170" s="674"/>
      <c r="J170" s="719">
        <v>249.14060000000001</v>
      </c>
      <c r="K170" s="719">
        <v>134.29060000000001</v>
      </c>
    </row>
    <row r="171" spans="1:11" ht="24.95" customHeight="1">
      <c r="A171" s="722" t="s">
        <v>4602</v>
      </c>
      <c r="B171" s="723" t="s">
        <v>4603</v>
      </c>
      <c r="C171" s="674"/>
      <c r="D171" s="674"/>
      <c r="E171" s="674"/>
      <c r="F171" s="674"/>
      <c r="G171" s="674"/>
      <c r="H171" s="674"/>
      <c r="I171" s="674"/>
      <c r="J171" s="719">
        <v>3.1202000000000001</v>
      </c>
      <c r="K171" s="719">
        <v>2.0091999999999999</v>
      </c>
    </row>
    <row r="172" spans="1:11" ht="24.95" customHeight="1">
      <c r="A172" s="722" t="s">
        <v>4604</v>
      </c>
      <c r="B172" s="723" t="s">
        <v>4605</v>
      </c>
      <c r="C172" s="674"/>
      <c r="D172" s="674"/>
      <c r="E172" s="674"/>
      <c r="F172" s="674"/>
      <c r="G172" s="674"/>
      <c r="H172" s="674"/>
      <c r="I172" s="674"/>
      <c r="J172" s="719">
        <v>0.66049999999999998</v>
      </c>
      <c r="K172" s="719">
        <v>0.43809999999999999</v>
      </c>
    </row>
    <row r="173" spans="1:11" ht="24.95" customHeight="1">
      <c r="A173" s="722" t="s">
        <v>4606</v>
      </c>
      <c r="B173" s="723" t="s">
        <v>4607</v>
      </c>
      <c r="C173" s="674"/>
      <c r="D173" s="674"/>
      <c r="E173" s="674"/>
      <c r="F173" s="674"/>
      <c r="G173" s="674"/>
      <c r="H173" s="674"/>
      <c r="I173" s="674"/>
      <c r="J173" s="719">
        <v>0.76390000000000002</v>
      </c>
      <c r="K173" s="719">
        <v>0.51060000000000005</v>
      </c>
    </row>
    <row r="174" spans="1:11" ht="24.95" customHeight="1">
      <c r="A174" s="722" t="s">
        <v>4608</v>
      </c>
      <c r="B174" s="723" t="s">
        <v>4609</v>
      </c>
      <c r="C174" s="674"/>
      <c r="D174" s="674"/>
      <c r="E174" s="674"/>
      <c r="F174" s="674"/>
      <c r="G174" s="674"/>
      <c r="H174" s="674"/>
      <c r="I174" s="674"/>
      <c r="J174" s="719">
        <v>31.75</v>
      </c>
      <c r="K174" s="719">
        <v>29.955300000000001</v>
      </c>
    </row>
    <row r="175" spans="1:11" ht="24.95" customHeight="1">
      <c r="A175" s="722" t="s">
        <v>4610</v>
      </c>
      <c r="B175" s="723" t="s">
        <v>4611</v>
      </c>
      <c r="C175" s="674"/>
      <c r="D175" s="674"/>
      <c r="E175" s="674"/>
      <c r="F175" s="674"/>
      <c r="G175" s="674"/>
      <c r="H175" s="674"/>
      <c r="I175" s="674"/>
      <c r="J175" s="719">
        <v>1.6029</v>
      </c>
      <c r="K175" s="719">
        <v>0.99019999999999997</v>
      </c>
    </row>
    <row r="176" spans="1:11" ht="24.95" customHeight="1">
      <c r="A176" s="722" t="s">
        <v>4612</v>
      </c>
      <c r="B176" s="723" t="s">
        <v>4613</v>
      </c>
      <c r="C176" s="674"/>
      <c r="D176" s="674"/>
      <c r="E176" s="674"/>
      <c r="F176" s="674"/>
      <c r="G176" s="674"/>
      <c r="H176" s="674"/>
      <c r="I176" s="674"/>
      <c r="J176" s="719">
        <v>1.2958000000000001</v>
      </c>
      <c r="K176" s="719">
        <v>0.85950000000000004</v>
      </c>
    </row>
    <row r="177" spans="1:11" ht="24.95" customHeight="1">
      <c r="A177" s="722" t="s">
        <v>4614</v>
      </c>
      <c r="B177" s="723" t="s">
        <v>4615</v>
      </c>
      <c r="C177" s="674"/>
      <c r="D177" s="674"/>
      <c r="E177" s="674"/>
      <c r="F177" s="674"/>
      <c r="G177" s="674"/>
      <c r="H177" s="674"/>
      <c r="I177" s="674"/>
      <c r="J177" s="719">
        <v>2.6450999999999998</v>
      </c>
      <c r="K177" s="719">
        <v>1.7545999999999999</v>
      </c>
    </row>
    <row r="178" spans="1:11" ht="24.95" customHeight="1">
      <c r="A178" s="722" t="s">
        <v>4616</v>
      </c>
      <c r="B178" s="723" t="s">
        <v>4617</v>
      </c>
      <c r="C178" s="674"/>
      <c r="D178" s="674"/>
      <c r="E178" s="674"/>
      <c r="F178" s="674"/>
      <c r="G178" s="674"/>
      <c r="H178" s="674"/>
      <c r="I178" s="674"/>
      <c r="J178" s="719">
        <v>1.2363999999999999</v>
      </c>
      <c r="K178" s="719">
        <v>0.79620000000000002</v>
      </c>
    </row>
    <row r="179" spans="1:11" ht="24.95" customHeight="1">
      <c r="A179" s="722" t="s">
        <v>5615</v>
      </c>
      <c r="B179" s="723" t="s">
        <v>5616</v>
      </c>
      <c r="C179" s="674"/>
      <c r="D179" s="674"/>
      <c r="E179" s="674"/>
      <c r="F179" s="674"/>
      <c r="G179" s="674"/>
      <c r="H179" s="674"/>
      <c r="I179" s="674"/>
      <c r="J179" s="719">
        <v>103.3227</v>
      </c>
      <c r="K179" s="719">
        <v>72.514700000000005</v>
      </c>
    </row>
    <row r="180" spans="1:11" ht="24.95" customHeight="1">
      <c r="A180" s="722" t="s">
        <v>5617</v>
      </c>
      <c r="B180" s="723" t="s">
        <v>5618</v>
      </c>
      <c r="C180" s="674"/>
      <c r="D180" s="674"/>
      <c r="E180" s="674"/>
      <c r="F180" s="674"/>
      <c r="G180" s="674"/>
      <c r="H180" s="674"/>
      <c r="I180" s="674"/>
      <c r="J180" s="719">
        <v>516.9923</v>
      </c>
      <c r="K180" s="719">
        <v>220.00729999999999</v>
      </c>
    </row>
    <row r="181" spans="1:11" ht="24.95" customHeight="1">
      <c r="A181" s="722" t="s">
        <v>290</v>
      </c>
      <c r="B181" s="723" t="s">
        <v>2578</v>
      </c>
      <c r="C181" s="674"/>
      <c r="D181" s="674"/>
      <c r="E181" s="674"/>
      <c r="F181" s="674"/>
      <c r="G181" s="674"/>
      <c r="H181" s="674"/>
      <c r="I181" s="674"/>
      <c r="J181" s="719">
        <v>77.133499999999998</v>
      </c>
      <c r="K181" s="719">
        <v>49.669199999999996</v>
      </c>
    </row>
    <row r="182" spans="1:11" ht="24.95" customHeight="1">
      <c r="A182" s="722" t="s">
        <v>291</v>
      </c>
      <c r="B182" s="723" t="s">
        <v>2579</v>
      </c>
      <c r="C182" s="674"/>
      <c r="D182" s="674"/>
      <c r="E182" s="674"/>
      <c r="F182" s="674"/>
      <c r="G182" s="674"/>
      <c r="H182" s="674"/>
      <c r="I182" s="674"/>
      <c r="J182" s="719">
        <v>379.09410000000003</v>
      </c>
      <c r="K182" s="719">
        <v>182.0787</v>
      </c>
    </row>
    <row r="183" spans="1:11" ht="24.95" customHeight="1">
      <c r="A183" s="722" t="s">
        <v>292</v>
      </c>
      <c r="B183" s="723" t="s">
        <v>2580</v>
      </c>
      <c r="C183" s="674"/>
      <c r="D183" s="674"/>
      <c r="E183" s="674"/>
      <c r="F183" s="674"/>
      <c r="G183" s="674"/>
      <c r="H183" s="674"/>
      <c r="I183" s="674"/>
      <c r="J183" s="719">
        <v>147.82599999999999</v>
      </c>
      <c r="K183" s="719">
        <v>101.7067</v>
      </c>
    </row>
    <row r="184" spans="1:11" ht="24.95" customHeight="1">
      <c r="A184" s="722" t="s">
        <v>293</v>
      </c>
      <c r="B184" s="723" t="s">
        <v>2284</v>
      </c>
      <c r="C184" s="674"/>
      <c r="D184" s="674"/>
      <c r="E184" s="674"/>
      <c r="F184" s="674"/>
      <c r="G184" s="674"/>
      <c r="H184" s="674"/>
      <c r="I184" s="674"/>
      <c r="J184" s="719">
        <v>111.4332</v>
      </c>
      <c r="K184" s="719">
        <v>79.163899999999998</v>
      </c>
    </row>
    <row r="185" spans="1:11" ht="24.95" customHeight="1">
      <c r="A185" s="722" t="s">
        <v>295</v>
      </c>
      <c r="B185" s="723" t="s">
        <v>2581</v>
      </c>
      <c r="C185" s="674"/>
      <c r="D185" s="674"/>
      <c r="E185" s="674"/>
      <c r="F185" s="674"/>
      <c r="G185" s="674"/>
      <c r="H185" s="674"/>
      <c r="I185" s="674"/>
      <c r="J185" s="719">
        <v>20.8109</v>
      </c>
      <c r="K185" s="719">
        <v>13.119300000000001</v>
      </c>
    </row>
    <row r="186" spans="1:11" ht="24.95" customHeight="1">
      <c r="A186" s="722" t="s">
        <v>298</v>
      </c>
      <c r="B186" s="723" t="s">
        <v>2343</v>
      </c>
      <c r="C186" s="674"/>
      <c r="D186" s="674"/>
      <c r="E186" s="674"/>
      <c r="F186" s="674"/>
      <c r="G186" s="674"/>
      <c r="H186" s="674"/>
      <c r="I186" s="674"/>
      <c r="J186" s="719">
        <v>2.4561000000000002</v>
      </c>
      <c r="K186" s="719">
        <v>1.5815999999999999</v>
      </c>
    </row>
    <row r="187" spans="1:11" ht="24.95" customHeight="1">
      <c r="A187" s="722" t="s">
        <v>299</v>
      </c>
      <c r="B187" s="723" t="s">
        <v>2582</v>
      </c>
      <c r="C187" s="674"/>
      <c r="D187" s="674"/>
      <c r="E187" s="674"/>
      <c r="F187" s="674"/>
      <c r="G187" s="674"/>
      <c r="H187" s="674"/>
      <c r="I187" s="674"/>
      <c r="J187" s="719">
        <v>548.53980000000001</v>
      </c>
      <c r="K187" s="719">
        <v>260.98829999999998</v>
      </c>
    </row>
    <row r="188" spans="1:11" ht="24.95" customHeight="1">
      <c r="A188" s="722" t="s">
        <v>300</v>
      </c>
      <c r="B188" s="723" t="s">
        <v>2287</v>
      </c>
      <c r="C188" s="674"/>
      <c r="D188" s="674"/>
      <c r="E188" s="674"/>
      <c r="F188" s="674"/>
      <c r="G188" s="674"/>
      <c r="H188" s="674"/>
      <c r="I188" s="674"/>
      <c r="J188" s="719">
        <v>67.373099999999994</v>
      </c>
      <c r="K188" s="719">
        <v>36.436500000000002</v>
      </c>
    </row>
    <row r="189" spans="1:11" ht="24.95" customHeight="1">
      <c r="A189" s="722" t="s">
        <v>301</v>
      </c>
      <c r="B189" s="723" t="s">
        <v>2583</v>
      </c>
      <c r="C189" s="674"/>
      <c r="D189" s="674"/>
      <c r="E189" s="674"/>
      <c r="F189" s="674"/>
      <c r="G189" s="674"/>
      <c r="H189" s="674"/>
      <c r="I189" s="674"/>
      <c r="J189" s="719">
        <v>142.30719999999999</v>
      </c>
      <c r="K189" s="719">
        <v>28.834700000000002</v>
      </c>
    </row>
    <row r="190" spans="1:11" ht="24.95" customHeight="1">
      <c r="A190" s="722" t="s">
        <v>302</v>
      </c>
      <c r="B190" s="723" t="s">
        <v>2584</v>
      </c>
      <c r="C190" s="674"/>
      <c r="D190" s="674"/>
      <c r="E190" s="674"/>
      <c r="F190" s="674"/>
      <c r="G190" s="674"/>
      <c r="H190" s="674"/>
      <c r="I190" s="674"/>
      <c r="J190" s="719">
        <v>404.00439999999998</v>
      </c>
      <c r="K190" s="719">
        <v>154.49809999999999</v>
      </c>
    </row>
    <row r="191" spans="1:11" ht="24.95" customHeight="1">
      <c r="A191" s="722" t="s">
        <v>303</v>
      </c>
      <c r="B191" s="723" t="s">
        <v>2585</v>
      </c>
      <c r="C191" s="674"/>
      <c r="D191" s="674"/>
      <c r="E191" s="674"/>
      <c r="F191" s="674"/>
      <c r="G191" s="674"/>
      <c r="H191" s="674"/>
      <c r="I191" s="674"/>
      <c r="J191" s="719">
        <v>352.21039999999999</v>
      </c>
      <c r="K191" s="719">
        <v>154.01589999999999</v>
      </c>
    </row>
    <row r="192" spans="1:11" ht="24.95" customHeight="1">
      <c r="A192" s="722" t="s">
        <v>304</v>
      </c>
      <c r="B192" s="723" t="s">
        <v>2586</v>
      </c>
      <c r="C192" s="674"/>
      <c r="D192" s="674"/>
      <c r="E192" s="674"/>
      <c r="F192" s="674"/>
      <c r="G192" s="674"/>
      <c r="H192" s="674"/>
      <c r="I192" s="674"/>
      <c r="J192" s="719">
        <v>1569.3039000000001</v>
      </c>
      <c r="K192" s="719">
        <v>779.37360000000001</v>
      </c>
    </row>
    <row r="193" spans="1:11" ht="24.95" customHeight="1">
      <c r="A193" s="722" t="s">
        <v>305</v>
      </c>
      <c r="B193" s="723" t="s">
        <v>2587</v>
      </c>
      <c r="C193" s="674"/>
      <c r="D193" s="674"/>
      <c r="E193" s="674"/>
      <c r="F193" s="674"/>
      <c r="G193" s="674"/>
      <c r="H193" s="674"/>
      <c r="I193" s="674"/>
      <c r="J193" s="719">
        <v>4.9781000000000004</v>
      </c>
      <c r="K193" s="719">
        <v>3.4666999999999999</v>
      </c>
    </row>
    <row r="194" spans="1:11" ht="24.95" customHeight="1">
      <c r="A194" s="722" t="s">
        <v>306</v>
      </c>
      <c r="B194" s="723" t="s">
        <v>2588</v>
      </c>
      <c r="C194" s="674"/>
      <c r="D194" s="674"/>
      <c r="E194" s="674"/>
      <c r="F194" s="674"/>
      <c r="G194" s="674"/>
      <c r="H194" s="674"/>
      <c r="I194" s="674"/>
      <c r="J194" s="719">
        <v>58.5961</v>
      </c>
      <c r="K194" s="719">
        <v>34.2804</v>
      </c>
    </row>
    <row r="195" spans="1:11" ht="24.95" customHeight="1">
      <c r="A195" s="722" t="s">
        <v>308</v>
      </c>
      <c r="B195" s="723" t="s">
        <v>4464</v>
      </c>
      <c r="C195" s="674"/>
      <c r="D195" s="674"/>
      <c r="E195" s="674"/>
      <c r="F195" s="674"/>
      <c r="G195" s="674"/>
      <c r="H195" s="674"/>
      <c r="I195" s="674"/>
      <c r="J195" s="719">
        <v>5.1681999999999997</v>
      </c>
      <c r="K195" s="719">
        <v>0.37090000000000001</v>
      </c>
    </row>
    <row r="196" spans="1:11" ht="24.95" customHeight="1">
      <c r="A196" s="722" t="s">
        <v>309</v>
      </c>
      <c r="B196" s="723" t="s">
        <v>2288</v>
      </c>
      <c r="C196" s="674"/>
      <c r="D196" s="674"/>
      <c r="E196" s="674"/>
      <c r="F196" s="674"/>
      <c r="G196" s="674"/>
      <c r="H196" s="674"/>
      <c r="I196" s="674"/>
      <c r="J196" s="719">
        <v>50.49</v>
      </c>
      <c r="K196" s="719">
        <v>34.4422</v>
      </c>
    </row>
    <row r="197" spans="1:11" ht="24.95" customHeight="1">
      <c r="A197" s="722" t="s">
        <v>310</v>
      </c>
      <c r="B197" s="723" t="s">
        <v>2289</v>
      </c>
      <c r="C197" s="674"/>
      <c r="D197" s="674"/>
      <c r="E197" s="674"/>
      <c r="F197" s="674"/>
      <c r="G197" s="674"/>
      <c r="H197" s="674"/>
      <c r="I197" s="674"/>
      <c r="J197" s="719">
        <v>1101.5971999999999</v>
      </c>
      <c r="K197" s="719">
        <v>439.99290000000002</v>
      </c>
    </row>
    <row r="198" spans="1:11" ht="24.95" customHeight="1">
      <c r="A198" s="722" t="s">
        <v>76</v>
      </c>
      <c r="B198" s="723" t="s">
        <v>2290</v>
      </c>
      <c r="C198" s="674"/>
      <c r="D198" s="674"/>
      <c r="E198" s="674"/>
      <c r="F198" s="674"/>
      <c r="G198" s="674"/>
      <c r="H198" s="674"/>
      <c r="I198" s="674"/>
      <c r="J198" s="719">
        <v>354.4975</v>
      </c>
      <c r="K198" s="719">
        <v>147.96709999999999</v>
      </c>
    </row>
    <row r="199" spans="1:11" ht="24.95" customHeight="1">
      <c r="A199" s="722" t="s">
        <v>311</v>
      </c>
      <c r="B199" s="723" t="s">
        <v>2589</v>
      </c>
      <c r="C199" s="674"/>
      <c r="D199" s="674"/>
      <c r="E199" s="674"/>
      <c r="F199" s="674"/>
      <c r="G199" s="674"/>
      <c r="H199" s="674"/>
      <c r="I199" s="674"/>
      <c r="J199" s="719">
        <v>382.55119999999999</v>
      </c>
      <c r="K199" s="719">
        <v>280.19830000000002</v>
      </c>
    </row>
    <row r="200" spans="1:11" ht="24.95" customHeight="1">
      <c r="A200" s="722" t="s">
        <v>312</v>
      </c>
      <c r="B200" s="723" t="s">
        <v>4518</v>
      </c>
      <c r="C200" s="674"/>
      <c r="D200" s="674"/>
      <c r="E200" s="674"/>
      <c r="F200" s="674"/>
      <c r="G200" s="674"/>
      <c r="H200" s="674"/>
      <c r="I200" s="674"/>
      <c r="J200" s="719">
        <v>172.30199999999999</v>
      </c>
      <c r="K200" s="719">
        <v>83.755700000000004</v>
      </c>
    </row>
    <row r="201" spans="1:11" ht="24.95" customHeight="1">
      <c r="A201" s="722" t="s">
        <v>313</v>
      </c>
      <c r="B201" s="723" t="s">
        <v>2590</v>
      </c>
      <c r="C201" s="674"/>
      <c r="D201" s="674"/>
      <c r="E201" s="674"/>
      <c r="F201" s="674"/>
      <c r="G201" s="674"/>
      <c r="H201" s="674"/>
      <c r="I201" s="674"/>
      <c r="J201" s="719">
        <v>31.723299999999998</v>
      </c>
      <c r="K201" s="719">
        <v>29.364100000000001</v>
      </c>
    </row>
    <row r="202" spans="1:11" ht="24.95" customHeight="1">
      <c r="A202" s="722" t="s">
        <v>314</v>
      </c>
      <c r="B202" s="723" t="s">
        <v>2291</v>
      </c>
      <c r="C202" s="674"/>
      <c r="D202" s="674"/>
      <c r="E202" s="674"/>
      <c r="F202" s="674"/>
      <c r="G202" s="674"/>
      <c r="H202" s="674"/>
      <c r="I202" s="674"/>
      <c r="J202" s="719">
        <v>169.67930000000001</v>
      </c>
      <c r="K202" s="719">
        <v>75.851200000000006</v>
      </c>
    </row>
    <row r="203" spans="1:11" ht="24.95" customHeight="1">
      <c r="A203" s="722" t="s">
        <v>315</v>
      </c>
      <c r="B203" s="723" t="s">
        <v>5399</v>
      </c>
      <c r="C203" s="674"/>
      <c r="D203" s="674"/>
      <c r="E203" s="674"/>
      <c r="F203" s="674"/>
      <c r="G203" s="674"/>
      <c r="H203" s="674"/>
      <c r="I203" s="674"/>
      <c r="J203" s="719">
        <v>884.14800000000002</v>
      </c>
      <c r="K203" s="719">
        <v>566.80269999999996</v>
      </c>
    </row>
    <row r="204" spans="1:11" ht="24.95" customHeight="1">
      <c r="A204" s="722" t="s">
        <v>316</v>
      </c>
      <c r="B204" s="723" t="s">
        <v>2592</v>
      </c>
      <c r="C204" s="674"/>
      <c r="D204" s="674"/>
      <c r="E204" s="674"/>
      <c r="F204" s="674"/>
      <c r="G204" s="674"/>
      <c r="H204" s="674"/>
      <c r="I204" s="674"/>
      <c r="J204" s="719">
        <v>274.22039999999998</v>
      </c>
      <c r="K204" s="719">
        <v>110.8111</v>
      </c>
    </row>
    <row r="205" spans="1:11" ht="24.95" customHeight="1">
      <c r="A205" s="722" t="s">
        <v>317</v>
      </c>
      <c r="B205" s="723" t="s">
        <v>5400</v>
      </c>
      <c r="C205" s="674"/>
      <c r="D205" s="674"/>
      <c r="E205" s="674"/>
      <c r="F205" s="674"/>
      <c r="G205" s="674"/>
      <c r="H205" s="674"/>
      <c r="I205" s="674"/>
      <c r="J205" s="719">
        <v>20.903300000000002</v>
      </c>
      <c r="K205" s="719">
        <v>11.2</v>
      </c>
    </row>
    <row r="206" spans="1:11" ht="24.95" customHeight="1">
      <c r="A206" s="722" t="s">
        <v>318</v>
      </c>
      <c r="B206" s="723" t="s">
        <v>2344</v>
      </c>
      <c r="C206" s="674"/>
      <c r="D206" s="674"/>
      <c r="E206" s="674"/>
      <c r="F206" s="674"/>
      <c r="G206" s="674"/>
      <c r="H206" s="674"/>
      <c r="I206" s="674"/>
      <c r="J206" s="719">
        <v>27.850999999999999</v>
      </c>
      <c r="K206" s="719">
        <v>27.4693</v>
      </c>
    </row>
    <row r="207" spans="1:11" ht="24.95" customHeight="1">
      <c r="A207" s="722" t="s">
        <v>319</v>
      </c>
      <c r="B207" s="723" t="s">
        <v>2594</v>
      </c>
      <c r="C207" s="674"/>
      <c r="D207" s="674"/>
      <c r="E207" s="674"/>
      <c r="F207" s="674"/>
      <c r="G207" s="674"/>
      <c r="H207" s="674"/>
      <c r="I207" s="674"/>
      <c r="J207" s="719">
        <v>114.6484</v>
      </c>
      <c r="K207" s="719">
        <v>46.487000000000002</v>
      </c>
    </row>
    <row r="208" spans="1:11" ht="24.95" customHeight="1">
      <c r="A208" s="722" t="s">
        <v>320</v>
      </c>
      <c r="B208" s="723" t="s">
        <v>2595</v>
      </c>
      <c r="C208" s="674"/>
      <c r="D208" s="674"/>
      <c r="E208" s="674"/>
      <c r="F208" s="674"/>
      <c r="G208" s="674"/>
      <c r="H208" s="674"/>
      <c r="I208" s="674"/>
      <c r="J208" s="719">
        <v>4.218</v>
      </c>
      <c r="K208" s="719">
        <v>2.5567000000000002</v>
      </c>
    </row>
    <row r="209" spans="1:11" ht="24.95" customHeight="1">
      <c r="A209" s="722" t="s">
        <v>321</v>
      </c>
      <c r="B209" s="723" t="s">
        <v>2596</v>
      </c>
      <c r="C209" s="674"/>
      <c r="D209" s="674"/>
      <c r="E209" s="674"/>
      <c r="F209" s="674"/>
      <c r="G209" s="674"/>
      <c r="H209" s="674"/>
      <c r="I209" s="674"/>
      <c r="J209" s="719">
        <v>45.721499999999999</v>
      </c>
      <c r="K209" s="719">
        <v>42.9833</v>
      </c>
    </row>
    <row r="210" spans="1:11" ht="24.95" customHeight="1">
      <c r="A210" s="722" t="s">
        <v>322</v>
      </c>
      <c r="B210" s="723" t="s">
        <v>2597</v>
      </c>
      <c r="C210" s="674"/>
      <c r="D210" s="674"/>
      <c r="E210" s="674"/>
      <c r="F210" s="674"/>
      <c r="G210" s="674"/>
      <c r="H210" s="674"/>
      <c r="I210" s="674"/>
      <c r="J210" s="719">
        <v>452.43579999999997</v>
      </c>
      <c r="K210" s="719">
        <v>176.17580000000001</v>
      </c>
    </row>
    <row r="211" spans="1:11" ht="24.95" customHeight="1">
      <c r="A211" s="722" t="s">
        <v>323</v>
      </c>
      <c r="B211" s="723" t="s">
        <v>2598</v>
      </c>
      <c r="C211" s="674"/>
      <c r="D211" s="674"/>
      <c r="E211" s="674"/>
      <c r="F211" s="674"/>
      <c r="G211" s="674"/>
      <c r="H211" s="674"/>
      <c r="I211" s="674"/>
      <c r="J211" s="719">
        <v>1008.4072</v>
      </c>
      <c r="K211" s="719">
        <v>385.2099</v>
      </c>
    </row>
    <row r="212" spans="1:11" ht="24.95" customHeight="1">
      <c r="A212" s="722" t="s">
        <v>2444</v>
      </c>
      <c r="B212" s="723" t="s">
        <v>4618</v>
      </c>
      <c r="C212" s="674"/>
      <c r="D212" s="674"/>
      <c r="E212" s="674"/>
      <c r="F212" s="674"/>
      <c r="G212" s="674"/>
      <c r="H212" s="674"/>
      <c r="I212" s="674"/>
      <c r="J212" s="719">
        <v>14.2966</v>
      </c>
      <c r="K212" s="719">
        <v>7.8895</v>
      </c>
    </row>
    <row r="213" spans="1:11" ht="24.95" customHeight="1">
      <c r="A213" s="722" t="s">
        <v>324</v>
      </c>
      <c r="B213" s="723" t="s">
        <v>2599</v>
      </c>
      <c r="C213" s="674"/>
      <c r="D213" s="674"/>
      <c r="E213" s="674"/>
      <c r="F213" s="674"/>
      <c r="G213" s="674"/>
      <c r="H213" s="674"/>
      <c r="I213" s="674"/>
      <c r="J213" s="719">
        <v>14.5844</v>
      </c>
      <c r="K213" s="719">
        <v>9.2946000000000009</v>
      </c>
    </row>
    <row r="214" spans="1:11" ht="24.95" customHeight="1">
      <c r="A214" s="722" t="s">
        <v>325</v>
      </c>
      <c r="B214" s="723" t="s">
        <v>4619</v>
      </c>
      <c r="C214" s="674"/>
      <c r="D214" s="674"/>
      <c r="E214" s="674"/>
      <c r="F214" s="674"/>
      <c r="G214" s="674"/>
      <c r="H214" s="674"/>
      <c r="I214" s="674"/>
      <c r="J214" s="719">
        <v>529.47910000000002</v>
      </c>
      <c r="K214" s="719">
        <v>222.6251</v>
      </c>
    </row>
    <row r="215" spans="1:11" ht="24.95" customHeight="1">
      <c r="A215" s="722" t="s">
        <v>5401</v>
      </c>
      <c r="B215" s="723" t="s">
        <v>5402</v>
      </c>
      <c r="C215" s="674"/>
      <c r="D215" s="674"/>
      <c r="E215" s="674"/>
      <c r="F215" s="674"/>
      <c r="G215" s="674"/>
      <c r="H215" s="674"/>
      <c r="I215" s="674"/>
      <c r="J215" s="719">
        <v>0.65510000000000002</v>
      </c>
      <c r="K215" s="719">
        <v>0.35099999999999998</v>
      </c>
    </row>
    <row r="216" spans="1:11" ht="24.95" customHeight="1">
      <c r="A216" s="722" t="s">
        <v>326</v>
      </c>
      <c r="B216" s="723" t="s">
        <v>2600</v>
      </c>
      <c r="C216" s="674"/>
      <c r="D216" s="674"/>
      <c r="E216" s="674"/>
      <c r="F216" s="674"/>
      <c r="G216" s="674"/>
      <c r="H216" s="674"/>
      <c r="I216" s="674"/>
      <c r="J216" s="719">
        <v>0.32769999999999999</v>
      </c>
      <c r="K216" s="719">
        <v>0.17560000000000001</v>
      </c>
    </row>
    <row r="217" spans="1:11" ht="24.95" customHeight="1">
      <c r="A217" s="722" t="s">
        <v>327</v>
      </c>
      <c r="B217" s="723" t="s">
        <v>2601</v>
      </c>
      <c r="C217" s="674"/>
      <c r="D217" s="674"/>
      <c r="E217" s="674"/>
      <c r="F217" s="674"/>
      <c r="G217" s="674"/>
      <c r="H217" s="674"/>
      <c r="I217" s="674"/>
      <c r="J217" s="719">
        <v>0.53129999999999999</v>
      </c>
      <c r="K217" s="719">
        <v>0.30649999999999999</v>
      </c>
    </row>
    <row r="218" spans="1:11" ht="24.95" customHeight="1">
      <c r="A218" s="722" t="s">
        <v>5403</v>
      </c>
      <c r="B218" s="723" t="s">
        <v>5404</v>
      </c>
      <c r="C218" s="674"/>
      <c r="D218" s="674"/>
      <c r="E218" s="674"/>
      <c r="F218" s="674"/>
      <c r="G218" s="674"/>
      <c r="H218" s="674"/>
      <c r="I218" s="674"/>
      <c r="J218" s="719">
        <v>1191.5927999999999</v>
      </c>
      <c r="K218" s="719">
        <v>757.87199999999996</v>
      </c>
    </row>
    <row r="219" spans="1:11" ht="24.95" customHeight="1">
      <c r="A219" s="722" t="s">
        <v>328</v>
      </c>
      <c r="B219" s="723" t="s">
        <v>2602</v>
      </c>
      <c r="C219" s="674"/>
      <c r="D219" s="674"/>
      <c r="E219" s="674"/>
      <c r="F219" s="674"/>
      <c r="G219" s="674"/>
      <c r="H219" s="674"/>
      <c r="I219" s="674"/>
      <c r="J219" s="719">
        <v>0.77170000000000005</v>
      </c>
      <c r="K219" s="719">
        <v>0.52829999999999999</v>
      </c>
    </row>
    <row r="220" spans="1:11" ht="24.95" customHeight="1">
      <c r="A220" s="722" t="s">
        <v>329</v>
      </c>
      <c r="B220" s="723" t="s">
        <v>2603</v>
      </c>
      <c r="C220" s="674"/>
      <c r="D220" s="674"/>
      <c r="E220" s="674"/>
      <c r="F220" s="674"/>
      <c r="G220" s="674"/>
      <c r="H220" s="674"/>
      <c r="I220" s="674"/>
      <c r="J220" s="719">
        <v>2.2942999999999998</v>
      </c>
      <c r="K220" s="719">
        <v>1.5219</v>
      </c>
    </row>
    <row r="221" spans="1:11" ht="24.95" customHeight="1">
      <c r="A221" s="722" t="s">
        <v>330</v>
      </c>
      <c r="B221" s="723" t="s">
        <v>2604</v>
      </c>
      <c r="C221" s="674"/>
      <c r="D221" s="674"/>
      <c r="E221" s="674"/>
      <c r="F221" s="674"/>
      <c r="G221" s="674"/>
      <c r="H221" s="674"/>
      <c r="I221" s="674"/>
      <c r="J221" s="719">
        <v>8.5747999999999998</v>
      </c>
      <c r="K221" s="719">
        <v>5.87</v>
      </c>
    </row>
    <row r="222" spans="1:11" ht="24.95" customHeight="1">
      <c r="A222" s="722" t="s">
        <v>331</v>
      </c>
      <c r="B222" s="723" t="s">
        <v>2605</v>
      </c>
      <c r="C222" s="674"/>
      <c r="D222" s="674"/>
      <c r="E222" s="674"/>
      <c r="F222" s="674"/>
      <c r="G222" s="674"/>
      <c r="H222" s="674"/>
      <c r="I222" s="674"/>
      <c r="J222" s="719">
        <v>10.0115</v>
      </c>
      <c r="K222" s="719">
        <v>2.2313000000000001</v>
      </c>
    </row>
    <row r="223" spans="1:11" ht="24.95" customHeight="1">
      <c r="A223" s="722" t="s">
        <v>332</v>
      </c>
      <c r="B223" s="723" t="s">
        <v>2293</v>
      </c>
      <c r="C223" s="674"/>
      <c r="D223" s="674"/>
      <c r="E223" s="674"/>
      <c r="F223" s="674"/>
      <c r="G223" s="674"/>
      <c r="H223" s="674"/>
      <c r="I223" s="674"/>
      <c r="J223" s="719">
        <v>93.331500000000005</v>
      </c>
      <c r="K223" s="719">
        <v>60.546799999999998</v>
      </c>
    </row>
    <row r="224" spans="1:11" ht="24.95" customHeight="1">
      <c r="A224" s="722" t="s">
        <v>333</v>
      </c>
      <c r="B224" s="723" t="s">
        <v>2606</v>
      </c>
      <c r="C224" s="674"/>
      <c r="D224" s="674"/>
      <c r="E224" s="674"/>
      <c r="F224" s="674"/>
      <c r="G224" s="674"/>
      <c r="H224" s="674"/>
      <c r="I224" s="674"/>
      <c r="J224" s="719">
        <v>169.17679999999999</v>
      </c>
      <c r="K224" s="719">
        <v>99.228800000000007</v>
      </c>
    </row>
    <row r="225" spans="1:11" ht="24.95" customHeight="1">
      <c r="A225" s="722" t="s">
        <v>103</v>
      </c>
      <c r="B225" s="723" t="s">
        <v>5405</v>
      </c>
      <c r="C225" s="674"/>
      <c r="D225" s="674"/>
      <c r="E225" s="674"/>
      <c r="F225" s="674"/>
      <c r="G225" s="674"/>
      <c r="H225" s="674"/>
      <c r="I225" s="674"/>
      <c r="J225" s="719">
        <v>377.93579999999997</v>
      </c>
      <c r="K225" s="719">
        <v>113.3381</v>
      </c>
    </row>
    <row r="226" spans="1:11" ht="24.95" customHeight="1">
      <c r="A226" s="722" t="s">
        <v>334</v>
      </c>
      <c r="B226" s="723" t="s">
        <v>2607</v>
      </c>
      <c r="C226" s="674"/>
      <c r="D226" s="674"/>
      <c r="E226" s="674"/>
      <c r="F226" s="674"/>
      <c r="G226" s="674"/>
      <c r="H226" s="674"/>
      <c r="I226" s="674"/>
      <c r="J226" s="719">
        <v>7.1340000000000003</v>
      </c>
      <c r="K226" s="719">
        <v>4.7321999999999997</v>
      </c>
    </row>
    <row r="227" spans="1:11" ht="24.95" customHeight="1">
      <c r="A227" s="722" t="s">
        <v>335</v>
      </c>
      <c r="B227" s="723" t="s">
        <v>2345</v>
      </c>
      <c r="C227" s="674"/>
      <c r="D227" s="674"/>
      <c r="E227" s="674"/>
      <c r="F227" s="674"/>
      <c r="G227" s="674"/>
      <c r="H227" s="674"/>
      <c r="I227" s="674"/>
      <c r="J227" s="719">
        <v>23.036300000000001</v>
      </c>
      <c r="K227" s="719">
        <v>15.2805</v>
      </c>
    </row>
    <row r="228" spans="1:11" ht="24.95" customHeight="1">
      <c r="A228" s="722" t="s">
        <v>336</v>
      </c>
      <c r="B228" s="723" t="s">
        <v>2294</v>
      </c>
      <c r="C228" s="674"/>
      <c r="D228" s="674"/>
      <c r="E228" s="674"/>
      <c r="F228" s="674"/>
      <c r="G228" s="674"/>
      <c r="H228" s="674"/>
      <c r="I228" s="674"/>
      <c r="J228" s="719">
        <v>989.59410000000003</v>
      </c>
      <c r="K228" s="719">
        <v>482.20030000000003</v>
      </c>
    </row>
    <row r="229" spans="1:11" ht="24.95" customHeight="1">
      <c r="A229" s="722" t="s">
        <v>337</v>
      </c>
      <c r="B229" s="723" t="s">
        <v>2608</v>
      </c>
      <c r="C229" s="674"/>
      <c r="D229" s="674"/>
      <c r="E229" s="674"/>
      <c r="F229" s="674"/>
      <c r="G229" s="674"/>
      <c r="H229" s="674"/>
      <c r="I229" s="674"/>
      <c r="J229" s="719">
        <v>1092.165</v>
      </c>
      <c r="K229" s="719">
        <v>425.07490000000001</v>
      </c>
    </row>
    <row r="230" spans="1:11" ht="24.95" customHeight="1">
      <c r="A230" s="722" t="s">
        <v>338</v>
      </c>
      <c r="B230" s="723" t="s">
        <v>2609</v>
      </c>
      <c r="C230" s="674"/>
      <c r="D230" s="674"/>
      <c r="E230" s="674"/>
      <c r="F230" s="674"/>
      <c r="G230" s="674"/>
      <c r="H230" s="674"/>
      <c r="I230" s="674"/>
      <c r="J230" s="719">
        <v>648.39509999999996</v>
      </c>
      <c r="K230" s="719">
        <v>308.11619999999999</v>
      </c>
    </row>
    <row r="231" spans="1:11" ht="24.95" customHeight="1">
      <c r="A231" s="722" t="s">
        <v>339</v>
      </c>
      <c r="B231" s="723" t="s">
        <v>2346</v>
      </c>
      <c r="C231" s="674"/>
      <c r="D231" s="674"/>
      <c r="E231" s="674"/>
      <c r="F231" s="674"/>
      <c r="G231" s="674"/>
      <c r="H231" s="674"/>
      <c r="I231" s="674"/>
      <c r="J231" s="719">
        <v>17.517399999999999</v>
      </c>
      <c r="K231" s="719">
        <v>2.4691000000000001</v>
      </c>
    </row>
    <row r="232" spans="1:11" ht="24.95" customHeight="1">
      <c r="A232" s="722" t="s">
        <v>340</v>
      </c>
      <c r="B232" s="723" t="s">
        <v>2610</v>
      </c>
      <c r="C232" s="674"/>
      <c r="D232" s="674"/>
      <c r="E232" s="674"/>
      <c r="F232" s="674"/>
      <c r="G232" s="674"/>
      <c r="H232" s="674"/>
      <c r="I232" s="674"/>
      <c r="J232" s="719">
        <v>0.36320000000000002</v>
      </c>
      <c r="K232" s="719">
        <v>0.2356</v>
      </c>
    </row>
    <row r="233" spans="1:11" ht="24.95" customHeight="1">
      <c r="A233" s="722" t="s">
        <v>341</v>
      </c>
      <c r="B233" s="723" t="s">
        <v>2611</v>
      </c>
      <c r="C233" s="674"/>
      <c r="D233" s="674"/>
      <c r="E233" s="674"/>
      <c r="F233" s="674"/>
      <c r="G233" s="674"/>
      <c r="H233" s="674"/>
      <c r="I233" s="674"/>
      <c r="J233" s="719">
        <v>884.56640000000004</v>
      </c>
      <c r="K233" s="719">
        <v>402.01569999999998</v>
      </c>
    </row>
    <row r="234" spans="1:11" ht="24.95" customHeight="1">
      <c r="A234" s="722" t="s">
        <v>342</v>
      </c>
      <c r="B234" s="723" t="s">
        <v>2612</v>
      </c>
      <c r="C234" s="674"/>
      <c r="D234" s="674"/>
      <c r="E234" s="674"/>
      <c r="F234" s="674"/>
      <c r="G234" s="674"/>
      <c r="H234" s="674"/>
      <c r="I234" s="674"/>
      <c r="J234" s="719">
        <v>1.7532000000000001</v>
      </c>
      <c r="K234" s="719">
        <v>1.0627</v>
      </c>
    </row>
    <row r="235" spans="1:11" ht="24.95" customHeight="1">
      <c r="A235" s="722" t="s">
        <v>344</v>
      </c>
      <c r="B235" s="723" t="s">
        <v>2296</v>
      </c>
      <c r="C235" s="674"/>
      <c r="D235" s="674"/>
      <c r="E235" s="674"/>
      <c r="F235" s="674"/>
      <c r="G235" s="674"/>
      <c r="H235" s="674"/>
      <c r="I235" s="674"/>
      <c r="J235" s="719">
        <v>517.50670000000002</v>
      </c>
      <c r="K235" s="719">
        <v>222.5831</v>
      </c>
    </row>
    <row r="236" spans="1:11" ht="24.95" customHeight="1">
      <c r="A236" s="722" t="s">
        <v>346</v>
      </c>
      <c r="B236" s="723" t="s">
        <v>2297</v>
      </c>
      <c r="C236" s="674"/>
      <c r="D236" s="674"/>
      <c r="E236" s="674"/>
      <c r="F236" s="674"/>
      <c r="G236" s="674"/>
      <c r="H236" s="674"/>
      <c r="I236" s="674"/>
      <c r="J236" s="719">
        <v>328.0326</v>
      </c>
      <c r="K236" s="719">
        <v>147.73660000000001</v>
      </c>
    </row>
    <row r="237" spans="1:11" ht="24.95" customHeight="1">
      <c r="A237" s="722" t="s">
        <v>347</v>
      </c>
      <c r="B237" s="723" t="s">
        <v>2613</v>
      </c>
      <c r="C237" s="674"/>
      <c r="D237" s="674"/>
      <c r="E237" s="674"/>
      <c r="F237" s="674"/>
      <c r="G237" s="674"/>
      <c r="H237" s="674"/>
      <c r="I237" s="674"/>
      <c r="J237" s="719">
        <v>192.34960000000001</v>
      </c>
      <c r="K237" s="719">
        <v>69.941599999999994</v>
      </c>
    </row>
    <row r="238" spans="1:11" ht="24.95" customHeight="1">
      <c r="A238" s="722" t="s">
        <v>348</v>
      </c>
      <c r="B238" s="723" t="s">
        <v>2614</v>
      </c>
      <c r="C238" s="674"/>
      <c r="D238" s="674"/>
      <c r="E238" s="674"/>
      <c r="F238" s="674"/>
      <c r="G238" s="674"/>
      <c r="H238" s="674"/>
      <c r="I238" s="674"/>
      <c r="J238" s="719">
        <v>4.5134999999999996</v>
      </c>
      <c r="K238" s="719">
        <v>2.7357999999999998</v>
      </c>
    </row>
    <row r="239" spans="1:11" ht="24.95" customHeight="1">
      <c r="A239" s="722" t="s">
        <v>350</v>
      </c>
      <c r="B239" s="723" t="s">
        <v>2615</v>
      </c>
      <c r="C239" s="674"/>
      <c r="D239" s="674"/>
      <c r="E239" s="674"/>
      <c r="F239" s="674"/>
      <c r="G239" s="674"/>
      <c r="H239" s="674"/>
      <c r="I239" s="674"/>
      <c r="J239" s="719">
        <v>1362.5613000000001</v>
      </c>
      <c r="K239" s="719">
        <v>487.83409999999998</v>
      </c>
    </row>
    <row r="240" spans="1:11" ht="24.95" customHeight="1">
      <c r="A240" s="722" t="s">
        <v>351</v>
      </c>
      <c r="B240" s="723" t="s">
        <v>2298</v>
      </c>
      <c r="C240" s="674"/>
      <c r="D240" s="674"/>
      <c r="E240" s="674"/>
      <c r="F240" s="674"/>
      <c r="G240" s="674"/>
      <c r="H240" s="674"/>
      <c r="I240" s="674"/>
      <c r="J240" s="719">
        <v>300.41820000000001</v>
      </c>
      <c r="K240" s="719">
        <v>103.93819999999999</v>
      </c>
    </row>
    <row r="241" spans="1:11" ht="24.95" customHeight="1">
      <c r="A241" s="722" t="s">
        <v>352</v>
      </c>
      <c r="B241" s="723" t="s">
        <v>2616</v>
      </c>
      <c r="C241" s="674"/>
      <c r="D241" s="674"/>
      <c r="E241" s="674"/>
      <c r="F241" s="674"/>
      <c r="G241" s="674"/>
      <c r="H241" s="674"/>
      <c r="I241" s="674"/>
      <c r="J241" s="719">
        <v>25.504999999999999</v>
      </c>
      <c r="K241" s="719">
        <v>16.078499999999998</v>
      </c>
    </row>
    <row r="242" spans="1:11" ht="24.95" customHeight="1">
      <c r="A242" s="722" t="s">
        <v>353</v>
      </c>
      <c r="B242" s="723" t="s">
        <v>2617</v>
      </c>
      <c r="C242" s="674"/>
      <c r="D242" s="674"/>
      <c r="E242" s="674"/>
      <c r="F242" s="674"/>
      <c r="G242" s="674"/>
      <c r="H242" s="674"/>
      <c r="I242" s="674"/>
      <c r="J242" s="719">
        <v>212.93780000000001</v>
      </c>
      <c r="K242" s="719">
        <v>100.7774</v>
      </c>
    </row>
    <row r="243" spans="1:11" ht="24.95" customHeight="1">
      <c r="A243" s="722" t="s">
        <v>354</v>
      </c>
      <c r="B243" s="723" t="s">
        <v>2618</v>
      </c>
      <c r="C243" s="674"/>
      <c r="D243" s="674"/>
      <c r="E243" s="674"/>
      <c r="F243" s="674"/>
      <c r="G243" s="674"/>
      <c r="H243" s="674"/>
      <c r="I243" s="674"/>
      <c r="J243" s="719">
        <v>33.086399999999998</v>
      </c>
      <c r="K243" s="719">
        <v>27.6813</v>
      </c>
    </row>
    <row r="244" spans="1:11" ht="24.95" customHeight="1">
      <c r="A244" s="722" t="s">
        <v>355</v>
      </c>
      <c r="B244" s="723" t="s">
        <v>2619</v>
      </c>
      <c r="C244" s="674"/>
      <c r="D244" s="674"/>
      <c r="E244" s="674"/>
      <c r="F244" s="674"/>
      <c r="G244" s="674"/>
      <c r="H244" s="674"/>
      <c r="I244" s="674"/>
      <c r="J244" s="719">
        <v>10.0899</v>
      </c>
      <c r="K244" s="719">
        <v>1.2926</v>
      </c>
    </row>
    <row r="245" spans="1:11" ht="24.95" customHeight="1">
      <c r="A245" s="722" t="s">
        <v>356</v>
      </c>
      <c r="B245" s="723" t="s">
        <v>2620</v>
      </c>
      <c r="C245" s="674"/>
      <c r="D245" s="674"/>
      <c r="E245" s="674"/>
      <c r="F245" s="674"/>
      <c r="G245" s="674"/>
      <c r="H245" s="674"/>
      <c r="I245" s="674"/>
      <c r="J245" s="719">
        <v>10.414099999999999</v>
      </c>
      <c r="K245" s="719">
        <v>1.5398000000000001</v>
      </c>
    </row>
    <row r="246" spans="1:11" ht="24.95" customHeight="1">
      <c r="A246" s="722" t="s">
        <v>357</v>
      </c>
      <c r="B246" s="723" t="s">
        <v>2621</v>
      </c>
      <c r="C246" s="674"/>
      <c r="D246" s="674"/>
      <c r="E246" s="674"/>
      <c r="F246" s="674"/>
      <c r="G246" s="674"/>
      <c r="H246" s="674"/>
      <c r="I246" s="674"/>
      <c r="J246" s="719">
        <v>1786.8435999999999</v>
      </c>
      <c r="K246" s="719">
        <v>769.56119999999999</v>
      </c>
    </row>
    <row r="247" spans="1:11" ht="24.95" customHeight="1">
      <c r="A247" s="722" t="s">
        <v>358</v>
      </c>
      <c r="B247" s="723" t="s">
        <v>2622</v>
      </c>
      <c r="C247" s="674"/>
      <c r="D247" s="674"/>
      <c r="E247" s="674"/>
      <c r="F247" s="674"/>
      <c r="G247" s="674"/>
      <c r="H247" s="674"/>
      <c r="I247" s="674"/>
      <c r="J247" s="719">
        <v>470.5068</v>
      </c>
      <c r="K247" s="719">
        <v>246.44399999999999</v>
      </c>
    </row>
    <row r="248" spans="1:11" ht="24.95" customHeight="1">
      <c r="A248" s="722" t="s">
        <v>359</v>
      </c>
      <c r="B248" s="723" t="s">
        <v>2299</v>
      </c>
      <c r="C248" s="674"/>
      <c r="D248" s="674"/>
      <c r="E248" s="674"/>
      <c r="F248" s="674"/>
      <c r="G248" s="674"/>
      <c r="H248" s="674"/>
      <c r="I248" s="674"/>
      <c r="J248" s="719">
        <v>131.63069999999999</v>
      </c>
      <c r="K248" s="719">
        <v>95.3005</v>
      </c>
    </row>
    <row r="249" spans="1:11" ht="24.95" customHeight="1">
      <c r="A249" s="722" t="s">
        <v>360</v>
      </c>
      <c r="B249" s="723" t="s">
        <v>2347</v>
      </c>
      <c r="C249" s="674"/>
      <c r="D249" s="674"/>
      <c r="E249" s="674"/>
      <c r="F249" s="674"/>
      <c r="G249" s="674"/>
      <c r="H249" s="674"/>
      <c r="I249" s="674"/>
      <c r="J249" s="719">
        <v>23.2959</v>
      </c>
      <c r="K249" s="719">
        <v>2.2913999999999999</v>
      </c>
    </row>
    <row r="250" spans="1:11" ht="24.95" customHeight="1">
      <c r="A250" s="722" t="s">
        <v>362</v>
      </c>
      <c r="B250" s="723" t="s">
        <v>2623</v>
      </c>
      <c r="C250" s="674"/>
      <c r="D250" s="674"/>
      <c r="E250" s="674"/>
      <c r="F250" s="674"/>
      <c r="G250" s="674"/>
      <c r="H250" s="674"/>
      <c r="I250" s="674"/>
      <c r="J250" s="719">
        <v>10204.367899999999</v>
      </c>
      <c r="K250" s="719">
        <v>4083.1333</v>
      </c>
    </row>
    <row r="251" spans="1:11" ht="24.95" customHeight="1">
      <c r="A251" s="722" t="s">
        <v>363</v>
      </c>
      <c r="B251" s="723" t="s">
        <v>2624</v>
      </c>
      <c r="C251" s="674"/>
      <c r="D251" s="674"/>
      <c r="E251" s="674"/>
      <c r="F251" s="674"/>
      <c r="G251" s="674"/>
      <c r="H251" s="674"/>
      <c r="I251" s="674"/>
      <c r="J251" s="719">
        <v>11126.5517</v>
      </c>
      <c r="K251" s="719">
        <v>4424.4922999999999</v>
      </c>
    </row>
    <row r="252" spans="1:11" ht="24.95" customHeight="1">
      <c r="A252" s="722" t="s">
        <v>364</v>
      </c>
      <c r="B252" s="723" t="s">
        <v>2625</v>
      </c>
      <c r="C252" s="674"/>
      <c r="D252" s="674"/>
      <c r="E252" s="674"/>
      <c r="F252" s="674"/>
      <c r="G252" s="674"/>
      <c r="H252" s="674"/>
      <c r="I252" s="674"/>
      <c r="J252" s="719">
        <v>14770.6625</v>
      </c>
      <c r="K252" s="719">
        <v>5666.8236999999999</v>
      </c>
    </row>
    <row r="253" spans="1:11" ht="24.95" customHeight="1">
      <c r="A253" s="722" t="s">
        <v>365</v>
      </c>
      <c r="B253" s="723" t="s">
        <v>2626</v>
      </c>
      <c r="C253" s="674"/>
      <c r="D253" s="674"/>
      <c r="E253" s="674"/>
      <c r="F253" s="674"/>
      <c r="G253" s="674"/>
      <c r="H253" s="674"/>
      <c r="I253" s="674"/>
      <c r="J253" s="719">
        <v>18571.014899999998</v>
      </c>
      <c r="K253" s="719">
        <v>7065.3967000000002</v>
      </c>
    </row>
    <row r="254" spans="1:11" ht="24.95" customHeight="1">
      <c r="A254" s="722" t="s">
        <v>366</v>
      </c>
      <c r="B254" s="723" t="s">
        <v>2627</v>
      </c>
      <c r="C254" s="674"/>
      <c r="D254" s="674"/>
      <c r="E254" s="674"/>
      <c r="F254" s="674"/>
      <c r="G254" s="674"/>
      <c r="H254" s="674"/>
      <c r="I254" s="674"/>
      <c r="J254" s="719">
        <v>22278.406900000002</v>
      </c>
      <c r="K254" s="719">
        <v>8371.0092999999997</v>
      </c>
    </row>
    <row r="255" spans="1:11" ht="24.95" customHeight="1">
      <c r="A255" s="722" t="s">
        <v>367</v>
      </c>
      <c r="B255" s="723" t="s">
        <v>2628</v>
      </c>
      <c r="C255" s="674"/>
      <c r="D255" s="674"/>
      <c r="E255" s="674"/>
      <c r="F255" s="674"/>
      <c r="G255" s="674"/>
      <c r="H255" s="674"/>
      <c r="I255" s="674"/>
      <c r="J255" s="719">
        <v>25922.517800000001</v>
      </c>
      <c r="K255" s="719">
        <v>9613.3407999999999</v>
      </c>
    </row>
    <row r="256" spans="1:11" ht="24.95" customHeight="1">
      <c r="A256" s="722" t="s">
        <v>368</v>
      </c>
      <c r="B256" s="723" t="s">
        <v>2301</v>
      </c>
      <c r="C256" s="674"/>
      <c r="D256" s="674"/>
      <c r="E256" s="674"/>
      <c r="F256" s="674"/>
      <c r="G256" s="674"/>
      <c r="H256" s="674"/>
      <c r="I256" s="674"/>
      <c r="J256" s="719">
        <v>99.820499999999996</v>
      </c>
      <c r="K256" s="719">
        <v>76.950900000000004</v>
      </c>
    </row>
    <row r="257" spans="1:11" ht="24.95" customHeight="1">
      <c r="A257" s="722" t="s">
        <v>370</v>
      </c>
      <c r="B257" s="723" t="s">
        <v>2629</v>
      </c>
      <c r="C257" s="674"/>
      <c r="D257" s="674"/>
      <c r="E257" s="674"/>
      <c r="F257" s="674"/>
      <c r="G257" s="674"/>
      <c r="H257" s="674"/>
      <c r="I257" s="674"/>
      <c r="J257" s="719">
        <v>344.64580000000001</v>
      </c>
      <c r="K257" s="719">
        <v>52.1188</v>
      </c>
    </row>
    <row r="258" spans="1:11" ht="24.95" customHeight="1">
      <c r="A258" s="722" t="s">
        <v>371</v>
      </c>
      <c r="B258" s="723" t="s">
        <v>5406</v>
      </c>
      <c r="C258" s="674"/>
      <c r="D258" s="674"/>
      <c r="E258" s="674"/>
      <c r="F258" s="674"/>
      <c r="G258" s="674"/>
      <c r="H258" s="674"/>
      <c r="I258" s="674"/>
      <c r="J258" s="719">
        <v>440.70080000000002</v>
      </c>
      <c r="K258" s="719">
        <v>177.26509999999999</v>
      </c>
    </row>
    <row r="259" spans="1:11" ht="24.95" customHeight="1">
      <c r="A259" s="722" t="s">
        <v>374</v>
      </c>
      <c r="B259" s="723" t="s">
        <v>2630</v>
      </c>
      <c r="C259" s="674"/>
      <c r="D259" s="674"/>
      <c r="E259" s="674"/>
      <c r="F259" s="674"/>
      <c r="G259" s="674"/>
      <c r="H259" s="674"/>
      <c r="I259" s="674"/>
      <c r="J259" s="719">
        <v>853.99459999999999</v>
      </c>
      <c r="K259" s="719">
        <v>157.5206</v>
      </c>
    </row>
    <row r="260" spans="1:11" ht="24.95" customHeight="1">
      <c r="A260" s="722" t="s">
        <v>375</v>
      </c>
      <c r="B260" s="723" t="s">
        <v>2631</v>
      </c>
      <c r="C260" s="674"/>
      <c r="D260" s="674"/>
      <c r="E260" s="674"/>
      <c r="F260" s="674"/>
      <c r="G260" s="674"/>
      <c r="H260" s="674"/>
      <c r="I260" s="674"/>
      <c r="J260" s="719">
        <v>314.4855</v>
      </c>
      <c r="K260" s="719">
        <v>217.49109999999999</v>
      </c>
    </row>
    <row r="261" spans="1:11" ht="24.95" customHeight="1">
      <c r="A261" s="722" t="s">
        <v>376</v>
      </c>
      <c r="B261" s="723" t="s">
        <v>2304</v>
      </c>
      <c r="C261" s="674"/>
      <c r="D261" s="674"/>
      <c r="E261" s="674"/>
      <c r="F261" s="674"/>
      <c r="G261" s="674"/>
      <c r="H261" s="674"/>
      <c r="I261" s="674"/>
      <c r="J261" s="719">
        <v>180.5976</v>
      </c>
      <c r="K261" s="719">
        <v>52.2971</v>
      </c>
    </row>
    <row r="262" spans="1:11" ht="24.95" customHeight="1">
      <c r="A262" s="722" t="s">
        <v>377</v>
      </c>
      <c r="B262" s="723" t="s">
        <v>2632</v>
      </c>
      <c r="C262" s="674"/>
      <c r="D262" s="674"/>
      <c r="E262" s="674"/>
      <c r="F262" s="674"/>
      <c r="G262" s="674"/>
      <c r="H262" s="674"/>
      <c r="I262" s="674"/>
      <c r="J262" s="719">
        <v>42.310400000000001</v>
      </c>
      <c r="K262" s="719">
        <v>11.9983</v>
      </c>
    </row>
    <row r="263" spans="1:11" ht="24.95" customHeight="1">
      <c r="A263" s="722" t="s">
        <v>378</v>
      </c>
      <c r="B263" s="723" t="s">
        <v>2633</v>
      </c>
      <c r="C263" s="674"/>
      <c r="D263" s="674"/>
      <c r="E263" s="674"/>
      <c r="F263" s="674"/>
      <c r="G263" s="674"/>
      <c r="H263" s="674"/>
      <c r="I263" s="674"/>
      <c r="J263" s="719">
        <v>1019.0989</v>
      </c>
      <c r="K263" s="719">
        <v>667.76589999999999</v>
      </c>
    </row>
    <row r="264" spans="1:11" ht="24.95" customHeight="1">
      <c r="A264" s="722" t="s">
        <v>379</v>
      </c>
      <c r="B264" s="723" t="s">
        <v>2634</v>
      </c>
      <c r="C264" s="674"/>
      <c r="D264" s="674"/>
      <c r="E264" s="674"/>
      <c r="F264" s="674"/>
      <c r="G264" s="674"/>
      <c r="H264" s="674"/>
      <c r="I264" s="674"/>
      <c r="J264" s="719">
        <v>87.301199999999994</v>
      </c>
      <c r="K264" s="719">
        <v>73.758399999999995</v>
      </c>
    </row>
    <row r="265" spans="1:11" ht="24.95" customHeight="1">
      <c r="A265" s="722" t="s">
        <v>380</v>
      </c>
      <c r="B265" s="723" t="s">
        <v>2635</v>
      </c>
      <c r="C265" s="674"/>
      <c r="D265" s="674"/>
      <c r="E265" s="674"/>
      <c r="F265" s="674"/>
      <c r="G265" s="674"/>
      <c r="H265" s="674"/>
      <c r="I265" s="674"/>
      <c r="J265" s="719">
        <v>1212.4666999999999</v>
      </c>
      <c r="K265" s="719">
        <v>579.06299999999999</v>
      </c>
    </row>
    <row r="266" spans="1:11" ht="24.95" customHeight="1">
      <c r="A266" s="722" t="s">
        <v>381</v>
      </c>
      <c r="B266" s="723" t="s">
        <v>2636</v>
      </c>
      <c r="C266" s="674"/>
      <c r="D266" s="674"/>
      <c r="E266" s="674"/>
      <c r="F266" s="674"/>
      <c r="G266" s="674"/>
      <c r="H266" s="674"/>
      <c r="I266" s="674"/>
      <c r="J266" s="719">
        <v>2.0350999999999999</v>
      </c>
      <c r="K266" s="719">
        <v>1.1897</v>
      </c>
    </row>
    <row r="267" spans="1:11" ht="24.95" customHeight="1">
      <c r="A267" s="722" t="s">
        <v>382</v>
      </c>
      <c r="B267" s="723" t="s">
        <v>2637</v>
      </c>
      <c r="C267" s="674"/>
      <c r="D267" s="674"/>
      <c r="E267" s="674"/>
      <c r="F267" s="674"/>
      <c r="G267" s="674"/>
      <c r="H267" s="674"/>
      <c r="I267" s="674"/>
      <c r="J267" s="719">
        <v>366.42110000000002</v>
      </c>
      <c r="K267" s="719">
        <v>226.00110000000001</v>
      </c>
    </row>
    <row r="268" spans="1:11" ht="24.95" customHeight="1">
      <c r="A268" s="722" t="s">
        <v>383</v>
      </c>
      <c r="B268" s="723" t="s">
        <v>2638</v>
      </c>
      <c r="C268" s="674"/>
      <c r="D268" s="674"/>
      <c r="E268" s="674"/>
      <c r="F268" s="674"/>
      <c r="G268" s="674"/>
      <c r="H268" s="674"/>
      <c r="I268" s="674"/>
      <c r="J268" s="719">
        <v>81.833399999999997</v>
      </c>
      <c r="K268" s="719">
        <v>61.837400000000002</v>
      </c>
    </row>
    <row r="269" spans="1:11" ht="24.95" customHeight="1">
      <c r="A269" s="722" t="s">
        <v>384</v>
      </c>
      <c r="B269" s="723" t="s">
        <v>2639</v>
      </c>
      <c r="C269" s="674"/>
      <c r="D269" s="674"/>
      <c r="E269" s="674"/>
      <c r="F269" s="674"/>
      <c r="G269" s="674"/>
      <c r="H269" s="674"/>
      <c r="I269" s="674"/>
      <c r="J269" s="719">
        <v>1259.1666</v>
      </c>
      <c r="K269" s="719">
        <v>525.90210000000002</v>
      </c>
    </row>
    <row r="270" spans="1:11" ht="24.95" customHeight="1">
      <c r="A270" s="722" t="s">
        <v>385</v>
      </c>
      <c r="B270" s="723" t="s">
        <v>2640</v>
      </c>
      <c r="C270" s="674"/>
      <c r="D270" s="674"/>
      <c r="E270" s="674"/>
      <c r="F270" s="674"/>
      <c r="G270" s="674"/>
      <c r="H270" s="674"/>
      <c r="I270" s="674"/>
      <c r="J270" s="719">
        <v>1559.3644999999999</v>
      </c>
      <c r="K270" s="719">
        <v>621.28520000000003</v>
      </c>
    </row>
    <row r="271" spans="1:11" ht="24.95" customHeight="1">
      <c r="A271" s="722" t="s">
        <v>386</v>
      </c>
      <c r="B271" s="723" t="s">
        <v>2641</v>
      </c>
      <c r="C271" s="674"/>
      <c r="D271" s="674"/>
      <c r="E271" s="674"/>
      <c r="F271" s="674"/>
      <c r="G271" s="674"/>
      <c r="H271" s="674"/>
      <c r="I271" s="674"/>
      <c r="J271" s="719">
        <v>157.85919999999999</v>
      </c>
      <c r="K271" s="719">
        <v>91.019099999999995</v>
      </c>
    </row>
    <row r="272" spans="1:11" ht="24.95" customHeight="1">
      <c r="A272" s="722" t="s">
        <v>387</v>
      </c>
      <c r="B272" s="723" t="s">
        <v>2642</v>
      </c>
      <c r="C272" s="674"/>
      <c r="D272" s="674"/>
      <c r="E272" s="674"/>
      <c r="F272" s="674"/>
      <c r="G272" s="674"/>
      <c r="H272" s="674"/>
      <c r="I272" s="674"/>
      <c r="J272" s="719">
        <v>38.9054</v>
      </c>
      <c r="K272" s="719">
        <v>33.312399999999997</v>
      </c>
    </row>
    <row r="273" spans="1:11" ht="24.95" customHeight="1">
      <c r="A273" s="722" t="s">
        <v>388</v>
      </c>
      <c r="B273" s="723" t="s">
        <v>2643</v>
      </c>
      <c r="C273" s="674"/>
      <c r="D273" s="674"/>
      <c r="E273" s="674"/>
      <c r="F273" s="674"/>
      <c r="G273" s="674"/>
      <c r="H273" s="674"/>
      <c r="I273" s="674"/>
      <c r="J273" s="719">
        <v>10.2264</v>
      </c>
      <c r="K273" s="719">
        <v>6.5004999999999997</v>
      </c>
    </row>
    <row r="274" spans="1:11" ht="24.95" customHeight="1">
      <c r="A274" s="722" t="s">
        <v>389</v>
      </c>
      <c r="B274" s="723" t="s">
        <v>2644</v>
      </c>
      <c r="C274" s="674"/>
      <c r="D274" s="674"/>
      <c r="E274" s="674"/>
      <c r="F274" s="674"/>
      <c r="G274" s="674"/>
      <c r="H274" s="674"/>
      <c r="I274" s="674"/>
      <c r="J274" s="719">
        <v>14.837300000000001</v>
      </c>
      <c r="K274" s="719">
        <v>9.4314</v>
      </c>
    </row>
    <row r="275" spans="1:11" ht="24.95" customHeight="1">
      <c r="A275" s="722" t="s">
        <v>390</v>
      </c>
      <c r="B275" s="723" t="s">
        <v>2305</v>
      </c>
      <c r="C275" s="674"/>
      <c r="D275" s="674"/>
      <c r="E275" s="674"/>
      <c r="F275" s="674"/>
      <c r="G275" s="674"/>
      <c r="H275" s="674"/>
      <c r="I275" s="674"/>
      <c r="J275" s="719">
        <v>43415.845999999998</v>
      </c>
      <c r="K275" s="719">
        <v>15961.0519</v>
      </c>
    </row>
    <row r="276" spans="1:11" ht="24.95" customHeight="1">
      <c r="A276" s="722" t="s">
        <v>391</v>
      </c>
      <c r="B276" s="723" t="s">
        <v>2306</v>
      </c>
      <c r="C276" s="674"/>
      <c r="D276" s="674"/>
      <c r="E276" s="674"/>
      <c r="F276" s="674"/>
      <c r="G276" s="674"/>
      <c r="H276" s="674"/>
      <c r="I276" s="674"/>
      <c r="J276" s="719">
        <v>60961.153400000003</v>
      </c>
      <c r="K276" s="719">
        <v>22203.782299999999</v>
      </c>
    </row>
    <row r="277" spans="1:11" ht="24.95" customHeight="1">
      <c r="A277" s="722" t="s">
        <v>392</v>
      </c>
      <c r="B277" s="723" t="s">
        <v>2307</v>
      </c>
      <c r="C277" s="674"/>
      <c r="D277" s="674"/>
      <c r="E277" s="674"/>
      <c r="F277" s="674"/>
      <c r="G277" s="674"/>
      <c r="H277" s="674"/>
      <c r="I277" s="674"/>
      <c r="J277" s="719">
        <v>78584.643200000006</v>
      </c>
      <c r="K277" s="719">
        <v>28446.215100000001</v>
      </c>
    </row>
    <row r="278" spans="1:11" ht="24.95" customHeight="1">
      <c r="A278" s="722" t="s">
        <v>393</v>
      </c>
      <c r="B278" s="723" t="s">
        <v>2645</v>
      </c>
      <c r="C278" s="674"/>
      <c r="D278" s="674"/>
      <c r="E278" s="674"/>
      <c r="F278" s="674"/>
      <c r="G278" s="674"/>
      <c r="H278" s="674"/>
      <c r="I278" s="674"/>
      <c r="J278" s="719">
        <v>414.57960000000003</v>
      </c>
      <c r="K278" s="719">
        <v>103.6367</v>
      </c>
    </row>
    <row r="279" spans="1:11" ht="24.95" customHeight="1">
      <c r="A279" s="722" t="s">
        <v>394</v>
      </c>
      <c r="B279" s="723" t="s">
        <v>2646</v>
      </c>
      <c r="C279" s="674"/>
      <c r="D279" s="674"/>
      <c r="E279" s="674"/>
      <c r="F279" s="674"/>
      <c r="G279" s="674"/>
      <c r="H279" s="674"/>
      <c r="I279" s="674"/>
      <c r="J279" s="719">
        <v>4.0884</v>
      </c>
      <c r="K279" s="719">
        <v>2.4782000000000002</v>
      </c>
    </row>
    <row r="280" spans="1:11" ht="24.95" customHeight="1">
      <c r="A280" s="722" t="s">
        <v>395</v>
      </c>
      <c r="B280" s="723" t="s">
        <v>2647</v>
      </c>
      <c r="C280" s="674"/>
      <c r="D280" s="674"/>
      <c r="E280" s="674"/>
      <c r="F280" s="674"/>
      <c r="G280" s="674"/>
      <c r="H280" s="674"/>
      <c r="I280" s="674"/>
      <c r="J280" s="719">
        <v>147.21430000000001</v>
      </c>
      <c r="K280" s="719">
        <v>31.235900000000001</v>
      </c>
    </row>
    <row r="281" spans="1:11" ht="24.95" customHeight="1">
      <c r="A281" s="722" t="s">
        <v>396</v>
      </c>
      <c r="B281" s="723" t="s">
        <v>2348</v>
      </c>
      <c r="C281" s="674"/>
      <c r="D281" s="674"/>
      <c r="E281" s="674"/>
      <c r="F281" s="674"/>
      <c r="G281" s="674"/>
      <c r="H281" s="674"/>
      <c r="I281" s="674"/>
      <c r="J281" s="719">
        <v>1.4793000000000001</v>
      </c>
      <c r="K281" s="719">
        <v>0.85329999999999995</v>
      </c>
    </row>
    <row r="282" spans="1:11" ht="24.95" customHeight="1">
      <c r="A282" s="722" t="s">
        <v>397</v>
      </c>
      <c r="B282" s="723" t="s">
        <v>2648</v>
      </c>
      <c r="C282" s="674"/>
      <c r="D282" s="674"/>
      <c r="E282" s="674"/>
      <c r="F282" s="674"/>
      <c r="G282" s="674"/>
      <c r="H282" s="674"/>
      <c r="I282" s="674"/>
      <c r="J282" s="719">
        <v>121.16240000000001</v>
      </c>
      <c r="K282" s="719">
        <v>88.961699999999993</v>
      </c>
    </row>
    <row r="283" spans="1:11" ht="24.95" customHeight="1">
      <c r="A283" s="722" t="s">
        <v>398</v>
      </c>
      <c r="B283" s="723" t="s">
        <v>2649</v>
      </c>
      <c r="C283" s="674"/>
      <c r="D283" s="674"/>
      <c r="E283" s="674"/>
      <c r="F283" s="674"/>
      <c r="G283" s="674"/>
      <c r="H283" s="674"/>
      <c r="I283" s="674"/>
      <c r="J283" s="719">
        <v>12.2852</v>
      </c>
      <c r="K283" s="719">
        <v>7.4466000000000001</v>
      </c>
    </row>
    <row r="284" spans="1:11" ht="24.95" customHeight="1">
      <c r="A284" s="722" t="s">
        <v>399</v>
      </c>
      <c r="B284" s="723" t="s">
        <v>2650</v>
      </c>
      <c r="C284" s="674"/>
      <c r="D284" s="674"/>
      <c r="E284" s="674"/>
      <c r="F284" s="674"/>
      <c r="G284" s="674"/>
      <c r="H284" s="674"/>
      <c r="I284" s="674"/>
      <c r="J284" s="719">
        <v>14.181100000000001</v>
      </c>
      <c r="K284" s="719">
        <v>8.5958000000000006</v>
      </c>
    </row>
    <row r="285" spans="1:11" ht="24.95" customHeight="1">
      <c r="A285" s="722" t="s">
        <v>400</v>
      </c>
      <c r="B285" s="723" t="s">
        <v>2651</v>
      </c>
      <c r="C285" s="674"/>
      <c r="D285" s="674"/>
      <c r="E285" s="674"/>
      <c r="F285" s="674"/>
      <c r="G285" s="674"/>
      <c r="H285" s="674"/>
      <c r="I285" s="674"/>
      <c r="J285" s="719">
        <v>15.6592</v>
      </c>
      <c r="K285" s="719">
        <v>9.4916999999999998</v>
      </c>
    </row>
    <row r="286" spans="1:11" ht="24.95" customHeight="1">
      <c r="A286" s="722" t="s">
        <v>401</v>
      </c>
      <c r="B286" s="723" t="s">
        <v>2652</v>
      </c>
      <c r="C286" s="674"/>
      <c r="D286" s="674"/>
      <c r="E286" s="674"/>
      <c r="F286" s="674"/>
      <c r="G286" s="674"/>
      <c r="H286" s="674"/>
      <c r="I286" s="674"/>
      <c r="J286" s="719">
        <v>680.28179999999998</v>
      </c>
      <c r="K286" s="719">
        <v>196.31489999999999</v>
      </c>
    </row>
    <row r="287" spans="1:11" ht="24.95" customHeight="1">
      <c r="A287" s="722" t="s">
        <v>402</v>
      </c>
      <c r="B287" s="723" t="s">
        <v>2653</v>
      </c>
      <c r="C287" s="674"/>
      <c r="D287" s="674"/>
      <c r="E287" s="674"/>
      <c r="F287" s="674"/>
      <c r="G287" s="674"/>
      <c r="H287" s="674"/>
      <c r="I287" s="674"/>
      <c r="J287" s="719">
        <v>1086.9033999999999</v>
      </c>
      <c r="K287" s="719">
        <v>285.53719999999998</v>
      </c>
    </row>
    <row r="288" spans="1:11" ht="24.95" customHeight="1">
      <c r="A288" s="722" t="s">
        <v>403</v>
      </c>
      <c r="B288" s="723" t="s">
        <v>2654</v>
      </c>
      <c r="C288" s="674"/>
      <c r="D288" s="674"/>
      <c r="E288" s="674"/>
      <c r="F288" s="674"/>
      <c r="G288" s="674"/>
      <c r="H288" s="674"/>
      <c r="I288" s="674"/>
      <c r="J288" s="719">
        <v>1853.1714999999999</v>
      </c>
      <c r="K288" s="719">
        <v>508.90030000000002</v>
      </c>
    </row>
    <row r="289" spans="1:11" ht="24.95" customHeight="1">
      <c r="A289" s="722" t="s">
        <v>404</v>
      </c>
      <c r="B289" s="723" t="s">
        <v>2655</v>
      </c>
      <c r="C289" s="674"/>
      <c r="D289" s="674"/>
      <c r="E289" s="674"/>
      <c r="F289" s="674"/>
      <c r="G289" s="674"/>
      <c r="H289" s="674"/>
      <c r="I289" s="674"/>
      <c r="J289" s="719">
        <v>2986.3063000000002</v>
      </c>
      <c r="K289" s="719">
        <v>726.94640000000004</v>
      </c>
    </row>
    <row r="290" spans="1:11" ht="24.95" customHeight="1">
      <c r="A290" s="722" t="s">
        <v>405</v>
      </c>
      <c r="B290" s="723" t="s">
        <v>2656</v>
      </c>
      <c r="C290" s="674"/>
      <c r="D290" s="674"/>
      <c r="E290" s="674"/>
      <c r="F290" s="674"/>
      <c r="G290" s="674"/>
      <c r="H290" s="674"/>
      <c r="I290" s="674"/>
      <c r="J290" s="719">
        <v>582.14200000000005</v>
      </c>
      <c r="K290" s="719">
        <v>202.19030000000001</v>
      </c>
    </row>
    <row r="291" spans="1:11" ht="24.95" customHeight="1">
      <c r="A291" s="722" t="s">
        <v>406</v>
      </c>
      <c r="B291" s="723" t="s">
        <v>2657</v>
      </c>
      <c r="C291" s="674"/>
      <c r="D291" s="674"/>
      <c r="E291" s="674"/>
      <c r="F291" s="674"/>
      <c r="G291" s="674"/>
      <c r="H291" s="674"/>
      <c r="I291" s="674"/>
      <c r="J291" s="719">
        <v>34.508000000000003</v>
      </c>
      <c r="K291" s="719">
        <v>10.4535</v>
      </c>
    </row>
    <row r="292" spans="1:11" ht="24.95" customHeight="1">
      <c r="A292" s="722" t="s">
        <v>407</v>
      </c>
      <c r="B292" s="723" t="s">
        <v>2658</v>
      </c>
      <c r="C292" s="674"/>
      <c r="D292" s="674"/>
      <c r="E292" s="674"/>
      <c r="F292" s="674"/>
      <c r="G292" s="674"/>
      <c r="H292" s="674"/>
      <c r="I292" s="674"/>
      <c r="J292" s="719">
        <v>65.891199999999998</v>
      </c>
      <c r="K292" s="719">
        <v>16.114899999999999</v>
      </c>
    </row>
    <row r="293" spans="1:11" ht="24.95" customHeight="1">
      <c r="A293" s="722" t="s">
        <v>408</v>
      </c>
      <c r="B293" s="723" t="s">
        <v>2308</v>
      </c>
      <c r="C293" s="674"/>
      <c r="D293" s="674"/>
      <c r="E293" s="674"/>
      <c r="F293" s="674"/>
      <c r="G293" s="674"/>
      <c r="H293" s="674"/>
      <c r="I293" s="674"/>
      <c r="J293" s="719">
        <v>396.98099999999999</v>
      </c>
      <c r="K293" s="719">
        <v>214.358</v>
      </c>
    </row>
    <row r="294" spans="1:11" ht="24.95" customHeight="1">
      <c r="A294" s="722" t="s">
        <v>409</v>
      </c>
      <c r="B294" s="723" t="s">
        <v>2659</v>
      </c>
      <c r="C294" s="674"/>
      <c r="D294" s="674"/>
      <c r="E294" s="674"/>
      <c r="F294" s="674"/>
      <c r="G294" s="674"/>
      <c r="H294" s="674"/>
      <c r="I294" s="674"/>
      <c r="J294" s="719">
        <v>0.55010000000000003</v>
      </c>
      <c r="K294" s="719">
        <v>0.37659999999999999</v>
      </c>
    </row>
    <row r="295" spans="1:11" ht="24.95" customHeight="1">
      <c r="A295" s="722" t="s">
        <v>412</v>
      </c>
      <c r="B295" s="723" t="s">
        <v>2660</v>
      </c>
      <c r="C295" s="674"/>
      <c r="D295" s="674"/>
      <c r="E295" s="674"/>
      <c r="F295" s="674"/>
      <c r="G295" s="674"/>
      <c r="H295" s="674"/>
      <c r="I295" s="674"/>
      <c r="J295" s="719">
        <v>52.744700000000002</v>
      </c>
      <c r="K295" s="719">
        <v>12.5413</v>
      </c>
    </row>
    <row r="296" spans="1:11" ht="24.95" customHeight="1">
      <c r="A296" s="722" t="s">
        <v>413</v>
      </c>
      <c r="B296" s="723" t="s">
        <v>2661</v>
      </c>
      <c r="C296" s="674"/>
      <c r="D296" s="674"/>
      <c r="E296" s="674"/>
      <c r="F296" s="674"/>
      <c r="G296" s="674"/>
      <c r="H296" s="674"/>
      <c r="I296" s="674"/>
      <c r="J296" s="719">
        <v>13.1652</v>
      </c>
      <c r="K296" s="719">
        <v>2.7766999999999999</v>
      </c>
    </row>
    <row r="297" spans="1:11" ht="24.95" customHeight="1">
      <c r="A297" s="722" t="s">
        <v>414</v>
      </c>
      <c r="B297" s="723" t="s">
        <v>2662</v>
      </c>
      <c r="C297" s="674"/>
      <c r="D297" s="674"/>
      <c r="E297" s="674"/>
      <c r="F297" s="674"/>
      <c r="G297" s="674"/>
      <c r="H297" s="674"/>
      <c r="I297" s="674"/>
      <c r="J297" s="719">
        <v>380.64890000000003</v>
      </c>
      <c r="K297" s="719">
        <v>79.375</v>
      </c>
    </row>
    <row r="298" spans="1:11" ht="24.95" customHeight="1">
      <c r="A298" s="722" t="s">
        <v>415</v>
      </c>
      <c r="B298" s="723" t="s">
        <v>2663</v>
      </c>
      <c r="C298" s="674"/>
      <c r="D298" s="674"/>
      <c r="E298" s="674"/>
      <c r="F298" s="674"/>
      <c r="G298" s="674"/>
      <c r="H298" s="674"/>
      <c r="I298" s="674"/>
      <c r="J298" s="719">
        <v>70.493099999999998</v>
      </c>
      <c r="K298" s="719">
        <v>16.813800000000001</v>
      </c>
    </row>
    <row r="299" spans="1:11" ht="24.95" customHeight="1">
      <c r="A299" s="722" t="s">
        <v>416</v>
      </c>
      <c r="B299" s="723" t="s">
        <v>2664</v>
      </c>
      <c r="C299" s="674"/>
      <c r="D299" s="674"/>
      <c r="E299" s="674"/>
      <c r="F299" s="674"/>
      <c r="G299" s="674"/>
      <c r="H299" s="674"/>
      <c r="I299" s="674"/>
      <c r="J299" s="719">
        <v>601.63739999999996</v>
      </c>
      <c r="K299" s="719">
        <v>288.52999999999997</v>
      </c>
    </row>
    <row r="300" spans="1:11" ht="24.95" customHeight="1">
      <c r="A300" s="722" t="s">
        <v>417</v>
      </c>
      <c r="B300" s="723" t="s">
        <v>2665</v>
      </c>
      <c r="C300" s="674"/>
      <c r="D300" s="674"/>
      <c r="E300" s="674"/>
      <c r="F300" s="674"/>
      <c r="G300" s="674"/>
      <c r="H300" s="674"/>
      <c r="I300" s="674"/>
      <c r="J300" s="719">
        <v>542.87919999999997</v>
      </c>
      <c r="K300" s="719">
        <v>96.441800000000001</v>
      </c>
    </row>
    <row r="301" spans="1:11" ht="24.95" customHeight="1">
      <c r="A301" s="722" t="s">
        <v>418</v>
      </c>
      <c r="B301" s="723" t="s">
        <v>2666</v>
      </c>
      <c r="C301" s="674"/>
      <c r="D301" s="674"/>
      <c r="E301" s="674"/>
      <c r="F301" s="674"/>
      <c r="G301" s="674"/>
      <c r="H301" s="674"/>
      <c r="I301" s="674"/>
      <c r="J301" s="719">
        <v>959.55050000000006</v>
      </c>
      <c r="K301" s="719">
        <v>457.09809999999999</v>
      </c>
    </row>
    <row r="302" spans="1:11" ht="24.95" customHeight="1">
      <c r="A302" s="722" t="s">
        <v>419</v>
      </c>
      <c r="B302" s="723" t="s">
        <v>2667</v>
      </c>
      <c r="C302" s="674"/>
      <c r="D302" s="674"/>
      <c r="E302" s="674"/>
      <c r="F302" s="674"/>
      <c r="G302" s="674"/>
      <c r="H302" s="674"/>
      <c r="I302" s="674"/>
      <c r="J302" s="719">
        <v>959.55050000000006</v>
      </c>
      <c r="K302" s="719">
        <v>457.09809999999999</v>
      </c>
    </row>
    <row r="303" spans="1:11" ht="24.95" customHeight="1">
      <c r="A303" s="722" t="s">
        <v>420</v>
      </c>
      <c r="B303" s="723" t="s">
        <v>2668</v>
      </c>
      <c r="C303" s="674"/>
      <c r="D303" s="674"/>
      <c r="E303" s="674"/>
      <c r="F303" s="674"/>
      <c r="G303" s="674"/>
      <c r="H303" s="674"/>
      <c r="I303" s="674"/>
      <c r="J303" s="719">
        <v>957.09349999999995</v>
      </c>
      <c r="K303" s="719">
        <v>455.91329999999999</v>
      </c>
    </row>
    <row r="304" spans="1:11" ht="24.95" customHeight="1">
      <c r="A304" s="722" t="s">
        <v>421</v>
      </c>
      <c r="B304" s="723" t="s">
        <v>2669</v>
      </c>
      <c r="C304" s="674"/>
      <c r="D304" s="674"/>
      <c r="E304" s="674"/>
      <c r="F304" s="674"/>
      <c r="G304" s="674"/>
      <c r="H304" s="674"/>
      <c r="I304" s="674"/>
      <c r="J304" s="719">
        <v>957.09349999999995</v>
      </c>
      <c r="K304" s="719">
        <v>455.91329999999999</v>
      </c>
    </row>
    <row r="305" spans="1:11" ht="24.95" customHeight="1">
      <c r="A305" s="722" t="s">
        <v>422</v>
      </c>
      <c r="B305" s="723" t="s">
        <v>2670</v>
      </c>
      <c r="C305" s="674"/>
      <c r="D305" s="674"/>
      <c r="E305" s="674"/>
      <c r="F305" s="674"/>
      <c r="G305" s="674"/>
      <c r="H305" s="674"/>
      <c r="I305" s="674"/>
      <c r="J305" s="719">
        <v>494.7568</v>
      </c>
      <c r="K305" s="719">
        <v>240.67609999999999</v>
      </c>
    </row>
    <row r="306" spans="1:11" ht="24.95" customHeight="1">
      <c r="A306" s="722" t="s">
        <v>423</v>
      </c>
      <c r="B306" s="723" t="s">
        <v>2671</v>
      </c>
      <c r="C306" s="674"/>
      <c r="D306" s="674"/>
      <c r="E306" s="674"/>
      <c r="F306" s="674"/>
      <c r="G306" s="674"/>
      <c r="H306" s="674"/>
      <c r="I306" s="674"/>
      <c r="J306" s="719">
        <v>69.6751</v>
      </c>
      <c r="K306" s="719">
        <v>16.362400000000001</v>
      </c>
    </row>
    <row r="307" spans="1:11" ht="24.95" customHeight="1">
      <c r="A307" s="722" t="s">
        <v>424</v>
      </c>
      <c r="B307" s="723" t="s">
        <v>2672</v>
      </c>
      <c r="C307" s="674"/>
      <c r="D307" s="674"/>
      <c r="E307" s="674"/>
      <c r="F307" s="674"/>
      <c r="G307" s="674"/>
      <c r="H307" s="674"/>
      <c r="I307" s="674"/>
      <c r="J307" s="719">
        <v>0.83299999999999996</v>
      </c>
      <c r="K307" s="719">
        <v>0.44629999999999997</v>
      </c>
    </row>
    <row r="308" spans="1:11" ht="24.95" customHeight="1">
      <c r="A308" s="722" t="s">
        <v>425</v>
      </c>
      <c r="B308" s="723" t="s">
        <v>2309</v>
      </c>
      <c r="C308" s="674"/>
      <c r="D308" s="674"/>
      <c r="E308" s="674"/>
      <c r="F308" s="674"/>
      <c r="G308" s="674"/>
      <c r="H308" s="674"/>
      <c r="I308" s="674"/>
      <c r="J308" s="719">
        <v>753.66430000000003</v>
      </c>
      <c r="K308" s="719">
        <v>371.21820000000002</v>
      </c>
    </row>
    <row r="309" spans="1:11" ht="24.95" customHeight="1">
      <c r="A309" s="722" t="s">
        <v>428</v>
      </c>
      <c r="B309" s="723" t="s">
        <v>2673</v>
      </c>
      <c r="C309" s="674"/>
      <c r="D309" s="674"/>
      <c r="E309" s="674"/>
      <c r="F309" s="674"/>
      <c r="G309" s="674"/>
      <c r="H309" s="674"/>
      <c r="I309" s="674"/>
      <c r="J309" s="719">
        <v>4.0095999999999998</v>
      </c>
      <c r="K309" s="719">
        <v>2.4304000000000001</v>
      </c>
    </row>
    <row r="310" spans="1:11" ht="24.95" customHeight="1">
      <c r="A310" s="722" t="s">
        <v>430</v>
      </c>
      <c r="B310" s="723" t="s">
        <v>2674</v>
      </c>
      <c r="C310" s="674"/>
      <c r="D310" s="674"/>
      <c r="E310" s="674"/>
      <c r="F310" s="674"/>
      <c r="G310" s="674"/>
      <c r="H310" s="674"/>
      <c r="I310" s="674"/>
      <c r="J310" s="719">
        <v>280.82049999999998</v>
      </c>
      <c r="K310" s="719">
        <v>57.950200000000002</v>
      </c>
    </row>
    <row r="311" spans="1:11" ht="24.95" customHeight="1">
      <c r="A311" s="722" t="s">
        <v>432</v>
      </c>
      <c r="B311" s="723" t="s">
        <v>2675</v>
      </c>
      <c r="C311" s="674"/>
      <c r="D311" s="674"/>
      <c r="E311" s="674"/>
      <c r="F311" s="674"/>
      <c r="G311" s="674"/>
      <c r="H311" s="674"/>
      <c r="I311" s="674"/>
      <c r="J311" s="719">
        <v>310.72559999999999</v>
      </c>
      <c r="K311" s="719">
        <v>204.0718</v>
      </c>
    </row>
    <row r="312" spans="1:11" ht="24.95" customHeight="1">
      <c r="A312" s="722" t="s">
        <v>433</v>
      </c>
      <c r="B312" s="723" t="s">
        <v>2676</v>
      </c>
      <c r="C312" s="674"/>
      <c r="D312" s="674"/>
      <c r="E312" s="674"/>
      <c r="F312" s="674"/>
      <c r="G312" s="674"/>
      <c r="H312" s="674"/>
      <c r="I312" s="674"/>
      <c r="J312" s="719">
        <v>121.40819999999999</v>
      </c>
      <c r="K312" s="719">
        <v>99.494100000000003</v>
      </c>
    </row>
    <row r="313" spans="1:11" ht="24.95" customHeight="1">
      <c r="A313" s="722" t="s">
        <v>434</v>
      </c>
      <c r="B313" s="723" t="s">
        <v>2677</v>
      </c>
      <c r="C313" s="674"/>
      <c r="D313" s="674"/>
      <c r="E313" s="674"/>
      <c r="F313" s="674"/>
      <c r="G313" s="674"/>
      <c r="H313" s="674"/>
      <c r="I313" s="674"/>
      <c r="J313" s="719">
        <v>2.1324999999999998</v>
      </c>
      <c r="K313" s="719">
        <v>1.1426000000000001</v>
      </c>
    </row>
    <row r="314" spans="1:11" ht="24.95" customHeight="1">
      <c r="A314" s="722" t="s">
        <v>435</v>
      </c>
      <c r="B314" s="723" t="s">
        <v>2678</v>
      </c>
      <c r="C314" s="674"/>
      <c r="D314" s="674"/>
      <c r="E314" s="674"/>
      <c r="F314" s="674"/>
      <c r="G314" s="674"/>
      <c r="H314" s="674"/>
      <c r="I314" s="674"/>
      <c r="J314" s="719">
        <v>262.15800000000002</v>
      </c>
      <c r="K314" s="719">
        <v>55.333300000000001</v>
      </c>
    </row>
    <row r="315" spans="1:11" ht="24.95" customHeight="1">
      <c r="A315" s="722" t="s">
        <v>436</v>
      </c>
      <c r="B315" s="723" t="s">
        <v>2679</v>
      </c>
      <c r="C315" s="674"/>
      <c r="D315" s="674"/>
      <c r="E315" s="674"/>
      <c r="F315" s="674"/>
      <c r="G315" s="674"/>
      <c r="H315" s="674"/>
      <c r="I315" s="674"/>
      <c r="J315" s="719">
        <v>30.639299999999999</v>
      </c>
      <c r="K315" s="719">
        <v>28.783300000000001</v>
      </c>
    </row>
    <row r="316" spans="1:11" ht="24.95" customHeight="1">
      <c r="A316" s="722" t="s">
        <v>437</v>
      </c>
      <c r="B316" s="723" t="s">
        <v>4552</v>
      </c>
      <c r="C316" s="674"/>
      <c r="D316" s="674"/>
      <c r="E316" s="674"/>
      <c r="F316" s="674"/>
      <c r="G316" s="674"/>
      <c r="H316" s="674"/>
      <c r="I316" s="674"/>
      <c r="J316" s="719">
        <v>2911.7246</v>
      </c>
      <c r="K316" s="719">
        <v>1098.0884000000001</v>
      </c>
    </row>
    <row r="317" spans="1:11" ht="24.95" customHeight="1">
      <c r="A317" s="722" t="s">
        <v>440</v>
      </c>
      <c r="B317" s="723" t="s">
        <v>2313</v>
      </c>
      <c r="C317" s="674"/>
      <c r="D317" s="674"/>
      <c r="E317" s="674"/>
      <c r="F317" s="674"/>
      <c r="G317" s="674"/>
      <c r="H317" s="674"/>
      <c r="I317" s="674"/>
      <c r="J317" s="719">
        <v>368.58030000000002</v>
      </c>
      <c r="K317" s="719">
        <v>137.5</v>
      </c>
    </row>
    <row r="318" spans="1:11" ht="24.95" customHeight="1">
      <c r="A318" s="722" t="s">
        <v>441</v>
      </c>
      <c r="B318" s="723" t="s">
        <v>2680</v>
      </c>
      <c r="C318" s="674"/>
      <c r="D318" s="674"/>
      <c r="E318" s="674"/>
      <c r="F318" s="674"/>
      <c r="G318" s="674"/>
      <c r="H318" s="674"/>
      <c r="I318" s="674"/>
      <c r="J318" s="719">
        <v>129.62309999999999</v>
      </c>
      <c r="K318" s="719">
        <v>68.989800000000002</v>
      </c>
    </row>
    <row r="319" spans="1:11" ht="24.95" customHeight="1">
      <c r="A319" s="722" t="s">
        <v>442</v>
      </c>
      <c r="B319" s="723" t="s">
        <v>2681</v>
      </c>
      <c r="C319" s="674"/>
      <c r="D319" s="674"/>
      <c r="E319" s="674"/>
      <c r="F319" s="674"/>
      <c r="G319" s="674"/>
      <c r="H319" s="674"/>
      <c r="I319" s="674"/>
      <c r="J319" s="719">
        <v>1.5625</v>
      </c>
      <c r="K319" s="719">
        <v>0.83720000000000006</v>
      </c>
    </row>
    <row r="320" spans="1:11" ht="24.95" customHeight="1">
      <c r="A320" s="722" t="s">
        <v>443</v>
      </c>
      <c r="B320" s="723" t="s">
        <v>5407</v>
      </c>
      <c r="C320" s="674"/>
      <c r="D320" s="674"/>
      <c r="E320" s="674"/>
      <c r="F320" s="674"/>
      <c r="G320" s="674"/>
      <c r="H320" s="674"/>
      <c r="I320" s="674"/>
      <c r="J320" s="719">
        <v>120.9601</v>
      </c>
      <c r="K320" s="719">
        <v>54.143999999999998</v>
      </c>
    </row>
    <row r="321" spans="1:11" ht="24.95" customHeight="1">
      <c r="A321" s="722" t="s">
        <v>444</v>
      </c>
      <c r="B321" s="723" t="s">
        <v>2683</v>
      </c>
      <c r="C321" s="674"/>
      <c r="D321" s="674"/>
      <c r="E321" s="674"/>
      <c r="F321" s="674"/>
      <c r="G321" s="674"/>
      <c r="H321" s="674"/>
      <c r="I321" s="674"/>
      <c r="J321" s="719">
        <v>251.5067</v>
      </c>
      <c r="K321" s="719">
        <v>106.9384</v>
      </c>
    </row>
    <row r="322" spans="1:11" ht="24.95" customHeight="1">
      <c r="A322" s="722" t="s">
        <v>446</v>
      </c>
      <c r="B322" s="723" t="s">
        <v>2315</v>
      </c>
      <c r="C322" s="674"/>
      <c r="D322" s="674"/>
      <c r="E322" s="674"/>
      <c r="F322" s="674"/>
      <c r="G322" s="674"/>
      <c r="H322" s="674"/>
      <c r="I322" s="674"/>
      <c r="J322" s="719">
        <v>1901.2322999999999</v>
      </c>
      <c r="K322" s="719">
        <v>949.30880000000002</v>
      </c>
    </row>
    <row r="323" spans="1:11" ht="24.95" customHeight="1">
      <c r="A323" s="722" t="s">
        <v>448</v>
      </c>
      <c r="B323" s="723" t="s">
        <v>2684</v>
      </c>
      <c r="C323" s="674"/>
      <c r="D323" s="674"/>
      <c r="E323" s="674"/>
      <c r="F323" s="674"/>
      <c r="G323" s="674"/>
      <c r="H323" s="674"/>
      <c r="I323" s="674"/>
      <c r="J323" s="719">
        <v>91.797899999999998</v>
      </c>
      <c r="K323" s="719">
        <v>69.630799999999994</v>
      </c>
    </row>
    <row r="324" spans="1:11" ht="24.95" customHeight="1">
      <c r="A324" s="722" t="s">
        <v>449</v>
      </c>
      <c r="B324" s="723" t="s">
        <v>2349</v>
      </c>
      <c r="C324" s="674"/>
      <c r="D324" s="674"/>
      <c r="E324" s="674"/>
      <c r="F324" s="674"/>
      <c r="G324" s="674"/>
      <c r="H324" s="674"/>
      <c r="I324" s="674"/>
      <c r="J324" s="719">
        <v>53.783200000000001</v>
      </c>
      <c r="K324" s="719">
        <v>47.630400000000002</v>
      </c>
    </row>
    <row r="325" spans="1:11" ht="24.95" customHeight="1">
      <c r="A325" s="722" t="s">
        <v>451</v>
      </c>
      <c r="B325" s="723" t="s">
        <v>2685</v>
      </c>
      <c r="C325" s="674"/>
      <c r="D325" s="674"/>
      <c r="E325" s="674"/>
      <c r="F325" s="674"/>
      <c r="G325" s="674"/>
      <c r="H325" s="674"/>
      <c r="I325" s="674"/>
      <c r="J325" s="719">
        <v>38.142600000000002</v>
      </c>
      <c r="K325" s="719">
        <v>33.135599999999997</v>
      </c>
    </row>
    <row r="326" spans="1:11" ht="24.95" customHeight="1">
      <c r="A326" s="722" t="s">
        <v>452</v>
      </c>
      <c r="B326" s="723" t="s">
        <v>4553</v>
      </c>
      <c r="C326" s="674"/>
      <c r="D326" s="674"/>
      <c r="E326" s="674"/>
      <c r="F326" s="674"/>
      <c r="G326" s="674"/>
      <c r="H326" s="674"/>
      <c r="I326" s="674"/>
      <c r="J326" s="719">
        <v>191.386</v>
      </c>
      <c r="K326" s="719">
        <v>79.875600000000006</v>
      </c>
    </row>
    <row r="327" spans="1:11" ht="24.95" customHeight="1">
      <c r="A327" s="722" t="s">
        <v>453</v>
      </c>
      <c r="B327" s="723" t="s">
        <v>2686</v>
      </c>
      <c r="C327" s="674"/>
      <c r="D327" s="674"/>
      <c r="E327" s="674"/>
      <c r="F327" s="674"/>
      <c r="G327" s="674"/>
      <c r="H327" s="674"/>
      <c r="I327" s="674"/>
      <c r="J327" s="719">
        <v>226.76240000000001</v>
      </c>
      <c r="K327" s="719">
        <v>80.539400000000001</v>
      </c>
    </row>
    <row r="328" spans="1:11" ht="24.95" customHeight="1">
      <c r="A328" s="722" t="s">
        <v>454</v>
      </c>
      <c r="B328" s="723" t="s">
        <v>2318</v>
      </c>
      <c r="C328" s="674"/>
      <c r="D328" s="674"/>
      <c r="E328" s="674"/>
      <c r="F328" s="674"/>
      <c r="G328" s="674"/>
      <c r="H328" s="674"/>
      <c r="I328" s="674"/>
      <c r="J328" s="719">
        <v>1470.5998999999999</v>
      </c>
      <c r="K328" s="719">
        <v>606.79179999999997</v>
      </c>
    </row>
    <row r="329" spans="1:11" ht="24.95" customHeight="1">
      <c r="A329" s="722" t="s">
        <v>455</v>
      </c>
      <c r="B329" s="723" t="s">
        <v>2350</v>
      </c>
      <c r="C329" s="674"/>
      <c r="D329" s="674"/>
      <c r="E329" s="674"/>
      <c r="F329" s="674"/>
      <c r="G329" s="674"/>
      <c r="H329" s="674"/>
      <c r="I329" s="674"/>
      <c r="J329" s="719">
        <v>32.3568</v>
      </c>
      <c r="K329" s="719">
        <v>29.7654</v>
      </c>
    </row>
    <row r="330" spans="1:11" ht="24.95" customHeight="1">
      <c r="A330" s="722" t="s">
        <v>456</v>
      </c>
      <c r="B330" s="723" t="s">
        <v>2687</v>
      </c>
      <c r="C330" s="674"/>
      <c r="D330" s="674"/>
      <c r="E330" s="674"/>
      <c r="F330" s="674"/>
      <c r="G330" s="674"/>
      <c r="H330" s="674"/>
      <c r="I330" s="674"/>
      <c r="J330" s="719">
        <v>4.0884</v>
      </c>
      <c r="K330" s="719">
        <v>2.4782000000000002</v>
      </c>
    </row>
    <row r="331" spans="1:11" ht="24.95" customHeight="1">
      <c r="A331" s="722" t="s">
        <v>457</v>
      </c>
      <c r="B331" s="723" t="s">
        <v>2688</v>
      </c>
      <c r="C331" s="674"/>
      <c r="D331" s="674"/>
      <c r="E331" s="674"/>
      <c r="F331" s="674"/>
      <c r="G331" s="674"/>
      <c r="H331" s="674"/>
      <c r="I331" s="674"/>
      <c r="J331" s="719">
        <v>61.910899999999998</v>
      </c>
      <c r="K331" s="719">
        <v>44.957700000000003</v>
      </c>
    </row>
    <row r="332" spans="1:11" ht="24.95" customHeight="1">
      <c r="A332" s="722" t="s">
        <v>458</v>
      </c>
      <c r="B332" s="723" t="s">
        <v>2351</v>
      </c>
      <c r="C332" s="674"/>
      <c r="D332" s="674"/>
      <c r="E332" s="674"/>
      <c r="F332" s="674"/>
      <c r="G332" s="674"/>
      <c r="H332" s="674"/>
      <c r="I332" s="674"/>
      <c r="J332" s="719">
        <v>32.593000000000004</v>
      </c>
      <c r="K332" s="719">
        <v>30.001899999999999</v>
      </c>
    </row>
    <row r="333" spans="1:11" ht="24.95" customHeight="1">
      <c r="A333" s="722" t="s">
        <v>459</v>
      </c>
      <c r="B333" s="723" t="s">
        <v>2689</v>
      </c>
      <c r="C333" s="674"/>
      <c r="D333" s="674"/>
      <c r="E333" s="674"/>
      <c r="F333" s="674"/>
      <c r="G333" s="674"/>
      <c r="H333" s="674"/>
      <c r="I333" s="674"/>
      <c r="J333" s="719">
        <v>31.106300000000001</v>
      </c>
      <c r="K333" s="719">
        <v>29.0335</v>
      </c>
    </row>
    <row r="334" spans="1:11" ht="24.95" customHeight="1">
      <c r="A334" s="722" t="s">
        <v>460</v>
      </c>
      <c r="B334" s="723" t="s">
        <v>2352</v>
      </c>
      <c r="C334" s="674"/>
      <c r="D334" s="674"/>
      <c r="E334" s="674"/>
      <c r="F334" s="674"/>
      <c r="G334" s="674"/>
      <c r="H334" s="674"/>
      <c r="I334" s="674"/>
      <c r="J334" s="719">
        <v>29.2075</v>
      </c>
      <c r="K334" s="719">
        <v>28.057300000000001</v>
      </c>
    </row>
    <row r="335" spans="1:11" ht="24.95" customHeight="1">
      <c r="A335" s="722" t="s">
        <v>461</v>
      </c>
      <c r="B335" s="723" t="s">
        <v>2690</v>
      </c>
      <c r="C335" s="674"/>
      <c r="D335" s="674"/>
      <c r="E335" s="674"/>
      <c r="F335" s="674"/>
      <c r="G335" s="674"/>
      <c r="H335" s="674"/>
      <c r="I335" s="674"/>
      <c r="J335" s="719">
        <v>48.365600000000001</v>
      </c>
      <c r="K335" s="719">
        <v>33.5139</v>
      </c>
    </row>
    <row r="336" spans="1:11" ht="24.95" customHeight="1">
      <c r="A336" s="722" t="s">
        <v>462</v>
      </c>
      <c r="B336" s="723" t="s">
        <v>2319</v>
      </c>
      <c r="C336" s="674"/>
      <c r="D336" s="674"/>
      <c r="E336" s="674"/>
      <c r="F336" s="674"/>
      <c r="G336" s="674"/>
      <c r="H336" s="674"/>
      <c r="I336" s="674"/>
      <c r="J336" s="719">
        <v>3914.4832000000001</v>
      </c>
      <c r="K336" s="719">
        <v>2220.8384000000001</v>
      </c>
    </row>
    <row r="337" spans="1:11" ht="24.95" customHeight="1">
      <c r="A337" s="722" t="s">
        <v>463</v>
      </c>
      <c r="B337" s="723" t="s">
        <v>2320</v>
      </c>
      <c r="C337" s="674"/>
      <c r="D337" s="674"/>
      <c r="E337" s="674"/>
      <c r="F337" s="674"/>
      <c r="G337" s="674"/>
      <c r="H337" s="674"/>
      <c r="I337" s="674"/>
      <c r="J337" s="719">
        <v>1915.8644999999999</v>
      </c>
      <c r="K337" s="719">
        <v>1024.9987000000001</v>
      </c>
    </row>
    <row r="338" spans="1:11" ht="24.95" customHeight="1">
      <c r="A338" s="722" t="s">
        <v>464</v>
      </c>
      <c r="B338" s="723" t="s">
        <v>2321</v>
      </c>
      <c r="C338" s="674"/>
      <c r="D338" s="674"/>
      <c r="E338" s="674"/>
      <c r="F338" s="674"/>
      <c r="G338" s="674"/>
      <c r="H338" s="674"/>
      <c r="I338" s="674"/>
      <c r="J338" s="719">
        <v>1291.1605999999999</v>
      </c>
      <c r="K338" s="719">
        <v>564.34370000000001</v>
      </c>
    </row>
    <row r="339" spans="1:11" ht="24.95" customHeight="1">
      <c r="A339" s="722" t="s">
        <v>465</v>
      </c>
      <c r="B339" s="723" t="s">
        <v>2691</v>
      </c>
      <c r="C339" s="674"/>
      <c r="D339" s="674"/>
      <c r="E339" s="674"/>
      <c r="F339" s="674"/>
      <c r="G339" s="674"/>
      <c r="H339" s="674"/>
      <c r="I339" s="674"/>
      <c r="J339" s="719">
        <v>47.9285</v>
      </c>
      <c r="K339" s="719">
        <v>46.9955</v>
      </c>
    </row>
    <row r="340" spans="1:11" ht="24.95" customHeight="1">
      <c r="A340" s="722" t="s">
        <v>466</v>
      </c>
      <c r="B340" s="723" t="s">
        <v>2692</v>
      </c>
      <c r="C340" s="674"/>
      <c r="D340" s="674"/>
      <c r="E340" s="674"/>
      <c r="F340" s="674"/>
      <c r="G340" s="674"/>
      <c r="H340" s="674"/>
      <c r="I340" s="674"/>
      <c r="J340" s="719">
        <v>0.2089</v>
      </c>
      <c r="K340" s="719">
        <v>0.14299999999999999</v>
      </c>
    </row>
    <row r="341" spans="1:11" ht="24.95" customHeight="1">
      <c r="A341" s="722" t="s">
        <v>467</v>
      </c>
      <c r="B341" s="723" t="s">
        <v>2322</v>
      </c>
      <c r="C341" s="674"/>
      <c r="D341" s="674"/>
      <c r="E341" s="674"/>
      <c r="F341" s="674"/>
      <c r="G341" s="674"/>
      <c r="H341" s="674"/>
      <c r="I341" s="674"/>
      <c r="J341" s="719">
        <v>1738.8079</v>
      </c>
      <c r="K341" s="719">
        <v>1124.8225</v>
      </c>
    </row>
    <row r="342" spans="1:11" ht="24.95" customHeight="1">
      <c r="A342" s="722" t="s">
        <v>468</v>
      </c>
      <c r="B342" s="723" t="s">
        <v>2353</v>
      </c>
      <c r="C342" s="674"/>
      <c r="D342" s="674"/>
      <c r="E342" s="674"/>
      <c r="F342" s="674"/>
      <c r="G342" s="674"/>
      <c r="H342" s="674"/>
      <c r="I342" s="674"/>
      <c r="J342" s="719">
        <v>1.1930000000000001</v>
      </c>
      <c r="K342" s="719">
        <v>0.78710000000000002</v>
      </c>
    </row>
    <row r="343" spans="1:11" ht="24.95" customHeight="1">
      <c r="A343" s="722" t="s">
        <v>469</v>
      </c>
      <c r="B343" s="723" t="s">
        <v>2693</v>
      </c>
      <c r="C343" s="674"/>
      <c r="D343" s="674"/>
      <c r="E343" s="674"/>
      <c r="F343" s="674"/>
      <c r="G343" s="674"/>
      <c r="H343" s="674"/>
      <c r="I343" s="674"/>
      <c r="J343" s="719">
        <v>47.476999999999997</v>
      </c>
      <c r="K343" s="719">
        <v>46.739600000000003</v>
      </c>
    </row>
    <row r="344" spans="1:11" ht="24.95" customHeight="1">
      <c r="A344" s="722" t="s">
        <v>470</v>
      </c>
      <c r="B344" s="723" t="s">
        <v>2694</v>
      </c>
      <c r="C344" s="674"/>
      <c r="D344" s="674"/>
      <c r="E344" s="674"/>
      <c r="F344" s="674"/>
      <c r="G344" s="674"/>
      <c r="H344" s="674"/>
      <c r="I344" s="674"/>
      <c r="J344" s="719">
        <v>49.317999999999998</v>
      </c>
      <c r="K344" s="719">
        <v>47.783099999999997</v>
      </c>
    </row>
    <row r="345" spans="1:11" ht="24.95" customHeight="1">
      <c r="A345" s="722" t="s">
        <v>471</v>
      </c>
      <c r="B345" s="723" t="s">
        <v>2695</v>
      </c>
      <c r="C345" s="674"/>
      <c r="D345" s="674"/>
      <c r="E345" s="674"/>
      <c r="F345" s="674"/>
      <c r="G345" s="674"/>
      <c r="H345" s="674"/>
      <c r="I345" s="674"/>
      <c r="J345" s="719">
        <v>51.425699999999999</v>
      </c>
      <c r="K345" s="719">
        <v>48.977800000000002</v>
      </c>
    </row>
    <row r="346" spans="1:11" ht="24.95" customHeight="1">
      <c r="A346" s="722" t="s">
        <v>472</v>
      </c>
      <c r="B346" s="723" t="s">
        <v>2696</v>
      </c>
      <c r="C346" s="674"/>
      <c r="D346" s="674"/>
      <c r="E346" s="674"/>
      <c r="F346" s="674"/>
      <c r="G346" s="674"/>
      <c r="H346" s="674"/>
      <c r="I346" s="674"/>
      <c r="J346" s="719">
        <v>52.444600000000001</v>
      </c>
      <c r="K346" s="719">
        <v>49.555300000000003</v>
      </c>
    </row>
    <row r="347" spans="1:11" ht="24.95" customHeight="1">
      <c r="A347" s="722" t="s">
        <v>473</v>
      </c>
      <c r="B347" s="723" t="s">
        <v>2697</v>
      </c>
      <c r="C347" s="674"/>
      <c r="D347" s="674"/>
      <c r="E347" s="674"/>
      <c r="F347" s="674"/>
      <c r="G347" s="674"/>
      <c r="H347" s="674"/>
      <c r="I347" s="674"/>
      <c r="J347" s="719">
        <v>52.907699999999998</v>
      </c>
      <c r="K347" s="719">
        <v>49.817799999999998</v>
      </c>
    </row>
    <row r="348" spans="1:11" ht="24.95" customHeight="1">
      <c r="A348" s="722" t="s">
        <v>474</v>
      </c>
      <c r="B348" s="723" t="s">
        <v>2698</v>
      </c>
      <c r="C348" s="674"/>
      <c r="D348" s="674"/>
      <c r="E348" s="674"/>
      <c r="F348" s="674"/>
      <c r="G348" s="674"/>
      <c r="H348" s="674"/>
      <c r="I348" s="674"/>
      <c r="J348" s="719">
        <v>53.394100000000002</v>
      </c>
      <c r="K348" s="719">
        <v>50.093499999999999</v>
      </c>
    </row>
    <row r="349" spans="1:11" ht="24.95" customHeight="1">
      <c r="A349" s="722" t="s">
        <v>475</v>
      </c>
      <c r="B349" s="723" t="s">
        <v>2323</v>
      </c>
      <c r="C349" s="674"/>
      <c r="D349" s="674"/>
      <c r="E349" s="674"/>
      <c r="F349" s="674"/>
      <c r="G349" s="674"/>
      <c r="H349" s="674"/>
      <c r="I349" s="674"/>
      <c r="J349" s="719">
        <v>79.466099999999997</v>
      </c>
      <c r="K349" s="719">
        <v>54.056699999999999</v>
      </c>
    </row>
    <row r="350" spans="1:11" ht="24.95" customHeight="1">
      <c r="A350" s="722" t="s">
        <v>476</v>
      </c>
      <c r="B350" s="723" t="s">
        <v>2699</v>
      </c>
      <c r="C350" s="674"/>
      <c r="D350" s="674"/>
      <c r="E350" s="674"/>
      <c r="F350" s="674"/>
      <c r="G350" s="674"/>
      <c r="H350" s="674"/>
      <c r="I350" s="674"/>
      <c r="J350" s="719">
        <v>123.0861</v>
      </c>
      <c r="K350" s="719">
        <v>70.281199999999998</v>
      </c>
    </row>
    <row r="351" spans="1:11" ht="24.95" customHeight="1">
      <c r="A351" s="722" t="s">
        <v>477</v>
      </c>
      <c r="B351" s="723" t="s">
        <v>2700</v>
      </c>
      <c r="C351" s="674"/>
      <c r="D351" s="674"/>
      <c r="E351" s="674"/>
      <c r="F351" s="674"/>
      <c r="G351" s="674"/>
      <c r="H351" s="674"/>
      <c r="I351" s="674"/>
      <c r="J351" s="719">
        <v>13.773400000000001</v>
      </c>
      <c r="K351" s="719">
        <v>4.9638999999999998</v>
      </c>
    </row>
    <row r="352" spans="1:11" ht="24.95" customHeight="1">
      <c r="A352" s="722" t="s">
        <v>478</v>
      </c>
      <c r="B352" s="723" t="s">
        <v>2701</v>
      </c>
      <c r="C352" s="674"/>
      <c r="D352" s="674"/>
      <c r="E352" s="674"/>
      <c r="F352" s="674"/>
      <c r="G352" s="674"/>
      <c r="H352" s="674"/>
      <c r="I352" s="674"/>
      <c r="J352" s="719">
        <v>21.122499999999999</v>
      </c>
      <c r="K352" s="719">
        <v>11.697100000000001</v>
      </c>
    </row>
    <row r="353" spans="1:11" ht="24.95" customHeight="1">
      <c r="A353" s="722" t="s">
        <v>479</v>
      </c>
      <c r="B353" s="723" t="s">
        <v>2702</v>
      </c>
      <c r="C353" s="674"/>
      <c r="D353" s="674"/>
      <c r="E353" s="674"/>
      <c r="F353" s="674"/>
      <c r="G353" s="674"/>
      <c r="H353" s="674"/>
      <c r="I353" s="674"/>
      <c r="J353" s="719">
        <v>27.542200000000001</v>
      </c>
      <c r="K353" s="719">
        <v>14.3476</v>
      </c>
    </row>
    <row r="354" spans="1:11" ht="24.95" customHeight="1">
      <c r="A354" s="722" t="s">
        <v>480</v>
      </c>
      <c r="B354" s="723" t="s">
        <v>2703</v>
      </c>
      <c r="C354" s="674"/>
      <c r="D354" s="674"/>
      <c r="E354" s="674"/>
      <c r="F354" s="674"/>
      <c r="G354" s="674"/>
      <c r="H354" s="674"/>
      <c r="I354" s="674"/>
      <c r="J354" s="719">
        <v>21.830200000000001</v>
      </c>
      <c r="K354" s="719">
        <v>10.771000000000001</v>
      </c>
    </row>
    <row r="355" spans="1:11" ht="24.95" customHeight="1">
      <c r="A355" s="722" t="s">
        <v>481</v>
      </c>
      <c r="B355" s="723" t="s">
        <v>2704</v>
      </c>
      <c r="C355" s="674"/>
      <c r="D355" s="674"/>
      <c r="E355" s="674"/>
      <c r="F355" s="674"/>
      <c r="G355" s="674"/>
      <c r="H355" s="674"/>
      <c r="I355" s="674"/>
      <c r="J355" s="719">
        <v>21.626200000000001</v>
      </c>
      <c r="K355" s="719">
        <v>6.2351999999999999</v>
      </c>
    </row>
    <row r="356" spans="1:11" ht="24.95" customHeight="1">
      <c r="A356" s="722" t="s">
        <v>482</v>
      </c>
      <c r="B356" s="723" t="s">
        <v>2705</v>
      </c>
      <c r="C356" s="674"/>
      <c r="D356" s="674"/>
      <c r="E356" s="674"/>
      <c r="F356" s="674"/>
      <c r="G356" s="674"/>
      <c r="H356" s="674"/>
      <c r="I356" s="674"/>
      <c r="J356" s="719">
        <v>26.0624</v>
      </c>
      <c r="K356" s="719">
        <v>8.6832999999999991</v>
      </c>
    </row>
    <row r="357" spans="1:11" ht="24.95" customHeight="1">
      <c r="A357" s="722" t="s">
        <v>483</v>
      </c>
      <c r="B357" s="723" t="s">
        <v>2706</v>
      </c>
      <c r="C357" s="674"/>
      <c r="D357" s="674"/>
      <c r="E357" s="674"/>
      <c r="F357" s="674"/>
      <c r="G357" s="674"/>
      <c r="H357" s="674"/>
      <c r="I357" s="674"/>
      <c r="J357" s="719">
        <v>51.8842</v>
      </c>
      <c r="K357" s="719">
        <v>41.101999999999997</v>
      </c>
    </row>
    <row r="358" spans="1:11" ht="24.95" customHeight="1">
      <c r="A358" s="722" t="s">
        <v>484</v>
      </c>
      <c r="B358" s="723" t="s">
        <v>2707</v>
      </c>
      <c r="C358" s="674"/>
      <c r="D358" s="674"/>
      <c r="E358" s="674"/>
      <c r="F358" s="674"/>
      <c r="G358" s="674"/>
      <c r="H358" s="674"/>
      <c r="I358" s="674"/>
      <c r="J358" s="719">
        <v>14.5616</v>
      </c>
      <c r="K358" s="719">
        <v>3.7827000000000002</v>
      </c>
    </row>
    <row r="359" spans="1:11" ht="24.95" customHeight="1">
      <c r="A359" s="722" t="s">
        <v>485</v>
      </c>
      <c r="B359" s="723" t="s">
        <v>2708</v>
      </c>
      <c r="C359" s="674"/>
      <c r="D359" s="674"/>
      <c r="E359" s="674"/>
      <c r="F359" s="674"/>
      <c r="G359" s="674"/>
      <c r="H359" s="674"/>
      <c r="I359" s="674"/>
      <c r="J359" s="719">
        <v>10.065</v>
      </c>
      <c r="K359" s="719">
        <v>4.5335999999999999</v>
      </c>
    </row>
    <row r="360" spans="1:11" ht="24.95" customHeight="1">
      <c r="A360" s="722" t="s">
        <v>486</v>
      </c>
      <c r="B360" s="723" t="s">
        <v>2709</v>
      </c>
      <c r="C360" s="674"/>
      <c r="D360" s="674"/>
      <c r="E360" s="674"/>
      <c r="F360" s="674"/>
      <c r="G360" s="674"/>
      <c r="H360" s="674"/>
      <c r="I360" s="674"/>
      <c r="J360" s="719">
        <v>1.2077</v>
      </c>
      <c r="K360" s="719">
        <v>0.64710000000000001</v>
      </c>
    </row>
    <row r="361" spans="1:11" ht="24.95" customHeight="1">
      <c r="A361" s="722" t="s">
        <v>487</v>
      </c>
      <c r="B361" s="723" t="s">
        <v>2710</v>
      </c>
      <c r="C361" s="674"/>
      <c r="D361" s="674"/>
      <c r="E361" s="674"/>
      <c r="F361" s="674"/>
      <c r="G361" s="674"/>
      <c r="H361" s="674"/>
      <c r="I361" s="674"/>
      <c r="J361" s="719">
        <v>20.479500000000002</v>
      </c>
      <c r="K361" s="719">
        <v>6.8783000000000003</v>
      </c>
    </row>
    <row r="362" spans="1:11" ht="24.95" customHeight="1">
      <c r="A362" s="722" t="s">
        <v>2830</v>
      </c>
      <c r="B362" s="723" t="s">
        <v>2711</v>
      </c>
      <c r="C362" s="674"/>
      <c r="D362" s="674"/>
      <c r="E362" s="674"/>
      <c r="F362" s="674"/>
      <c r="G362" s="674"/>
      <c r="H362" s="674"/>
      <c r="I362" s="674"/>
      <c r="J362" s="719">
        <v>267.72789999999998</v>
      </c>
      <c r="K362" s="719">
        <v>113.4234</v>
      </c>
    </row>
    <row r="363" spans="1:11" ht="24.95" customHeight="1">
      <c r="A363" s="722" t="s">
        <v>488</v>
      </c>
      <c r="B363" s="723" t="s">
        <v>2712</v>
      </c>
      <c r="C363" s="674"/>
      <c r="D363" s="674"/>
      <c r="E363" s="674"/>
      <c r="F363" s="674"/>
      <c r="G363" s="674"/>
      <c r="H363" s="674"/>
      <c r="I363" s="674"/>
      <c r="J363" s="719">
        <v>197.1987</v>
      </c>
      <c r="K363" s="719">
        <v>72.738799999999998</v>
      </c>
    </row>
    <row r="364" spans="1:11" ht="24.95" customHeight="1">
      <c r="A364" s="722" t="s">
        <v>489</v>
      </c>
      <c r="B364" s="723" t="s">
        <v>2713</v>
      </c>
      <c r="C364" s="674"/>
      <c r="D364" s="674"/>
      <c r="E364" s="674"/>
      <c r="F364" s="674"/>
      <c r="G364" s="674"/>
      <c r="H364" s="674"/>
      <c r="I364" s="674"/>
      <c r="J364" s="719">
        <v>30.5501</v>
      </c>
      <c r="K364" s="719">
        <v>29.234000000000002</v>
      </c>
    </row>
    <row r="365" spans="1:11" ht="24.95" customHeight="1">
      <c r="A365" s="722" t="s">
        <v>490</v>
      </c>
      <c r="B365" s="723" t="s">
        <v>2354</v>
      </c>
      <c r="C365" s="674"/>
      <c r="D365" s="674"/>
      <c r="E365" s="674"/>
      <c r="F365" s="674"/>
      <c r="G365" s="674"/>
      <c r="H365" s="674"/>
      <c r="I365" s="674"/>
      <c r="J365" s="719">
        <v>30.7456</v>
      </c>
      <c r="K365" s="719">
        <v>29.363700000000001</v>
      </c>
    </row>
    <row r="366" spans="1:11" ht="24.95" customHeight="1">
      <c r="A366" s="722" t="s">
        <v>491</v>
      </c>
      <c r="B366" s="723" t="s">
        <v>2714</v>
      </c>
      <c r="C366" s="674"/>
      <c r="D366" s="674"/>
      <c r="E366" s="674"/>
      <c r="F366" s="674"/>
      <c r="G366" s="674"/>
      <c r="H366" s="674"/>
      <c r="I366" s="674"/>
      <c r="J366" s="719">
        <v>27.437200000000001</v>
      </c>
      <c r="K366" s="719">
        <v>27.092300000000002</v>
      </c>
    </row>
    <row r="367" spans="1:11" ht="24.95" customHeight="1">
      <c r="A367" s="722" t="s">
        <v>492</v>
      </c>
      <c r="B367" s="723" t="s">
        <v>2715</v>
      </c>
      <c r="C367" s="674"/>
      <c r="D367" s="674"/>
      <c r="E367" s="674"/>
      <c r="F367" s="674"/>
      <c r="G367" s="674"/>
      <c r="H367" s="674"/>
      <c r="I367" s="674"/>
      <c r="J367" s="719">
        <v>28.472799999999999</v>
      </c>
      <c r="K367" s="719">
        <v>27.642299999999999</v>
      </c>
    </row>
    <row r="368" spans="1:11" ht="24.95" customHeight="1">
      <c r="A368" s="722" t="s">
        <v>493</v>
      </c>
      <c r="B368" s="723" t="s">
        <v>2716</v>
      </c>
      <c r="C368" s="674"/>
      <c r="D368" s="674"/>
      <c r="E368" s="674"/>
      <c r="F368" s="674"/>
      <c r="G368" s="674"/>
      <c r="H368" s="674"/>
      <c r="I368" s="674"/>
      <c r="J368" s="719">
        <v>10.3482</v>
      </c>
      <c r="K368" s="719">
        <v>5.9692999999999996</v>
      </c>
    </row>
    <row r="369" spans="1:11" ht="24.95" customHeight="1">
      <c r="A369" s="722" t="s">
        <v>5619</v>
      </c>
      <c r="B369" s="723" t="s">
        <v>5620</v>
      </c>
      <c r="C369" s="674"/>
      <c r="D369" s="674"/>
      <c r="E369" s="674"/>
      <c r="F369" s="674"/>
      <c r="G369" s="674"/>
      <c r="H369" s="674"/>
      <c r="I369" s="674"/>
      <c r="J369" s="719">
        <v>388.15179999999998</v>
      </c>
      <c r="K369" s="719">
        <v>65.109200000000001</v>
      </c>
    </row>
    <row r="370" spans="1:11" ht="24.95" customHeight="1">
      <c r="A370" s="722" t="s">
        <v>4458</v>
      </c>
      <c r="B370" s="723" t="s">
        <v>4465</v>
      </c>
      <c r="C370" s="674"/>
      <c r="D370" s="674"/>
      <c r="E370" s="674"/>
      <c r="F370" s="674"/>
      <c r="G370" s="674"/>
      <c r="H370" s="674"/>
      <c r="I370" s="674"/>
      <c r="J370" s="719">
        <v>32.458399999999997</v>
      </c>
      <c r="K370" s="719">
        <v>6.4486999999999997</v>
      </c>
    </row>
    <row r="371" spans="1:11" ht="24.95" customHeight="1">
      <c r="A371" s="722" t="s">
        <v>4459</v>
      </c>
      <c r="B371" s="723" t="s">
        <v>4466</v>
      </c>
      <c r="C371" s="674"/>
      <c r="D371" s="674"/>
      <c r="E371" s="674"/>
      <c r="F371" s="674"/>
      <c r="G371" s="674"/>
      <c r="H371" s="674"/>
      <c r="I371" s="674"/>
      <c r="J371" s="719">
        <v>81.057500000000005</v>
      </c>
      <c r="K371" s="719">
        <v>8.9187999999999992</v>
      </c>
    </row>
    <row r="372" spans="1:11" ht="24.95" customHeight="1">
      <c r="A372" s="722" t="s">
        <v>494</v>
      </c>
      <c r="B372" s="723" t="s">
        <v>2717</v>
      </c>
      <c r="C372" s="674"/>
      <c r="D372" s="674"/>
      <c r="E372" s="674"/>
      <c r="F372" s="674"/>
      <c r="G372" s="674"/>
      <c r="H372" s="674"/>
      <c r="I372" s="674"/>
      <c r="J372" s="719">
        <v>544.89</v>
      </c>
      <c r="K372" s="719">
        <v>209.77600000000001</v>
      </c>
    </row>
    <row r="373" spans="1:11" ht="24.95" customHeight="1">
      <c r="A373" s="722" t="s">
        <v>495</v>
      </c>
      <c r="B373" s="723" t="s">
        <v>2355</v>
      </c>
      <c r="C373" s="674"/>
      <c r="D373" s="674"/>
      <c r="E373" s="674"/>
      <c r="F373" s="674"/>
      <c r="G373" s="674"/>
      <c r="H373" s="674"/>
      <c r="I373" s="674"/>
      <c r="J373" s="719">
        <v>127.7287</v>
      </c>
      <c r="K373" s="719">
        <v>89.257800000000003</v>
      </c>
    </row>
    <row r="374" spans="1:11" ht="24.95" customHeight="1">
      <c r="A374" s="722" t="s">
        <v>496</v>
      </c>
      <c r="B374" s="723" t="s">
        <v>4620</v>
      </c>
      <c r="C374" s="674"/>
      <c r="D374" s="674"/>
      <c r="E374" s="674"/>
      <c r="F374" s="674"/>
      <c r="G374" s="674"/>
      <c r="H374" s="674"/>
      <c r="I374" s="674"/>
      <c r="J374" s="719">
        <v>438.36040000000003</v>
      </c>
      <c r="K374" s="719">
        <v>185.78120000000001</v>
      </c>
    </row>
    <row r="375" spans="1:11" ht="24.95" customHeight="1">
      <c r="A375" s="722" t="s">
        <v>5174</v>
      </c>
      <c r="B375" s="723" t="s">
        <v>5175</v>
      </c>
      <c r="C375" s="674"/>
      <c r="D375" s="674"/>
      <c r="E375" s="674"/>
      <c r="F375" s="674"/>
      <c r="G375" s="674"/>
      <c r="H375" s="674"/>
      <c r="I375" s="674"/>
      <c r="J375" s="719">
        <v>1.2099</v>
      </c>
      <c r="K375" s="719">
        <v>0.82450000000000001</v>
      </c>
    </row>
    <row r="376" spans="1:11" ht="24.95" customHeight="1">
      <c r="A376" s="722" t="s">
        <v>497</v>
      </c>
      <c r="B376" s="723" t="s">
        <v>2719</v>
      </c>
      <c r="C376" s="674"/>
      <c r="D376" s="674"/>
      <c r="E376" s="674"/>
      <c r="F376" s="674"/>
      <c r="G376" s="674"/>
      <c r="H376" s="674"/>
      <c r="I376" s="674"/>
      <c r="J376" s="719">
        <v>6.1231999999999998</v>
      </c>
      <c r="K376" s="719">
        <v>3.2808000000000002</v>
      </c>
    </row>
    <row r="377" spans="1:11" ht="24.95" customHeight="1">
      <c r="A377" s="722" t="s">
        <v>498</v>
      </c>
      <c r="B377" s="723" t="s">
        <v>2720</v>
      </c>
      <c r="C377" s="674"/>
      <c r="D377" s="674"/>
      <c r="E377" s="674"/>
      <c r="F377" s="674"/>
      <c r="G377" s="674"/>
      <c r="H377" s="674"/>
      <c r="I377" s="674"/>
      <c r="J377" s="719">
        <v>1.0279</v>
      </c>
      <c r="K377" s="719">
        <v>0.63500000000000001</v>
      </c>
    </row>
    <row r="378" spans="1:11" ht="24.95" customHeight="1">
      <c r="A378" s="722" t="s">
        <v>499</v>
      </c>
      <c r="B378" s="723" t="s">
        <v>2324</v>
      </c>
      <c r="C378" s="674"/>
      <c r="D378" s="674"/>
      <c r="E378" s="674"/>
      <c r="F378" s="674"/>
      <c r="G378" s="674"/>
      <c r="H378" s="674"/>
      <c r="I378" s="674"/>
      <c r="J378" s="719">
        <v>289.62520000000001</v>
      </c>
      <c r="K378" s="719">
        <v>134.0042</v>
      </c>
    </row>
    <row r="379" spans="1:11" ht="24.95" customHeight="1">
      <c r="A379" s="722" t="s">
        <v>500</v>
      </c>
      <c r="B379" s="723" t="s">
        <v>4467</v>
      </c>
      <c r="C379" s="674"/>
      <c r="D379" s="674"/>
      <c r="E379" s="674"/>
      <c r="F379" s="674"/>
      <c r="G379" s="674"/>
      <c r="H379" s="674"/>
      <c r="I379" s="674"/>
      <c r="J379" s="719">
        <v>50.969099999999997</v>
      </c>
      <c r="K379" s="719">
        <v>7.1607000000000003</v>
      </c>
    </row>
    <row r="380" spans="1:11" ht="24.95" customHeight="1">
      <c r="A380" s="722" t="s">
        <v>4460</v>
      </c>
      <c r="B380" s="723" t="s">
        <v>4468</v>
      </c>
      <c r="C380" s="674"/>
      <c r="D380" s="674"/>
      <c r="E380" s="674"/>
      <c r="F380" s="674"/>
      <c r="G380" s="674"/>
      <c r="H380" s="674"/>
      <c r="I380" s="674"/>
      <c r="J380" s="719">
        <v>11.47</v>
      </c>
      <c r="K380" s="719">
        <v>0.73460000000000003</v>
      </c>
    </row>
    <row r="381" spans="1:11" ht="24.95" customHeight="1">
      <c r="A381" s="722" t="s">
        <v>4461</v>
      </c>
      <c r="B381" s="723" t="s">
        <v>4469</v>
      </c>
      <c r="C381" s="674"/>
      <c r="D381" s="674"/>
      <c r="E381" s="674"/>
      <c r="F381" s="674"/>
      <c r="G381" s="674"/>
      <c r="H381" s="674"/>
      <c r="I381" s="674"/>
      <c r="J381" s="719">
        <v>624.86770000000001</v>
      </c>
      <c r="K381" s="719">
        <v>38.011600000000001</v>
      </c>
    </row>
    <row r="382" spans="1:11" ht="24.95" customHeight="1">
      <c r="A382" s="722" t="s">
        <v>501</v>
      </c>
      <c r="B382" s="723" t="s">
        <v>2356</v>
      </c>
      <c r="C382" s="674"/>
      <c r="D382" s="674"/>
      <c r="E382" s="674"/>
      <c r="F382" s="674"/>
      <c r="G382" s="674"/>
      <c r="H382" s="674"/>
      <c r="I382" s="674"/>
      <c r="J382" s="719">
        <v>127.5063</v>
      </c>
      <c r="K382" s="719">
        <v>87.095500000000001</v>
      </c>
    </row>
    <row r="383" spans="1:11" ht="24.95" customHeight="1">
      <c r="A383" s="722" t="s">
        <v>502</v>
      </c>
      <c r="B383" s="723" t="s">
        <v>2721</v>
      </c>
      <c r="C383" s="674"/>
      <c r="D383" s="674"/>
      <c r="E383" s="674"/>
      <c r="F383" s="674"/>
      <c r="G383" s="674"/>
      <c r="H383" s="674"/>
      <c r="I383" s="674"/>
      <c r="J383" s="719">
        <v>12.397399999999999</v>
      </c>
      <c r="K383" s="719">
        <v>1.2911999999999999</v>
      </c>
    </row>
    <row r="384" spans="1:11" ht="24.95" customHeight="1">
      <c r="A384" s="722" t="s">
        <v>503</v>
      </c>
      <c r="B384" s="723" t="s">
        <v>2722</v>
      </c>
      <c r="C384" s="674"/>
      <c r="D384" s="674"/>
      <c r="E384" s="674"/>
      <c r="F384" s="674"/>
      <c r="G384" s="674"/>
      <c r="H384" s="674"/>
      <c r="I384" s="674"/>
      <c r="J384" s="719">
        <v>358.00580000000002</v>
      </c>
      <c r="K384" s="719">
        <v>66.695499999999996</v>
      </c>
    </row>
    <row r="385" spans="1:11" ht="24.95" customHeight="1">
      <c r="A385" s="722" t="s">
        <v>504</v>
      </c>
      <c r="B385" s="723" t="s">
        <v>2723</v>
      </c>
      <c r="C385" s="674"/>
      <c r="D385" s="674"/>
      <c r="E385" s="674"/>
      <c r="F385" s="674"/>
      <c r="G385" s="674"/>
      <c r="H385" s="674"/>
      <c r="I385" s="674"/>
      <c r="J385" s="719">
        <v>113.3441</v>
      </c>
      <c r="K385" s="719">
        <v>69.368200000000002</v>
      </c>
    </row>
    <row r="386" spans="1:11" ht="24.95" customHeight="1">
      <c r="A386" s="722" t="s">
        <v>2445</v>
      </c>
      <c r="B386" s="723" t="s">
        <v>2724</v>
      </c>
      <c r="C386" s="674"/>
      <c r="D386" s="674"/>
      <c r="E386" s="674"/>
      <c r="F386" s="674"/>
      <c r="G386" s="674"/>
      <c r="H386" s="674"/>
      <c r="I386" s="674"/>
      <c r="J386" s="719">
        <v>172.30199999999999</v>
      </c>
      <c r="K386" s="719">
        <v>83.755700000000004</v>
      </c>
    </row>
    <row r="387" spans="1:11" ht="24.95" customHeight="1">
      <c r="A387" s="722" t="s">
        <v>2446</v>
      </c>
      <c r="B387" s="723" t="s">
        <v>2725</v>
      </c>
      <c r="C387" s="674"/>
      <c r="D387" s="674"/>
      <c r="E387" s="674"/>
      <c r="F387" s="674"/>
      <c r="G387" s="674"/>
      <c r="H387" s="674"/>
      <c r="I387" s="674"/>
      <c r="J387" s="719">
        <v>172.30199999999999</v>
      </c>
      <c r="K387" s="719">
        <v>83.755700000000004</v>
      </c>
    </row>
    <row r="388" spans="1:11" ht="24.95" customHeight="1">
      <c r="A388" s="722" t="s">
        <v>2447</v>
      </c>
      <c r="B388" s="723" t="s">
        <v>2726</v>
      </c>
      <c r="C388" s="674"/>
      <c r="D388" s="674"/>
      <c r="E388" s="674"/>
      <c r="F388" s="674"/>
      <c r="G388" s="674"/>
      <c r="H388" s="674"/>
      <c r="I388" s="674"/>
      <c r="J388" s="719">
        <v>172.30199999999999</v>
      </c>
      <c r="K388" s="719">
        <v>83.755700000000004</v>
      </c>
    </row>
    <row r="389" spans="1:11" ht="24.95" customHeight="1">
      <c r="A389" s="722" t="s">
        <v>2448</v>
      </c>
      <c r="B389" s="723" t="s">
        <v>2727</v>
      </c>
      <c r="C389" s="674"/>
      <c r="D389" s="674"/>
      <c r="E389" s="674"/>
      <c r="F389" s="674"/>
      <c r="G389" s="674"/>
      <c r="H389" s="674"/>
      <c r="I389" s="674"/>
      <c r="J389" s="719">
        <v>172.30199999999999</v>
      </c>
      <c r="K389" s="719">
        <v>83.755700000000004</v>
      </c>
    </row>
    <row r="390" spans="1:11" ht="24.95" customHeight="1">
      <c r="A390" s="722" t="s">
        <v>2449</v>
      </c>
      <c r="B390" s="723" t="s">
        <v>2728</v>
      </c>
      <c r="C390" s="674"/>
      <c r="D390" s="674"/>
      <c r="E390" s="674"/>
      <c r="F390" s="674"/>
      <c r="G390" s="674"/>
      <c r="H390" s="674"/>
      <c r="I390" s="674"/>
      <c r="J390" s="719">
        <v>172.30199999999999</v>
      </c>
      <c r="K390" s="719">
        <v>83.755700000000004</v>
      </c>
    </row>
    <row r="391" spans="1:11" ht="24.95" customHeight="1">
      <c r="A391" s="722" t="s">
        <v>505</v>
      </c>
      <c r="B391" s="723" t="s">
        <v>2325</v>
      </c>
      <c r="C391" s="674"/>
      <c r="D391" s="674"/>
      <c r="E391" s="674"/>
      <c r="F391" s="674"/>
      <c r="G391" s="674"/>
      <c r="H391" s="674"/>
      <c r="I391" s="674"/>
      <c r="J391" s="719">
        <v>694.29539999999997</v>
      </c>
      <c r="K391" s="719">
        <v>311.62529999999998</v>
      </c>
    </row>
    <row r="392" spans="1:11" ht="24.95" customHeight="1">
      <c r="A392" s="722" t="s">
        <v>506</v>
      </c>
      <c r="B392" s="723" t="s">
        <v>4470</v>
      </c>
      <c r="C392" s="674"/>
      <c r="D392" s="674"/>
      <c r="E392" s="674"/>
      <c r="F392" s="674"/>
      <c r="G392" s="674"/>
      <c r="H392" s="674"/>
      <c r="I392" s="674"/>
      <c r="J392" s="719">
        <v>199.36160000000001</v>
      </c>
      <c r="K392" s="719">
        <v>17.023499999999999</v>
      </c>
    </row>
    <row r="393" spans="1:11" ht="24.95" customHeight="1">
      <c r="A393" s="722" t="s">
        <v>507</v>
      </c>
      <c r="B393" s="723" t="s">
        <v>2326</v>
      </c>
      <c r="C393" s="674"/>
      <c r="D393" s="674"/>
      <c r="E393" s="674"/>
      <c r="F393" s="674"/>
      <c r="G393" s="674"/>
      <c r="H393" s="674"/>
      <c r="I393" s="674"/>
      <c r="J393" s="719">
        <v>1051.8678</v>
      </c>
      <c r="K393" s="719">
        <v>502.98349999999999</v>
      </c>
    </row>
    <row r="394" spans="1:11" ht="24.95" customHeight="1">
      <c r="A394" s="722" t="s">
        <v>508</v>
      </c>
      <c r="B394" s="723" t="s">
        <v>4471</v>
      </c>
      <c r="C394" s="674"/>
      <c r="D394" s="674"/>
      <c r="E394" s="674"/>
      <c r="F394" s="674"/>
      <c r="G394" s="674"/>
      <c r="H394" s="674"/>
      <c r="I394" s="674"/>
      <c r="J394" s="719">
        <v>371.02800000000002</v>
      </c>
      <c r="K394" s="719">
        <v>22.701699999999999</v>
      </c>
    </row>
    <row r="395" spans="1:11" ht="24.95" customHeight="1">
      <c r="A395" s="722" t="s">
        <v>509</v>
      </c>
      <c r="B395" s="723" t="s">
        <v>4472</v>
      </c>
      <c r="C395" s="674"/>
      <c r="D395" s="674"/>
      <c r="E395" s="674"/>
      <c r="F395" s="674"/>
      <c r="G395" s="674"/>
      <c r="H395" s="674"/>
      <c r="I395" s="674"/>
      <c r="J395" s="719">
        <v>128.77180000000001</v>
      </c>
      <c r="K395" s="719">
        <v>10.823499999999999</v>
      </c>
    </row>
    <row r="396" spans="1:11" ht="24.95" customHeight="1">
      <c r="A396" s="722" t="s">
        <v>510</v>
      </c>
      <c r="B396" s="723" t="s">
        <v>2729</v>
      </c>
      <c r="C396" s="674"/>
      <c r="D396" s="674"/>
      <c r="E396" s="674"/>
      <c r="F396" s="674"/>
      <c r="G396" s="674"/>
      <c r="H396" s="674"/>
      <c r="I396" s="674"/>
      <c r="J396" s="719">
        <v>128.2868</v>
      </c>
      <c r="K396" s="719">
        <v>76.052800000000005</v>
      </c>
    </row>
    <row r="397" spans="1:11" ht="24.95" customHeight="1">
      <c r="A397" s="722" t="s">
        <v>511</v>
      </c>
      <c r="B397" s="723" t="s">
        <v>2730</v>
      </c>
      <c r="C397" s="674"/>
      <c r="D397" s="674"/>
      <c r="E397" s="674"/>
      <c r="F397" s="674"/>
      <c r="G397" s="674"/>
      <c r="H397" s="674"/>
      <c r="I397" s="674"/>
      <c r="J397" s="719">
        <v>253.89330000000001</v>
      </c>
      <c r="K397" s="719">
        <v>147.4504</v>
      </c>
    </row>
    <row r="398" spans="1:11" ht="24.95" customHeight="1">
      <c r="A398" s="722" t="s">
        <v>512</v>
      </c>
      <c r="B398" s="723" t="s">
        <v>2731</v>
      </c>
      <c r="C398" s="674"/>
      <c r="D398" s="674"/>
      <c r="E398" s="674"/>
      <c r="F398" s="674"/>
      <c r="G398" s="674"/>
      <c r="H398" s="674"/>
      <c r="I398" s="674"/>
      <c r="J398" s="719">
        <v>42.1708</v>
      </c>
      <c r="K398" s="719">
        <v>34.9619</v>
      </c>
    </row>
    <row r="399" spans="1:11" ht="24.95" customHeight="1">
      <c r="A399" s="722" t="s">
        <v>514</v>
      </c>
      <c r="B399" s="723" t="s">
        <v>2732</v>
      </c>
      <c r="C399" s="674"/>
      <c r="D399" s="674"/>
      <c r="E399" s="674"/>
      <c r="F399" s="674"/>
      <c r="G399" s="674"/>
      <c r="H399" s="674"/>
      <c r="I399" s="674"/>
      <c r="J399" s="719">
        <v>192.083</v>
      </c>
      <c r="K399" s="719">
        <v>103.82850000000001</v>
      </c>
    </row>
    <row r="400" spans="1:11" ht="24.95" customHeight="1">
      <c r="A400" s="722" t="s">
        <v>515</v>
      </c>
      <c r="B400" s="723" t="s">
        <v>5621</v>
      </c>
      <c r="C400" s="674"/>
      <c r="D400" s="674"/>
      <c r="E400" s="674"/>
      <c r="F400" s="674"/>
      <c r="G400" s="674"/>
      <c r="H400" s="674"/>
      <c r="I400" s="674"/>
      <c r="J400" s="719">
        <v>502.4633</v>
      </c>
      <c r="K400" s="719">
        <v>254.22900000000001</v>
      </c>
    </row>
    <row r="401" spans="1:11" ht="24.95" customHeight="1">
      <c r="A401" s="722" t="s">
        <v>5408</v>
      </c>
      <c r="B401" s="723" t="s">
        <v>5409</v>
      </c>
      <c r="C401" s="674"/>
      <c r="D401" s="674"/>
      <c r="E401" s="674"/>
      <c r="F401" s="674"/>
      <c r="G401" s="674"/>
      <c r="H401" s="674"/>
      <c r="I401" s="674"/>
      <c r="J401" s="719">
        <v>44.351199999999999</v>
      </c>
      <c r="K401" s="719">
        <v>41.238199999999999</v>
      </c>
    </row>
    <row r="402" spans="1:11" ht="24.95" customHeight="1">
      <c r="A402" s="722" t="s">
        <v>517</v>
      </c>
      <c r="B402" s="723" t="s">
        <v>2734</v>
      </c>
      <c r="C402" s="674"/>
      <c r="D402" s="674"/>
      <c r="E402" s="674"/>
      <c r="F402" s="674"/>
      <c r="G402" s="674"/>
      <c r="H402" s="674"/>
      <c r="I402" s="674"/>
      <c r="J402" s="719">
        <v>39.848500000000001</v>
      </c>
      <c r="K402" s="719">
        <v>31.2181</v>
      </c>
    </row>
    <row r="403" spans="1:11" ht="24.95" customHeight="1">
      <c r="A403" s="722" t="s">
        <v>518</v>
      </c>
      <c r="B403" s="723" t="s">
        <v>2735</v>
      </c>
      <c r="C403" s="674"/>
      <c r="D403" s="674"/>
      <c r="E403" s="674"/>
      <c r="F403" s="674"/>
      <c r="G403" s="674"/>
      <c r="H403" s="674"/>
      <c r="I403" s="674"/>
      <c r="J403" s="719">
        <v>0.42459999999999998</v>
      </c>
      <c r="K403" s="719">
        <v>0.2838</v>
      </c>
    </row>
    <row r="404" spans="1:11" ht="24.95" customHeight="1">
      <c r="A404" s="722" t="s">
        <v>519</v>
      </c>
      <c r="B404" s="723" t="s">
        <v>2736</v>
      </c>
      <c r="C404" s="674"/>
      <c r="D404" s="674"/>
      <c r="E404" s="674"/>
      <c r="F404" s="674"/>
      <c r="G404" s="674"/>
      <c r="H404" s="674"/>
      <c r="I404" s="674"/>
      <c r="J404" s="719">
        <v>165.2157</v>
      </c>
      <c r="K404" s="719">
        <v>100.40089999999999</v>
      </c>
    </row>
    <row r="405" spans="1:11" ht="24.95" customHeight="1">
      <c r="A405" s="722" t="s">
        <v>520</v>
      </c>
      <c r="B405" s="723" t="s">
        <v>2737</v>
      </c>
      <c r="C405" s="674"/>
      <c r="D405" s="674"/>
      <c r="E405" s="674"/>
      <c r="F405" s="674"/>
      <c r="G405" s="674"/>
      <c r="H405" s="674"/>
      <c r="I405" s="674"/>
      <c r="J405" s="719">
        <v>11.0626</v>
      </c>
      <c r="K405" s="719">
        <v>6.3814000000000002</v>
      </c>
    </row>
    <row r="406" spans="1:11" ht="24.95" customHeight="1">
      <c r="A406" s="722" t="s">
        <v>522</v>
      </c>
      <c r="B406" s="723" t="s">
        <v>2738</v>
      </c>
      <c r="C406" s="674"/>
      <c r="D406" s="674"/>
      <c r="E406" s="674"/>
      <c r="F406" s="674"/>
      <c r="G406" s="674"/>
      <c r="H406" s="674"/>
      <c r="I406" s="674"/>
      <c r="J406" s="719">
        <v>1506.5823</v>
      </c>
      <c r="K406" s="719">
        <v>787.52949999999998</v>
      </c>
    </row>
    <row r="407" spans="1:11" ht="24.95" customHeight="1">
      <c r="A407" s="722" t="s">
        <v>523</v>
      </c>
      <c r="B407" s="723" t="s">
        <v>2739</v>
      </c>
      <c r="C407" s="873"/>
      <c r="D407" s="873"/>
      <c r="E407" s="873"/>
      <c r="F407" s="873"/>
      <c r="G407" s="873"/>
      <c r="H407" s="873"/>
      <c r="I407" s="873"/>
      <c r="J407" s="719">
        <v>481.94830000000002</v>
      </c>
      <c r="K407" s="719">
        <v>248.976</v>
      </c>
    </row>
    <row r="408" spans="1:11" ht="24.95" customHeight="1">
      <c r="A408" s="722" t="s">
        <v>524</v>
      </c>
      <c r="B408" s="723" t="s">
        <v>2740</v>
      </c>
      <c r="C408" s="675"/>
      <c r="D408" s="675"/>
      <c r="E408" s="675"/>
      <c r="F408" s="675"/>
      <c r="G408" s="675"/>
      <c r="H408" s="675"/>
      <c r="I408" s="675"/>
      <c r="J408" s="719">
        <v>2288.4807000000001</v>
      </c>
      <c r="K408" s="719">
        <v>1083.8951999999999</v>
      </c>
    </row>
    <row r="409" spans="1:11" ht="24.95" customHeight="1">
      <c r="A409" s="722" t="s">
        <v>525</v>
      </c>
      <c r="B409" s="723" t="s">
        <v>2741</v>
      </c>
      <c r="C409" s="675"/>
      <c r="D409" s="675"/>
      <c r="E409" s="675"/>
      <c r="F409" s="675"/>
      <c r="G409" s="675"/>
      <c r="H409" s="675"/>
      <c r="I409" s="675"/>
      <c r="J409" s="719">
        <v>574.49969999999996</v>
      </c>
      <c r="K409" s="719">
        <v>265.94439999999997</v>
      </c>
    </row>
    <row r="410" spans="1:11" ht="24.95" customHeight="1">
      <c r="A410" s="724" t="s">
        <v>148</v>
      </c>
      <c r="B410" s="725" t="s">
        <v>4995</v>
      </c>
      <c r="C410" s="873"/>
      <c r="D410" s="873"/>
      <c r="E410" s="873"/>
      <c r="F410" s="873"/>
      <c r="G410" s="873"/>
      <c r="H410" s="873"/>
      <c r="I410" s="873"/>
      <c r="J410" s="720">
        <v>766.76419999999996</v>
      </c>
      <c r="K410" s="720">
        <v>173.65770000000001</v>
      </c>
    </row>
    <row r="411" spans="1:11" ht="24.95" customHeight="1">
      <c r="A411" s="726" t="s">
        <v>558</v>
      </c>
      <c r="B411" s="727" t="s">
        <v>4996</v>
      </c>
      <c r="C411" s="675"/>
      <c r="D411" s="675"/>
      <c r="E411" s="675"/>
      <c r="F411" s="675"/>
      <c r="G411" s="675"/>
      <c r="H411" s="675"/>
      <c r="I411" s="675"/>
      <c r="J411" s="721">
        <v>684.29669999999999</v>
      </c>
      <c r="K411" s="721">
        <v>129.47149999999999</v>
      </c>
    </row>
    <row r="412" spans="1:11" ht="24.95" customHeight="1">
      <c r="A412" s="726" t="s">
        <v>583</v>
      </c>
      <c r="B412" s="727" t="s">
        <v>2742</v>
      </c>
      <c r="C412" s="675"/>
      <c r="D412" s="675"/>
      <c r="E412" s="675"/>
      <c r="F412" s="675"/>
      <c r="G412" s="675"/>
      <c r="H412" s="675"/>
      <c r="I412" s="675"/>
      <c r="J412" s="721">
        <v>82.467500000000001</v>
      </c>
      <c r="K412" s="721">
        <v>44.186199999999999</v>
      </c>
    </row>
    <row r="413" spans="1:11" ht="24.95" customHeight="1">
      <c r="A413" s="724" t="s">
        <v>88</v>
      </c>
      <c r="B413" s="725" t="s">
        <v>4997</v>
      </c>
      <c r="C413" s="675"/>
      <c r="D413" s="675"/>
      <c r="E413" s="675"/>
      <c r="F413" s="675"/>
      <c r="G413" s="675"/>
      <c r="H413" s="675"/>
      <c r="I413" s="675"/>
      <c r="J413" s="720">
        <v>620.70569999999998</v>
      </c>
      <c r="K413" s="720">
        <v>164.37459999999999</v>
      </c>
    </row>
    <row r="414" spans="1:11" ht="24.95" customHeight="1">
      <c r="A414" s="726" t="s">
        <v>547</v>
      </c>
      <c r="B414" s="727" t="s">
        <v>4998</v>
      </c>
      <c r="C414" s="873"/>
      <c r="D414" s="873"/>
      <c r="E414" s="873"/>
      <c r="F414" s="873"/>
      <c r="G414" s="873"/>
      <c r="H414" s="873"/>
      <c r="I414" s="873"/>
      <c r="J414" s="721">
        <v>514.44529999999997</v>
      </c>
      <c r="K414" s="721">
        <v>108.8459</v>
      </c>
    </row>
    <row r="415" spans="1:11" ht="24.95" customHeight="1">
      <c r="A415" s="726" t="s">
        <v>575</v>
      </c>
      <c r="B415" s="727" t="s">
        <v>2743</v>
      </c>
      <c r="C415" s="675"/>
      <c r="D415" s="675"/>
      <c r="E415" s="675"/>
      <c r="F415" s="675"/>
      <c r="G415" s="675"/>
      <c r="H415" s="675"/>
      <c r="I415" s="675"/>
      <c r="J415" s="721">
        <v>89.243600000000001</v>
      </c>
      <c r="K415" s="721">
        <v>46.636200000000002</v>
      </c>
    </row>
    <row r="416" spans="1:11" ht="24.95" customHeight="1">
      <c r="A416" s="726" t="s">
        <v>600</v>
      </c>
      <c r="B416" s="727" t="s">
        <v>2744</v>
      </c>
      <c r="C416" s="675"/>
      <c r="D416" s="675"/>
      <c r="E416" s="675"/>
      <c r="F416" s="675"/>
      <c r="G416" s="675"/>
      <c r="H416" s="675"/>
      <c r="I416" s="675"/>
      <c r="J416" s="721">
        <v>17.0168</v>
      </c>
      <c r="K416" s="721">
        <v>8.8925000000000001</v>
      </c>
    </row>
    <row r="417" spans="1:11" ht="24.95" customHeight="1">
      <c r="A417" s="724" t="s">
        <v>160</v>
      </c>
      <c r="B417" s="725" t="s">
        <v>4999</v>
      </c>
      <c r="C417" s="873"/>
      <c r="D417" s="873"/>
      <c r="E417" s="873"/>
      <c r="F417" s="873"/>
      <c r="G417" s="873"/>
      <c r="H417" s="873"/>
      <c r="I417" s="873"/>
      <c r="J417" s="720">
        <v>467.16840000000002</v>
      </c>
      <c r="K417" s="720">
        <v>157.5163</v>
      </c>
    </row>
    <row r="418" spans="1:11" ht="24.95" customHeight="1">
      <c r="A418" s="726" t="s">
        <v>556</v>
      </c>
      <c r="B418" s="727" t="s">
        <v>5000</v>
      </c>
      <c r="C418" s="675"/>
      <c r="D418" s="675"/>
      <c r="E418" s="675"/>
      <c r="F418" s="675"/>
      <c r="G418" s="675"/>
      <c r="H418" s="675"/>
      <c r="I418" s="675"/>
      <c r="J418" s="721">
        <v>341.51260000000002</v>
      </c>
      <c r="K418" s="721">
        <v>92.850200000000001</v>
      </c>
    </row>
    <row r="419" spans="1:11" ht="24.95" customHeight="1">
      <c r="A419" s="726" t="s">
        <v>584</v>
      </c>
      <c r="B419" s="727" t="s">
        <v>5001</v>
      </c>
      <c r="C419" s="675"/>
      <c r="D419" s="675"/>
      <c r="E419" s="675"/>
      <c r="F419" s="675"/>
      <c r="G419" s="675"/>
      <c r="H419" s="675"/>
      <c r="I419" s="675"/>
      <c r="J419" s="721">
        <v>125.6558</v>
      </c>
      <c r="K419" s="721">
        <v>64.6661</v>
      </c>
    </row>
    <row r="420" spans="1:11" ht="24.95" customHeight="1">
      <c r="A420" s="724" t="s">
        <v>170</v>
      </c>
      <c r="B420" s="725" t="s">
        <v>5002</v>
      </c>
      <c r="C420" s="873"/>
      <c r="D420" s="873"/>
      <c r="E420" s="873"/>
      <c r="F420" s="873"/>
      <c r="G420" s="873"/>
      <c r="H420" s="873"/>
      <c r="I420" s="873"/>
      <c r="J420" s="720">
        <v>1239.5563999999999</v>
      </c>
      <c r="K420" s="720">
        <v>501.04129999999998</v>
      </c>
    </row>
    <row r="421" spans="1:11" ht="24.95" customHeight="1">
      <c r="A421" s="726" t="s">
        <v>557</v>
      </c>
      <c r="B421" s="727" t="s">
        <v>5003</v>
      </c>
      <c r="C421" s="675"/>
      <c r="D421" s="675"/>
      <c r="E421" s="675"/>
      <c r="F421" s="675"/>
      <c r="G421" s="675"/>
      <c r="H421" s="675"/>
      <c r="I421" s="675"/>
      <c r="J421" s="721">
        <v>466.11079999999998</v>
      </c>
      <c r="K421" s="721">
        <v>103.00409999999999</v>
      </c>
    </row>
    <row r="422" spans="1:11" ht="24.95" customHeight="1">
      <c r="A422" s="726" t="s">
        <v>596</v>
      </c>
      <c r="B422" s="727" t="s">
        <v>2747</v>
      </c>
      <c r="C422" s="675"/>
      <c r="D422" s="675"/>
      <c r="E422" s="675"/>
      <c r="F422" s="675"/>
      <c r="G422" s="675"/>
      <c r="H422" s="675"/>
      <c r="I422" s="675"/>
      <c r="J422" s="721">
        <v>773.44560000000001</v>
      </c>
      <c r="K422" s="721">
        <v>398.03719999999998</v>
      </c>
    </row>
    <row r="423" spans="1:11" ht="24.95" customHeight="1">
      <c r="A423" s="724" t="s">
        <v>174</v>
      </c>
      <c r="B423" s="725" t="s">
        <v>5004</v>
      </c>
      <c r="C423" s="675"/>
      <c r="D423" s="675"/>
      <c r="E423" s="675"/>
      <c r="F423" s="675"/>
      <c r="G423" s="675"/>
      <c r="H423" s="675"/>
      <c r="I423" s="675"/>
      <c r="J423" s="720">
        <v>437.77809999999999</v>
      </c>
      <c r="K423" s="720">
        <v>123.3809</v>
      </c>
    </row>
    <row r="424" spans="1:11" ht="24.95" customHeight="1">
      <c r="A424" s="726" t="s">
        <v>536</v>
      </c>
      <c r="B424" s="727" t="s">
        <v>5005</v>
      </c>
      <c r="C424" s="873"/>
      <c r="D424" s="873"/>
      <c r="E424" s="873"/>
      <c r="F424" s="873"/>
      <c r="G424" s="873"/>
      <c r="H424" s="873"/>
      <c r="I424" s="873"/>
      <c r="J424" s="721">
        <v>367.74959999999999</v>
      </c>
      <c r="K424" s="721">
        <v>85.287899999999993</v>
      </c>
    </row>
    <row r="425" spans="1:11" ht="24.95" customHeight="1">
      <c r="A425" s="726" t="s">
        <v>571</v>
      </c>
      <c r="B425" s="727" t="s">
        <v>5006</v>
      </c>
      <c r="C425" s="675"/>
      <c r="D425" s="675"/>
      <c r="E425" s="675"/>
      <c r="F425" s="675"/>
      <c r="G425" s="675"/>
      <c r="H425" s="675"/>
      <c r="I425" s="675"/>
      <c r="J425" s="721">
        <v>7.4779</v>
      </c>
      <c r="K425" s="721">
        <v>4.0677000000000003</v>
      </c>
    </row>
    <row r="426" spans="1:11" ht="24.95" customHeight="1">
      <c r="A426" s="726" t="s">
        <v>591</v>
      </c>
      <c r="B426" s="727" t="s">
        <v>5007</v>
      </c>
      <c r="C426" s="675"/>
      <c r="D426" s="675"/>
      <c r="E426" s="675"/>
      <c r="F426" s="675"/>
      <c r="G426" s="675"/>
      <c r="H426" s="675"/>
      <c r="I426" s="675"/>
      <c r="J426" s="721">
        <v>62.550600000000003</v>
      </c>
      <c r="K426" s="721">
        <v>34.025300000000001</v>
      </c>
    </row>
    <row r="427" spans="1:11" ht="24.95" customHeight="1">
      <c r="A427" s="724" t="s">
        <v>215</v>
      </c>
      <c r="B427" s="725" t="s">
        <v>5008</v>
      </c>
      <c r="C427" s="675"/>
      <c r="D427" s="675"/>
      <c r="E427" s="675"/>
      <c r="F427" s="675"/>
      <c r="G427" s="675"/>
      <c r="H427" s="675"/>
      <c r="I427" s="675"/>
      <c r="J427" s="720">
        <v>428.19959999999998</v>
      </c>
      <c r="K427" s="720">
        <v>156.58949999999999</v>
      </c>
    </row>
    <row r="428" spans="1:11" ht="24.95" customHeight="1">
      <c r="A428" s="726" t="s">
        <v>530</v>
      </c>
      <c r="B428" s="727" t="s">
        <v>5009</v>
      </c>
      <c r="C428" s="675"/>
      <c r="D428" s="675"/>
      <c r="E428" s="675"/>
      <c r="F428" s="675"/>
      <c r="G428" s="675"/>
      <c r="H428" s="675"/>
      <c r="I428" s="675"/>
      <c r="J428" s="721">
        <v>291.62360000000001</v>
      </c>
      <c r="K428" s="721">
        <v>69.561700000000002</v>
      </c>
    </row>
    <row r="429" spans="1:11" ht="24.95" customHeight="1">
      <c r="A429" s="726" t="s">
        <v>568</v>
      </c>
      <c r="B429" s="727" t="s">
        <v>2814</v>
      </c>
      <c r="C429" s="873"/>
      <c r="D429" s="873"/>
      <c r="E429" s="873"/>
      <c r="F429" s="873"/>
      <c r="G429" s="873"/>
      <c r="H429" s="873"/>
      <c r="I429" s="873"/>
      <c r="J429" s="721">
        <v>4.8387000000000002</v>
      </c>
      <c r="K429" s="721">
        <v>2.6320999999999999</v>
      </c>
    </row>
    <row r="430" spans="1:11" ht="24.95" customHeight="1">
      <c r="A430" s="726" t="s">
        <v>590</v>
      </c>
      <c r="B430" s="727" t="s">
        <v>5010</v>
      </c>
      <c r="C430" s="675"/>
      <c r="D430" s="675"/>
      <c r="E430" s="675"/>
      <c r="F430" s="675"/>
      <c r="G430" s="675"/>
      <c r="H430" s="675"/>
      <c r="I430" s="675"/>
      <c r="J430" s="721">
        <v>58.723700000000001</v>
      </c>
      <c r="K430" s="721">
        <v>31.9436</v>
      </c>
    </row>
    <row r="431" spans="1:11" ht="24.95" customHeight="1">
      <c r="A431" s="726" t="s">
        <v>597</v>
      </c>
      <c r="B431" s="727" t="s">
        <v>2751</v>
      </c>
      <c r="C431" s="675"/>
      <c r="D431" s="675"/>
      <c r="E431" s="675"/>
      <c r="F431" s="675"/>
      <c r="G431" s="675"/>
      <c r="H431" s="675"/>
      <c r="I431" s="675"/>
      <c r="J431" s="721">
        <v>73.013599999999997</v>
      </c>
      <c r="K431" s="721">
        <v>52.452100000000002</v>
      </c>
    </row>
    <row r="432" spans="1:11" ht="24.95" customHeight="1">
      <c r="A432" s="724" t="s">
        <v>224</v>
      </c>
      <c r="B432" s="725" t="s">
        <v>5011</v>
      </c>
      <c r="C432" s="873"/>
      <c r="D432" s="873"/>
      <c r="E432" s="873"/>
      <c r="F432" s="873"/>
      <c r="G432" s="873"/>
      <c r="H432" s="873"/>
      <c r="I432" s="873"/>
      <c r="J432" s="720">
        <v>297.6327</v>
      </c>
      <c r="K432" s="720">
        <v>86.152500000000003</v>
      </c>
    </row>
    <row r="433" spans="1:11" ht="24.95" customHeight="1">
      <c r="A433" s="726" t="s">
        <v>549</v>
      </c>
      <c r="B433" s="727" t="s">
        <v>5012</v>
      </c>
      <c r="C433" s="675"/>
      <c r="D433" s="675"/>
      <c r="E433" s="675"/>
      <c r="F433" s="675"/>
      <c r="G433" s="675"/>
      <c r="H433" s="675"/>
      <c r="I433" s="675"/>
      <c r="J433" s="721">
        <v>282.71469999999999</v>
      </c>
      <c r="K433" s="721">
        <v>78.356800000000007</v>
      </c>
    </row>
    <row r="434" spans="1:11" ht="24.95" customHeight="1">
      <c r="A434" s="726" t="s">
        <v>592</v>
      </c>
      <c r="B434" s="727" t="s">
        <v>5013</v>
      </c>
      <c r="C434" s="675"/>
      <c r="D434" s="675"/>
      <c r="E434" s="675"/>
      <c r="F434" s="675"/>
      <c r="G434" s="675"/>
      <c r="H434" s="675"/>
      <c r="I434" s="675"/>
      <c r="J434" s="721">
        <v>14.917999999999999</v>
      </c>
      <c r="K434" s="721">
        <v>7.7957000000000001</v>
      </c>
    </row>
    <row r="435" spans="1:11" ht="24.95" customHeight="1">
      <c r="A435" s="724" t="s">
        <v>225</v>
      </c>
      <c r="B435" s="725" t="s">
        <v>5014</v>
      </c>
      <c r="C435" s="873"/>
      <c r="D435" s="873"/>
      <c r="E435" s="873"/>
      <c r="F435" s="873"/>
      <c r="G435" s="873"/>
      <c r="H435" s="873"/>
      <c r="I435" s="873"/>
      <c r="J435" s="720">
        <v>469.74779999999998</v>
      </c>
      <c r="K435" s="720">
        <v>108.17700000000001</v>
      </c>
    </row>
    <row r="436" spans="1:11" ht="24.95" customHeight="1">
      <c r="A436" s="726" t="s">
        <v>531</v>
      </c>
      <c r="B436" s="727" t="s">
        <v>5015</v>
      </c>
      <c r="C436" s="675"/>
      <c r="D436" s="675"/>
      <c r="E436" s="675"/>
      <c r="F436" s="675"/>
      <c r="G436" s="675"/>
      <c r="H436" s="675"/>
      <c r="I436" s="675"/>
      <c r="J436" s="721">
        <v>431.71390000000002</v>
      </c>
      <c r="K436" s="721">
        <v>87.451800000000006</v>
      </c>
    </row>
    <row r="437" spans="1:11" ht="24.95" customHeight="1">
      <c r="A437" s="726" t="s">
        <v>593</v>
      </c>
      <c r="B437" s="727" t="s">
        <v>2753</v>
      </c>
      <c r="C437" s="675"/>
      <c r="D437" s="675"/>
      <c r="E437" s="675"/>
      <c r="F437" s="675"/>
      <c r="G437" s="675"/>
      <c r="H437" s="675"/>
      <c r="I437" s="675"/>
      <c r="J437" s="721">
        <v>38.033900000000003</v>
      </c>
      <c r="K437" s="721">
        <v>20.725200000000001</v>
      </c>
    </row>
    <row r="438" spans="1:11" ht="24.95" customHeight="1">
      <c r="A438" s="724" t="s">
        <v>226</v>
      </c>
      <c r="B438" s="725" t="s">
        <v>5016</v>
      </c>
      <c r="C438" s="873"/>
      <c r="D438" s="873"/>
      <c r="E438" s="873"/>
      <c r="F438" s="873"/>
      <c r="G438" s="873"/>
      <c r="H438" s="873"/>
      <c r="I438" s="873"/>
      <c r="J438" s="720">
        <v>627.47569999999996</v>
      </c>
      <c r="K438" s="720">
        <v>169.40799999999999</v>
      </c>
    </row>
    <row r="439" spans="1:11" ht="24.95" customHeight="1">
      <c r="A439" s="726" t="s">
        <v>543</v>
      </c>
      <c r="B439" s="727" t="s">
        <v>5017</v>
      </c>
      <c r="C439" s="675"/>
      <c r="D439" s="675"/>
      <c r="E439" s="675"/>
      <c r="F439" s="675"/>
      <c r="G439" s="675"/>
      <c r="H439" s="675"/>
      <c r="I439" s="675"/>
      <c r="J439" s="721">
        <v>485.5634</v>
      </c>
      <c r="K439" s="721">
        <v>96.375900000000001</v>
      </c>
    </row>
    <row r="440" spans="1:11" ht="24.95" customHeight="1">
      <c r="A440" s="726" t="s">
        <v>594</v>
      </c>
      <c r="B440" s="727" t="s">
        <v>2755</v>
      </c>
      <c r="C440" s="873"/>
      <c r="D440" s="873"/>
      <c r="E440" s="873"/>
      <c r="F440" s="873"/>
      <c r="G440" s="873"/>
      <c r="H440" s="873"/>
      <c r="I440" s="873"/>
      <c r="J440" s="721">
        <v>141.91229999999999</v>
      </c>
      <c r="K440" s="721">
        <v>73.0321</v>
      </c>
    </row>
    <row r="441" spans="1:11" ht="24.95" customHeight="1">
      <c r="A441" s="724" t="s">
        <v>227</v>
      </c>
      <c r="B441" s="725" t="s">
        <v>5018</v>
      </c>
      <c r="C441" s="675"/>
      <c r="D441" s="675"/>
      <c r="E441" s="675"/>
      <c r="F441" s="675"/>
      <c r="G441" s="675"/>
      <c r="H441" s="675"/>
      <c r="I441" s="675"/>
      <c r="J441" s="720">
        <v>378.73430000000002</v>
      </c>
      <c r="K441" s="720">
        <v>83.058800000000005</v>
      </c>
    </row>
    <row r="442" spans="1:11" ht="24.95" customHeight="1">
      <c r="A442" s="726" t="s">
        <v>535</v>
      </c>
      <c r="B442" s="727" t="s">
        <v>5019</v>
      </c>
      <c r="C442" s="873"/>
      <c r="D442" s="873"/>
      <c r="E442" s="873"/>
      <c r="F442" s="873"/>
      <c r="G442" s="873"/>
      <c r="H442" s="873"/>
      <c r="I442" s="873"/>
      <c r="J442" s="721">
        <v>378.73430000000002</v>
      </c>
      <c r="K442" s="721">
        <v>83.058800000000005</v>
      </c>
    </row>
    <row r="443" spans="1:11" ht="24.95" customHeight="1">
      <c r="A443" s="724" t="s">
        <v>239</v>
      </c>
      <c r="B443" s="725" t="s">
        <v>2756</v>
      </c>
      <c r="C443" s="675"/>
      <c r="D443" s="675"/>
      <c r="E443" s="675"/>
      <c r="F443" s="675"/>
      <c r="G443" s="675"/>
      <c r="H443" s="675"/>
      <c r="I443" s="675"/>
      <c r="J443" s="720">
        <v>6.6387</v>
      </c>
      <c r="K443" s="720">
        <v>4.5030000000000001</v>
      </c>
    </row>
    <row r="444" spans="1:11" ht="24.95" customHeight="1">
      <c r="A444" s="726" t="s">
        <v>598</v>
      </c>
      <c r="B444" s="727" t="s">
        <v>2757</v>
      </c>
      <c r="C444" s="873"/>
      <c r="D444" s="873"/>
      <c r="E444" s="873"/>
      <c r="F444" s="873"/>
      <c r="G444" s="873"/>
      <c r="H444" s="873"/>
      <c r="I444" s="873"/>
      <c r="J444" s="721">
        <v>6.6387</v>
      </c>
      <c r="K444" s="721">
        <v>4.5030000000000001</v>
      </c>
    </row>
    <row r="445" spans="1:11" ht="24.95" customHeight="1">
      <c r="A445" s="724" t="s">
        <v>240</v>
      </c>
      <c r="B445" s="725" t="s">
        <v>2758</v>
      </c>
      <c r="C445" s="675"/>
      <c r="D445" s="675"/>
      <c r="E445" s="675"/>
      <c r="F445" s="675"/>
      <c r="G445" s="675"/>
      <c r="H445" s="675"/>
      <c r="I445" s="675"/>
      <c r="J445" s="720">
        <v>104.3824</v>
      </c>
      <c r="K445" s="720">
        <v>56.310699999999997</v>
      </c>
    </row>
    <row r="446" spans="1:11" ht="24.95" customHeight="1">
      <c r="A446" s="726" t="s">
        <v>599</v>
      </c>
      <c r="B446" s="727" t="s">
        <v>2759</v>
      </c>
      <c r="C446" s="675"/>
      <c r="D446" s="675"/>
      <c r="E446" s="675"/>
      <c r="F446" s="675"/>
      <c r="G446" s="675"/>
      <c r="H446" s="675"/>
      <c r="I446" s="675"/>
      <c r="J446" s="721">
        <v>104.3824</v>
      </c>
      <c r="K446" s="721">
        <v>56.310699999999997</v>
      </c>
    </row>
    <row r="447" spans="1:11" ht="24.95" customHeight="1">
      <c r="A447" s="724" t="s">
        <v>252</v>
      </c>
      <c r="B447" s="725" t="s">
        <v>5020</v>
      </c>
      <c r="C447" s="873"/>
      <c r="D447" s="873"/>
      <c r="E447" s="873"/>
      <c r="F447" s="873"/>
      <c r="G447" s="873"/>
      <c r="H447" s="873"/>
      <c r="I447" s="873"/>
      <c r="J447" s="720">
        <v>355.38529999999997</v>
      </c>
      <c r="K447" s="720">
        <v>97.075299999999999</v>
      </c>
    </row>
    <row r="448" spans="1:11" ht="24.95" customHeight="1">
      <c r="A448" s="726" t="s">
        <v>539</v>
      </c>
      <c r="B448" s="727" t="s">
        <v>4621</v>
      </c>
      <c r="C448" s="675"/>
      <c r="D448" s="675"/>
      <c r="E448" s="675"/>
      <c r="F448" s="675"/>
      <c r="G448" s="675"/>
      <c r="H448" s="675"/>
      <c r="I448" s="675"/>
      <c r="J448" s="721">
        <v>335.50850000000003</v>
      </c>
      <c r="K448" s="721">
        <v>86.846100000000007</v>
      </c>
    </row>
    <row r="449" spans="1:11" ht="24.95" customHeight="1">
      <c r="A449" s="726" t="s">
        <v>561</v>
      </c>
      <c r="B449" s="727" t="s">
        <v>5021</v>
      </c>
      <c r="C449" s="675"/>
      <c r="D449" s="675"/>
      <c r="E449" s="675"/>
      <c r="F449" s="675"/>
      <c r="G449" s="675"/>
      <c r="H449" s="675"/>
      <c r="I449" s="675"/>
      <c r="J449" s="721">
        <v>19.876799999999999</v>
      </c>
      <c r="K449" s="721">
        <v>10.229200000000001</v>
      </c>
    </row>
    <row r="450" spans="1:11" ht="24.95" customHeight="1">
      <c r="A450" s="724" t="s">
        <v>253</v>
      </c>
      <c r="B450" s="725" t="s">
        <v>5022</v>
      </c>
      <c r="C450" s="873"/>
      <c r="D450" s="873"/>
      <c r="E450" s="873"/>
      <c r="F450" s="873"/>
      <c r="G450" s="873"/>
      <c r="H450" s="873"/>
      <c r="I450" s="873"/>
      <c r="J450" s="720">
        <v>745.5498</v>
      </c>
      <c r="K450" s="720">
        <v>162.791</v>
      </c>
    </row>
    <row r="451" spans="1:11" ht="24.95" customHeight="1">
      <c r="A451" s="726" t="s">
        <v>558</v>
      </c>
      <c r="B451" s="727" t="s">
        <v>4996</v>
      </c>
      <c r="C451" s="675"/>
      <c r="D451" s="675"/>
      <c r="E451" s="675"/>
      <c r="F451" s="675"/>
      <c r="G451" s="675"/>
      <c r="H451" s="675"/>
      <c r="I451" s="675"/>
      <c r="J451" s="721">
        <v>684.29669999999999</v>
      </c>
      <c r="K451" s="721">
        <v>129.47149999999999</v>
      </c>
    </row>
    <row r="452" spans="1:11" ht="24.95" customHeight="1">
      <c r="A452" s="726" t="s">
        <v>576</v>
      </c>
      <c r="B452" s="727" t="s">
        <v>2760</v>
      </c>
      <c r="C452" s="675"/>
      <c r="D452" s="675"/>
      <c r="E452" s="675"/>
      <c r="F452" s="675"/>
      <c r="G452" s="675"/>
      <c r="H452" s="675"/>
      <c r="I452" s="675"/>
      <c r="J452" s="721">
        <v>61.253100000000003</v>
      </c>
      <c r="K452" s="721">
        <v>33.319499999999998</v>
      </c>
    </row>
    <row r="453" spans="1:11" ht="24.95" customHeight="1">
      <c r="A453" s="724" t="s">
        <v>272</v>
      </c>
      <c r="B453" s="725" t="s">
        <v>5023</v>
      </c>
      <c r="C453" s="675"/>
      <c r="D453" s="675"/>
      <c r="E453" s="675"/>
      <c r="F453" s="675"/>
      <c r="G453" s="675"/>
      <c r="H453" s="675"/>
      <c r="I453" s="675"/>
      <c r="J453" s="720">
        <v>747.75300000000004</v>
      </c>
      <c r="K453" s="720">
        <v>230.76589999999999</v>
      </c>
    </row>
    <row r="454" spans="1:11" ht="24.95" customHeight="1">
      <c r="A454" s="726" t="s">
        <v>547</v>
      </c>
      <c r="B454" s="727" t="s">
        <v>4998</v>
      </c>
      <c r="C454" s="873"/>
      <c r="D454" s="873"/>
      <c r="E454" s="873"/>
      <c r="F454" s="873"/>
      <c r="G454" s="873"/>
      <c r="H454" s="873"/>
      <c r="I454" s="873"/>
      <c r="J454" s="721">
        <v>514.44529999999997</v>
      </c>
      <c r="K454" s="721">
        <v>108.8459</v>
      </c>
    </row>
    <row r="455" spans="1:11" ht="24.95" customHeight="1">
      <c r="A455" s="726" t="s">
        <v>603</v>
      </c>
      <c r="B455" s="727" t="s">
        <v>2761</v>
      </c>
      <c r="C455" s="675"/>
      <c r="D455" s="675"/>
      <c r="E455" s="675"/>
      <c r="F455" s="675"/>
      <c r="G455" s="675"/>
      <c r="H455" s="675"/>
      <c r="I455" s="675"/>
      <c r="J455" s="721">
        <v>138.39959999999999</v>
      </c>
      <c r="K455" s="721">
        <v>72.323700000000002</v>
      </c>
    </row>
    <row r="456" spans="1:11" ht="24.95" customHeight="1">
      <c r="A456" s="726" t="s">
        <v>607</v>
      </c>
      <c r="B456" s="727" t="s">
        <v>2762</v>
      </c>
      <c r="C456" s="675"/>
      <c r="D456" s="675"/>
      <c r="E456" s="675"/>
      <c r="F456" s="675"/>
      <c r="G456" s="675"/>
      <c r="H456" s="675"/>
      <c r="I456" s="675"/>
      <c r="J456" s="721">
        <v>94.908100000000005</v>
      </c>
      <c r="K456" s="721">
        <v>49.596299999999999</v>
      </c>
    </row>
    <row r="457" spans="1:11" ht="24.95" customHeight="1">
      <c r="A457" s="724" t="s">
        <v>273</v>
      </c>
      <c r="B457" s="725" t="s">
        <v>5024</v>
      </c>
      <c r="C457" s="675"/>
      <c r="D457" s="675"/>
      <c r="E457" s="675"/>
      <c r="F457" s="675"/>
      <c r="G457" s="675"/>
      <c r="H457" s="675"/>
      <c r="I457" s="675"/>
      <c r="J457" s="720">
        <v>827.95529999999997</v>
      </c>
      <c r="K457" s="720">
        <v>272.51870000000002</v>
      </c>
    </row>
    <row r="458" spans="1:11" ht="24.95" customHeight="1">
      <c r="A458" s="726" t="s">
        <v>603</v>
      </c>
      <c r="B458" s="727" t="s">
        <v>2761</v>
      </c>
      <c r="C458" s="675"/>
      <c r="D458" s="675"/>
      <c r="E458" s="675"/>
      <c r="F458" s="675"/>
      <c r="G458" s="675"/>
      <c r="H458" s="675"/>
      <c r="I458" s="675"/>
      <c r="J458" s="721">
        <v>138.39959999999999</v>
      </c>
      <c r="K458" s="721">
        <v>72.323700000000002</v>
      </c>
    </row>
    <row r="459" spans="1:11" ht="24.95" customHeight="1">
      <c r="A459" s="726" t="s">
        <v>604</v>
      </c>
      <c r="B459" s="727" t="s">
        <v>5025</v>
      </c>
      <c r="C459" s="873"/>
      <c r="D459" s="873"/>
      <c r="E459" s="873"/>
      <c r="F459" s="873"/>
      <c r="G459" s="873"/>
      <c r="H459" s="873"/>
      <c r="I459" s="873"/>
      <c r="J459" s="721">
        <v>521.78890000000001</v>
      </c>
      <c r="K459" s="721">
        <v>112.5248</v>
      </c>
    </row>
    <row r="460" spans="1:11" ht="24.95" customHeight="1">
      <c r="A460" s="726" t="s">
        <v>605</v>
      </c>
      <c r="B460" s="727" t="s">
        <v>2763</v>
      </c>
      <c r="C460" s="675"/>
      <c r="D460" s="675"/>
      <c r="E460" s="675"/>
      <c r="F460" s="675"/>
      <c r="G460" s="675"/>
      <c r="H460" s="675"/>
      <c r="I460" s="675"/>
      <c r="J460" s="721">
        <v>72.858699999999999</v>
      </c>
      <c r="K460" s="721">
        <v>38.073900000000002</v>
      </c>
    </row>
    <row r="461" spans="1:11" ht="24.95" customHeight="1">
      <c r="A461" s="726" t="s">
        <v>607</v>
      </c>
      <c r="B461" s="727" t="s">
        <v>2762</v>
      </c>
      <c r="C461" s="675"/>
      <c r="D461" s="675"/>
      <c r="E461" s="675"/>
      <c r="F461" s="675"/>
      <c r="G461" s="675"/>
      <c r="H461" s="675"/>
      <c r="I461" s="675"/>
      <c r="J461" s="721">
        <v>94.908100000000005</v>
      </c>
      <c r="K461" s="721">
        <v>49.596299999999999</v>
      </c>
    </row>
    <row r="462" spans="1:11" ht="24.95" customHeight="1">
      <c r="A462" s="724" t="s">
        <v>274</v>
      </c>
      <c r="B462" s="725" t="s">
        <v>2764</v>
      </c>
      <c r="C462" s="675"/>
      <c r="D462" s="675"/>
      <c r="E462" s="675"/>
      <c r="F462" s="675"/>
      <c r="G462" s="675"/>
      <c r="H462" s="675"/>
      <c r="I462" s="675"/>
      <c r="J462" s="720">
        <v>1575.9963</v>
      </c>
      <c r="K462" s="720">
        <v>613.34849999999994</v>
      </c>
    </row>
    <row r="463" spans="1:11" ht="24.95" customHeight="1">
      <c r="A463" s="726" t="s">
        <v>548</v>
      </c>
      <c r="B463" s="727" t="s">
        <v>2765</v>
      </c>
      <c r="C463" s="675"/>
      <c r="D463" s="675"/>
      <c r="E463" s="675"/>
      <c r="F463" s="675"/>
      <c r="G463" s="675"/>
      <c r="H463" s="675"/>
      <c r="I463" s="675"/>
      <c r="J463" s="721">
        <v>1225.7311</v>
      </c>
      <c r="K463" s="721">
        <v>430.3098</v>
      </c>
    </row>
    <row r="464" spans="1:11" ht="24.95" customHeight="1">
      <c r="A464" s="726" t="s">
        <v>603</v>
      </c>
      <c r="B464" s="727" t="s">
        <v>2761</v>
      </c>
      <c r="C464" s="873"/>
      <c r="D464" s="873"/>
      <c r="E464" s="873"/>
      <c r="F464" s="873"/>
      <c r="G464" s="873"/>
      <c r="H464" s="873"/>
      <c r="I464" s="873"/>
      <c r="J464" s="721">
        <v>138.39959999999999</v>
      </c>
      <c r="K464" s="721">
        <v>72.323700000000002</v>
      </c>
    </row>
    <row r="465" spans="1:11" ht="24.95" customHeight="1">
      <c r="A465" s="726" t="s">
        <v>606</v>
      </c>
      <c r="B465" s="727" t="s">
        <v>2766</v>
      </c>
      <c r="C465" s="675"/>
      <c r="D465" s="675"/>
      <c r="E465" s="675"/>
      <c r="F465" s="675"/>
      <c r="G465" s="675"/>
      <c r="H465" s="675"/>
      <c r="I465" s="675"/>
      <c r="J465" s="721">
        <v>116.9575</v>
      </c>
      <c r="K465" s="721">
        <v>61.118699999999997</v>
      </c>
    </row>
    <row r="466" spans="1:11" ht="24.95" customHeight="1">
      <c r="A466" s="726" t="s">
        <v>607</v>
      </c>
      <c r="B466" s="727" t="s">
        <v>2762</v>
      </c>
      <c r="C466" s="675"/>
      <c r="D466" s="675"/>
      <c r="E466" s="675"/>
      <c r="F466" s="675"/>
      <c r="G466" s="675"/>
      <c r="H466" s="675"/>
      <c r="I466" s="675"/>
      <c r="J466" s="721">
        <v>94.908100000000005</v>
      </c>
      <c r="K466" s="721">
        <v>49.596299999999999</v>
      </c>
    </row>
    <row r="467" spans="1:11" ht="24.95" customHeight="1">
      <c r="A467" s="724" t="s">
        <v>2234</v>
      </c>
      <c r="B467" s="725" t="s">
        <v>2767</v>
      </c>
      <c r="C467" s="873"/>
      <c r="D467" s="873"/>
      <c r="E467" s="873"/>
      <c r="F467" s="873"/>
      <c r="G467" s="873"/>
      <c r="H467" s="873"/>
      <c r="I467" s="873"/>
      <c r="J467" s="720">
        <v>455.70729999999998</v>
      </c>
      <c r="K467" s="720">
        <v>133.13380000000001</v>
      </c>
    </row>
    <row r="468" spans="1:11" ht="24.95" customHeight="1">
      <c r="A468" s="726" t="s">
        <v>2235</v>
      </c>
      <c r="B468" s="727" t="s">
        <v>2768</v>
      </c>
      <c r="C468" s="675"/>
      <c r="D468" s="675"/>
      <c r="E468" s="675"/>
      <c r="F468" s="675"/>
      <c r="G468" s="675"/>
      <c r="H468" s="675"/>
      <c r="I468" s="675"/>
      <c r="J468" s="721">
        <v>87.957700000000003</v>
      </c>
      <c r="K468" s="721">
        <v>47.8459</v>
      </c>
    </row>
    <row r="469" spans="1:11" ht="24.95" customHeight="1">
      <c r="A469" s="726" t="s">
        <v>536</v>
      </c>
      <c r="B469" s="727" t="s">
        <v>5005</v>
      </c>
      <c r="C469" s="675"/>
      <c r="D469" s="675"/>
      <c r="E469" s="675"/>
      <c r="F469" s="675"/>
      <c r="G469" s="675"/>
      <c r="H469" s="675"/>
      <c r="I469" s="675"/>
      <c r="J469" s="721">
        <v>367.74959999999999</v>
      </c>
      <c r="K469" s="721">
        <v>85.287899999999993</v>
      </c>
    </row>
    <row r="470" spans="1:11" ht="24.95" customHeight="1">
      <c r="A470" s="724" t="s">
        <v>276</v>
      </c>
      <c r="B470" s="725" t="s">
        <v>5026</v>
      </c>
      <c r="C470" s="873"/>
      <c r="D470" s="873"/>
      <c r="E470" s="873"/>
      <c r="F470" s="873"/>
      <c r="G470" s="873"/>
      <c r="H470" s="873"/>
      <c r="I470" s="873"/>
      <c r="J470" s="720">
        <v>386.52409999999998</v>
      </c>
      <c r="K470" s="720">
        <v>116.334</v>
      </c>
    </row>
    <row r="471" spans="1:11" ht="24.95" customHeight="1">
      <c r="A471" s="726" t="s">
        <v>550</v>
      </c>
      <c r="B471" s="727" t="s">
        <v>5027</v>
      </c>
      <c r="C471" s="675"/>
      <c r="D471" s="675"/>
      <c r="E471" s="675"/>
      <c r="F471" s="675"/>
      <c r="G471" s="675"/>
      <c r="H471" s="675"/>
      <c r="I471" s="675"/>
      <c r="J471" s="721">
        <v>342.72449999999998</v>
      </c>
      <c r="K471" s="721">
        <v>94.062100000000001</v>
      </c>
    </row>
    <row r="472" spans="1:11" ht="24.95" customHeight="1">
      <c r="A472" s="726" t="s">
        <v>564</v>
      </c>
      <c r="B472" s="727" t="s">
        <v>2769</v>
      </c>
      <c r="C472" s="675"/>
      <c r="D472" s="675"/>
      <c r="E472" s="675"/>
      <c r="F472" s="675"/>
      <c r="G472" s="675"/>
      <c r="H472" s="675"/>
      <c r="I472" s="675"/>
      <c r="J472" s="721">
        <v>43.799599999999998</v>
      </c>
      <c r="K472" s="721">
        <v>22.271899999999999</v>
      </c>
    </row>
    <row r="473" spans="1:11" ht="24.95" customHeight="1">
      <c r="A473" s="724" t="s">
        <v>277</v>
      </c>
      <c r="B473" s="725" t="s">
        <v>5028</v>
      </c>
      <c r="C473" s="873"/>
      <c r="D473" s="873"/>
      <c r="E473" s="873"/>
      <c r="F473" s="873"/>
      <c r="G473" s="873"/>
      <c r="H473" s="873"/>
      <c r="I473" s="873"/>
      <c r="J473" s="720">
        <v>369.46179999999998</v>
      </c>
      <c r="K473" s="720">
        <v>136.66079999999999</v>
      </c>
    </row>
    <row r="474" spans="1:11" ht="24.95" customHeight="1">
      <c r="A474" s="726" t="s">
        <v>526</v>
      </c>
      <c r="B474" s="727" t="s">
        <v>5029</v>
      </c>
      <c r="C474" s="675"/>
      <c r="D474" s="675"/>
      <c r="E474" s="675"/>
      <c r="F474" s="675"/>
      <c r="G474" s="675"/>
      <c r="H474" s="675"/>
      <c r="I474" s="675"/>
      <c r="J474" s="721">
        <v>263.89100000000002</v>
      </c>
      <c r="K474" s="721">
        <v>79.233999999999995</v>
      </c>
    </row>
    <row r="475" spans="1:11" ht="24.95" customHeight="1">
      <c r="A475" s="726" t="s">
        <v>601</v>
      </c>
      <c r="B475" s="727" t="s">
        <v>2770</v>
      </c>
      <c r="C475" s="675"/>
      <c r="D475" s="675"/>
      <c r="E475" s="675"/>
      <c r="F475" s="675"/>
      <c r="G475" s="675"/>
      <c r="H475" s="675"/>
      <c r="I475" s="675"/>
      <c r="J475" s="721">
        <v>105.57080000000001</v>
      </c>
      <c r="K475" s="721">
        <v>57.4268</v>
      </c>
    </row>
    <row r="476" spans="1:11" ht="24.95" customHeight="1">
      <c r="A476" s="724" t="s">
        <v>294</v>
      </c>
      <c r="B476" s="725" t="s">
        <v>2285</v>
      </c>
      <c r="C476" s="873"/>
      <c r="D476" s="873"/>
      <c r="E476" s="873"/>
      <c r="F476" s="873"/>
      <c r="G476" s="873"/>
      <c r="H476" s="873"/>
      <c r="I476" s="873"/>
      <c r="J476" s="720">
        <v>214.8828</v>
      </c>
      <c r="K476" s="720">
        <v>78.373400000000004</v>
      </c>
    </row>
    <row r="477" spans="1:11" ht="24.95" customHeight="1">
      <c r="A477" s="726" t="s">
        <v>532</v>
      </c>
      <c r="B477" s="727" t="s">
        <v>2771</v>
      </c>
      <c r="C477" s="675"/>
      <c r="D477" s="675"/>
      <c r="E477" s="675"/>
      <c r="F477" s="675"/>
      <c r="G477" s="675"/>
      <c r="H477" s="675"/>
      <c r="I477" s="675"/>
      <c r="J477" s="721">
        <v>200.9342</v>
      </c>
      <c r="K477" s="721">
        <v>71.195099999999996</v>
      </c>
    </row>
    <row r="478" spans="1:11" ht="24.95" customHeight="1">
      <c r="A478" s="726" t="s">
        <v>559</v>
      </c>
      <c r="B478" s="727" t="s">
        <v>2772</v>
      </c>
      <c r="C478" s="675"/>
      <c r="D478" s="675"/>
      <c r="E478" s="675"/>
      <c r="F478" s="675"/>
      <c r="G478" s="675"/>
      <c r="H478" s="675"/>
      <c r="I478" s="675"/>
      <c r="J478" s="721">
        <v>13.948600000000001</v>
      </c>
      <c r="K478" s="721">
        <v>7.1783000000000001</v>
      </c>
    </row>
    <row r="479" spans="1:11" ht="24.95" customHeight="1">
      <c r="A479" s="724" t="s">
        <v>296</v>
      </c>
      <c r="B479" s="725" t="s">
        <v>2286</v>
      </c>
      <c r="C479" s="873"/>
      <c r="D479" s="873"/>
      <c r="E479" s="873"/>
      <c r="F479" s="873"/>
      <c r="G479" s="873"/>
      <c r="H479" s="873"/>
      <c r="I479" s="873"/>
      <c r="J479" s="720">
        <v>209.684</v>
      </c>
      <c r="K479" s="720">
        <v>75.891599999999997</v>
      </c>
    </row>
    <row r="480" spans="1:11" ht="24.95" customHeight="1">
      <c r="A480" s="726" t="s">
        <v>534</v>
      </c>
      <c r="B480" s="727" t="s">
        <v>2773</v>
      </c>
      <c r="C480" s="675"/>
      <c r="D480" s="675"/>
      <c r="E480" s="675"/>
      <c r="F480" s="675"/>
      <c r="G480" s="675"/>
      <c r="H480" s="675"/>
      <c r="I480" s="675"/>
      <c r="J480" s="721">
        <v>202.40119999999999</v>
      </c>
      <c r="K480" s="721">
        <v>71.930000000000007</v>
      </c>
    </row>
    <row r="481" spans="1:11" ht="24.95" customHeight="1">
      <c r="A481" s="726" t="s">
        <v>570</v>
      </c>
      <c r="B481" s="727" t="s">
        <v>2774</v>
      </c>
      <c r="C481" s="675"/>
      <c r="D481" s="675"/>
      <c r="E481" s="675"/>
      <c r="F481" s="675"/>
      <c r="G481" s="675"/>
      <c r="H481" s="675"/>
      <c r="I481" s="675"/>
      <c r="J481" s="721">
        <v>7.2827999999999999</v>
      </c>
      <c r="K481" s="721">
        <v>3.9615999999999998</v>
      </c>
    </row>
    <row r="482" spans="1:11" ht="24.95" customHeight="1">
      <c r="A482" s="724" t="s">
        <v>297</v>
      </c>
      <c r="B482" s="725" t="s">
        <v>2775</v>
      </c>
      <c r="C482" s="873"/>
      <c r="D482" s="873"/>
      <c r="E482" s="873"/>
      <c r="F482" s="873"/>
      <c r="G482" s="873"/>
      <c r="H482" s="873"/>
      <c r="I482" s="873"/>
      <c r="J482" s="720">
        <v>365.80590000000001</v>
      </c>
      <c r="K482" s="720">
        <v>110.10299999999999</v>
      </c>
    </row>
    <row r="483" spans="1:11" ht="24.95" customHeight="1">
      <c r="A483" s="726" t="s">
        <v>546</v>
      </c>
      <c r="B483" s="727" t="s">
        <v>2750</v>
      </c>
      <c r="C483" s="675"/>
      <c r="D483" s="675"/>
      <c r="E483" s="675"/>
      <c r="F483" s="675"/>
      <c r="G483" s="675"/>
      <c r="H483" s="675"/>
      <c r="I483" s="675"/>
      <c r="J483" s="721">
        <v>294.33499999999998</v>
      </c>
      <c r="K483" s="721">
        <v>76.714600000000004</v>
      </c>
    </row>
    <row r="484" spans="1:11" ht="24.95" customHeight="1">
      <c r="A484" s="726" t="s">
        <v>582</v>
      </c>
      <c r="B484" s="727" t="s">
        <v>2776</v>
      </c>
      <c r="C484" s="675"/>
      <c r="D484" s="675"/>
      <c r="E484" s="675"/>
      <c r="F484" s="675"/>
      <c r="G484" s="675"/>
      <c r="H484" s="675"/>
      <c r="I484" s="675"/>
      <c r="J484" s="721">
        <v>71.4709</v>
      </c>
      <c r="K484" s="721">
        <v>33.388399999999997</v>
      </c>
    </row>
    <row r="485" spans="1:11" ht="24.95" customHeight="1">
      <c r="A485" s="724" t="s">
        <v>307</v>
      </c>
      <c r="B485" s="725" t="s">
        <v>5030</v>
      </c>
      <c r="C485" s="873"/>
      <c r="D485" s="873"/>
      <c r="E485" s="873"/>
      <c r="F485" s="873"/>
      <c r="G485" s="873"/>
      <c r="H485" s="873"/>
      <c r="I485" s="873"/>
      <c r="J485" s="720">
        <v>218.3699</v>
      </c>
      <c r="K485" s="720">
        <v>80.168000000000006</v>
      </c>
    </row>
    <row r="486" spans="1:11" ht="24.95" customHeight="1">
      <c r="A486" s="726" t="s">
        <v>532</v>
      </c>
      <c r="B486" s="727" t="s">
        <v>2771</v>
      </c>
      <c r="C486" s="675"/>
      <c r="D486" s="675"/>
      <c r="E486" s="675"/>
      <c r="F486" s="675"/>
      <c r="G486" s="675"/>
      <c r="H486" s="675"/>
      <c r="I486" s="675"/>
      <c r="J486" s="721">
        <v>200.9342</v>
      </c>
      <c r="K486" s="721">
        <v>71.195099999999996</v>
      </c>
    </row>
    <row r="487" spans="1:11" ht="24.95" customHeight="1">
      <c r="A487" s="726" t="s">
        <v>560</v>
      </c>
      <c r="B487" s="727" t="s">
        <v>2778</v>
      </c>
      <c r="C487" s="675"/>
      <c r="D487" s="675"/>
      <c r="E487" s="675"/>
      <c r="F487" s="675"/>
      <c r="G487" s="675"/>
      <c r="H487" s="675"/>
      <c r="I487" s="675"/>
      <c r="J487" s="721">
        <v>17.435700000000001</v>
      </c>
      <c r="K487" s="721">
        <v>8.9728999999999992</v>
      </c>
    </row>
    <row r="488" spans="1:11" ht="24.95" customHeight="1">
      <c r="A488" s="724" t="s">
        <v>5176</v>
      </c>
      <c r="B488" s="725" t="s">
        <v>5177</v>
      </c>
      <c r="C488" s="873"/>
      <c r="D488" s="873"/>
      <c r="E488" s="873"/>
      <c r="F488" s="873"/>
      <c r="G488" s="873"/>
      <c r="H488" s="873"/>
      <c r="I488" s="873"/>
      <c r="J488" s="720">
        <v>300.61810000000003</v>
      </c>
      <c r="K488" s="720">
        <v>66.479100000000003</v>
      </c>
    </row>
    <row r="489" spans="1:11" ht="24.95" customHeight="1">
      <c r="A489" s="726" t="s">
        <v>5178</v>
      </c>
      <c r="B489" s="727" t="s">
        <v>5179</v>
      </c>
      <c r="C489" s="675"/>
      <c r="D489" s="675"/>
      <c r="E489" s="675"/>
      <c r="F489" s="675"/>
      <c r="G489" s="675"/>
      <c r="H489" s="675"/>
      <c r="I489" s="675"/>
      <c r="J489" s="721">
        <v>266.44970000000001</v>
      </c>
      <c r="K489" s="721">
        <v>47.623399999999997</v>
      </c>
    </row>
    <row r="490" spans="1:11" ht="24.95" customHeight="1">
      <c r="A490" s="726" t="s">
        <v>5180</v>
      </c>
      <c r="B490" s="727" t="s">
        <v>5181</v>
      </c>
      <c r="C490" s="675"/>
      <c r="D490" s="675"/>
      <c r="E490" s="675"/>
      <c r="F490" s="675"/>
      <c r="G490" s="675"/>
      <c r="H490" s="675"/>
      <c r="I490" s="675"/>
      <c r="J490" s="721">
        <v>34.168399999999998</v>
      </c>
      <c r="K490" s="721">
        <v>18.855699999999999</v>
      </c>
    </row>
    <row r="491" spans="1:11" ht="24.95" customHeight="1">
      <c r="A491" s="724" t="s">
        <v>343</v>
      </c>
      <c r="B491" s="725" t="s">
        <v>2295</v>
      </c>
      <c r="C491" s="873"/>
      <c r="D491" s="873"/>
      <c r="E491" s="873"/>
      <c r="F491" s="873"/>
      <c r="G491" s="873"/>
      <c r="H491" s="873"/>
      <c r="I491" s="873"/>
      <c r="J491" s="720">
        <v>397.93450000000001</v>
      </c>
      <c r="K491" s="720">
        <v>96.975300000000004</v>
      </c>
    </row>
    <row r="492" spans="1:11" ht="24.95" customHeight="1">
      <c r="A492" s="726" t="s">
        <v>555</v>
      </c>
      <c r="B492" s="727" t="s">
        <v>2779</v>
      </c>
      <c r="C492" s="675"/>
      <c r="D492" s="675"/>
      <c r="E492" s="675"/>
      <c r="F492" s="675"/>
      <c r="G492" s="675"/>
      <c r="H492" s="675"/>
      <c r="I492" s="675"/>
      <c r="J492" s="721">
        <v>378.77659999999997</v>
      </c>
      <c r="K492" s="721">
        <v>86.403099999999995</v>
      </c>
    </row>
    <row r="493" spans="1:11" ht="24.95" customHeight="1">
      <c r="A493" s="726" t="s">
        <v>579</v>
      </c>
      <c r="B493" s="727" t="s">
        <v>2780</v>
      </c>
      <c r="C493" s="675"/>
      <c r="D493" s="675"/>
      <c r="E493" s="675"/>
      <c r="F493" s="675"/>
      <c r="G493" s="675"/>
      <c r="H493" s="675"/>
      <c r="I493" s="675"/>
      <c r="J493" s="721">
        <v>19.157900000000001</v>
      </c>
      <c r="K493" s="721">
        <v>10.5722</v>
      </c>
    </row>
    <row r="494" spans="1:11" ht="24.95" customHeight="1">
      <c r="A494" s="724" t="s">
        <v>345</v>
      </c>
      <c r="B494" s="725" t="s">
        <v>4622</v>
      </c>
      <c r="C494" s="873"/>
      <c r="D494" s="873"/>
      <c r="E494" s="873"/>
      <c r="F494" s="873"/>
      <c r="G494" s="873"/>
      <c r="H494" s="873"/>
      <c r="I494" s="873"/>
      <c r="J494" s="720">
        <v>357.7319</v>
      </c>
      <c r="K494" s="720">
        <v>98.282899999999998</v>
      </c>
    </row>
    <row r="495" spans="1:11" ht="24.95" customHeight="1">
      <c r="A495" s="726" t="s">
        <v>539</v>
      </c>
      <c r="B495" s="727" t="s">
        <v>4621</v>
      </c>
      <c r="C495" s="675"/>
      <c r="D495" s="675"/>
      <c r="E495" s="675"/>
      <c r="F495" s="675"/>
      <c r="G495" s="675"/>
      <c r="H495" s="675"/>
      <c r="I495" s="675"/>
      <c r="J495" s="721">
        <v>335.50850000000003</v>
      </c>
      <c r="K495" s="721">
        <v>86.846100000000007</v>
      </c>
    </row>
    <row r="496" spans="1:11" ht="24.95" customHeight="1">
      <c r="A496" s="726" t="s">
        <v>566</v>
      </c>
      <c r="B496" s="727" t="s">
        <v>2782</v>
      </c>
      <c r="C496" s="675"/>
      <c r="D496" s="675"/>
      <c r="E496" s="675"/>
      <c r="F496" s="675"/>
      <c r="G496" s="675"/>
      <c r="H496" s="675"/>
      <c r="I496" s="675"/>
      <c r="J496" s="721">
        <v>22.223400000000002</v>
      </c>
      <c r="K496" s="721">
        <v>11.4368</v>
      </c>
    </row>
    <row r="497" spans="1:11" ht="24.95" customHeight="1">
      <c r="A497" s="724" t="s">
        <v>349</v>
      </c>
      <c r="B497" s="725" t="s">
        <v>4623</v>
      </c>
      <c r="C497" s="873"/>
      <c r="D497" s="873"/>
      <c r="E497" s="873"/>
      <c r="F497" s="873"/>
      <c r="G497" s="873"/>
      <c r="H497" s="873"/>
      <c r="I497" s="873"/>
      <c r="J497" s="720">
        <v>343.93150000000003</v>
      </c>
      <c r="K497" s="720">
        <v>91.337500000000006</v>
      </c>
    </row>
    <row r="498" spans="1:11" ht="24.95" customHeight="1">
      <c r="A498" s="726" t="s">
        <v>5031</v>
      </c>
      <c r="B498" s="727" t="s">
        <v>5032</v>
      </c>
      <c r="C498" s="675"/>
      <c r="D498" s="675"/>
      <c r="E498" s="675"/>
      <c r="F498" s="675"/>
      <c r="G498" s="675"/>
      <c r="H498" s="675"/>
      <c r="I498" s="675"/>
      <c r="J498" s="721">
        <v>324.05470000000003</v>
      </c>
      <c r="K498" s="721">
        <v>81.1083</v>
      </c>
    </row>
    <row r="499" spans="1:11" ht="24.95" customHeight="1">
      <c r="A499" s="726" t="s">
        <v>563</v>
      </c>
      <c r="B499" s="727" t="s">
        <v>2784</v>
      </c>
      <c r="C499" s="675"/>
      <c r="D499" s="675"/>
      <c r="E499" s="675"/>
      <c r="F499" s="675"/>
      <c r="G499" s="675"/>
      <c r="H499" s="675"/>
      <c r="I499" s="675"/>
      <c r="J499" s="721">
        <v>19.876799999999999</v>
      </c>
      <c r="K499" s="721">
        <v>10.229200000000001</v>
      </c>
    </row>
    <row r="500" spans="1:11" ht="24.95" customHeight="1">
      <c r="A500" s="724" t="s">
        <v>361</v>
      </c>
      <c r="B500" s="725" t="s">
        <v>2300</v>
      </c>
      <c r="C500" s="873"/>
      <c r="D500" s="873"/>
      <c r="E500" s="873"/>
      <c r="F500" s="873"/>
      <c r="G500" s="873"/>
      <c r="H500" s="873"/>
      <c r="I500" s="873"/>
      <c r="J500" s="720">
        <v>308.84710000000001</v>
      </c>
      <c r="K500" s="720">
        <v>83.949700000000007</v>
      </c>
    </row>
    <row r="501" spans="1:11" ht="24.95" customHeight="1">
      <c r="A501" s="726" t="s">
        <v>537</v>
      </c>
      <c r="B501" s="727" t="s">
        <v>5033</v>
      </c>
      <c r="C501" s="675"/>
      <c r="D501" s="675"/>
      <c r="E501" s="675"/>
      <c r="F501" s="675"/>
      <c r="G501" s="675"/>
      <c r="H501" s="675"/>
      <c r="I501" s="675"/>
      <c r="J501" s="721">
        <v>300.26949999999999</v>
      </c>
      <c r="K501" s="721">
        <v>79.283799999999999</v>
      </c>
    </row>
    <row r="502" spans="1:11" ht="24.95" customHeight="1">
      <c r="A502" s="726" t="s">
        <v>572</v>
      </c>
      <c r="B502" s="727" t="s">
        <v>2785</v>
      </c>
      <c r="C502" s="675"/>
      <c r="D502" s="675"/>
      <c r="E502" s="675"/>
      <c r="F502" s="675"/>
      <c r="G502" s="675"/>
      <c r="H502" s="675"/>
      <c r="I502" s="675"/>
      <c r="J502" s="721">
        <v>8.5776000000000003</v>
      </c>
      <c r="K502" s="721">
        <v>4.6658999999999997</v>
      </c>
    </row>
    <row r="503" spans="1:11" ht="24.95" customHeight="1">
      <c r="A503" s="724" t="s">
        <v>369</v>
      </c>
      <c r="B503" s="725" t="s">
        <v>5034</v>
      </c>
      <c r="C503" s="873"/>
      <c r="D503" s="873"/>
      <c r="E503" s="873"/>
      <c r="F503" s="873"/>
      <c r="G503" s="873"/>
      <c r="H503" s="873"/>
      <c r="I503" s="873"/>
      <c r="J503" s="720">
        <v>429.02420000000001</v>
      </c>
      <c r="K503" s="720">
        <v>124.83920000000001</v>
      </c>
    </row>
    <row r="504" spans="1:11" ht="24.95" customHeight="1">
      <c r="A504" s="726" t="s">
        <v>540</v>
      </c>
      <c r="B504" s="727" t="s">
        <v>5035</v>
      </c>
      <c r="C504" s="675"/>
      <c r="D504" s="675"/>
      <c r="E504" s="675"/>
      <c r="F504" s="675"/>
      <c r="G504" s="675"/>
      <c r="H504" s="675"/>
      <c r="I504" s="675"/>
      <c r="J504" s="721">
        <v>368.9744</v>
      </c>
      <c r="K504" s="721">
        <v>94.681799999999996</v>
      </c>
    </row>
    <row r="505" spans="1:11" ht="24.95" customHeight="1">
      <c r="A505" s="726" t="s">
        <v>567</v>
      </c>
      <c r="B505" s="727" t="s">
        <v>2787</v>
      </c>
      <c r="C505" s="675"/>
      <c r="D505" s="675"/>
      <c r="E505" s="675"/>
      <c r="F505" s="675"/>
      <c r="G505" s="675"/>
      <c r="H505" s="675"/>
      <c r="I505" s="675"/>
      <c r="J505" s="721">
        <v>60.049799999999998</v>
      </c>
      <c r="K505" s="721">
        <v>30.157399999999999</v>
      </c>
    </row>
    <row r="506" spans="1:11" ht="24.95" customHeight="1">
      <c r="A506" s="724" t="s">
        <v>372</v>
      </c>
      <c r="B506" s="725" t="s">
        <v>2302</v>
      </c>
      <c r="C506" s="873"/>
      <c r="D506" s="873"/>
      <c r="E506" s="873"/>
      <c r="F506" s="873"/>
      <c r="G506" s="873"/>
      <c r="H506" s="873"/>
      <c r="I506" s="873"/>
      <c r="J506" s="720">
        <v>361.55220000000003</v>
      </c>
      <c r="K506" s="720">
        <v>100.0385</v>
      </c>
    </row>
    <row r="507" spans="1:11" ht="24.95" customHeight="1">
      <c r="A507" s="726" t="s">
        <v>538</v>
      </c>
      <c r="B507" s="727" t="s">
        <v>2788</v>
      </c>
      <c r="C507" s="675"/>
      <c r="D507" s="675"/>
      <c r="E507" s="675"/>
      <c r="F507" s="675"/>
      <c r="G507" s="675"/>
      <c r="H507" s="675"/>
      <c r="I507" s="675"/>
      <c r="J507" s="721">
        <v>342.23329999999999</v>
      </c>
      <c r="K507" s="721">
        <v>90.2149</v>
      </c>
    </row>
    <row r="508" spans="1:11" ht="24.95" customHeight="1">
      <c r="A508" s="726" t="s">
        <v>562</v>
      </c>
      <c r="B508" s="727" t="s">
        <v>2789</v>
      </c>
      <c r="C508" s="675"/>
      <c r="D508" s="675"/>
      <c r="E508" s="675"/>
      <c r="F508" s="675"/>
      <c r="G508" s="675"/>
      <c r="H508" s="675"/>
      <c r="I508" s="675"/>
      <c r="J508" s="721">
        <v>19.318899999999999</v>
      </c>
      <c r="K508" s="721">
        <v>9.8236000000000008</v>
      </c>
    </row>
    <row r="509" spans="1:11" ht="24.95" customHeight="1">
      <c r="A509" s="724" t="s">
        <v>373</v>
      </c>
      <c r="B509" s="725" t="s">
        <v>2303</v>
      </c>
      <c r="C509" s="873"/>
      <c r="D509" s="873"/>
      <c r="E509" s="873"/>
      <c r="F509" s="873"/>
      <c r="G509" s="873"/>
      <c r="H509" s="873"/>
      <c r="I509" s="873"/>
      <c r="J509" s="720">
        <v>310.44909999999999</v>
      </c>
      <c r="K509" s="720">
        <v>85.607100000000003</v>
      </c>
    </row>
    <row r="510" spans="1:11" ht="24.95" customHeight="1">
      <c r="A510" s="726" t="s">
        <v>546</v>
      </c>
      <c r="B510" s="727" t="s">
        <v>2750</v>
      </c>
      <c r="C510" s="675"/>
      <c r="D510" s="675"/>
      <c r="E510" s="675"/>
      <c r="F510" s="675"/>
      <c r="G510" s="675"/>
      <c r="H510" s="675"/>
      <c r="I510" s="675"/>
      <c r="J510" s="721">
        <v>294.33499999999998</v>
      </c>
      <c r="K510" s="721">
        <v>76.714600000000004</v>
      </c>
    </row>
    <row r="511" spans="1:11" ht="24.95" customHeight="1">
      <c r="A511" s="726" t="s">
        <v>577</v>
      </c>
      <c r="B511" s="727" t="s">
        <v>2790</v>
      </c>
      <c r="C511" s="675"/>
      <c r="D511" s="675"/>
      <c r="E511" s="675"/>
      <c r="F511" s="675"/>
      <c r="G511" s="675"/>
      <c r="H511" s="675"/>
      <c r="I511" s="675"/>
      <c r="J511" s="721">
        <v>16.114100000000001</v>
      </c>
      <c r="K511" s="721">
        <v>8.8925000000000001</v>
      </c>
    </row>
    <row r="512" spans="1:11" ht="24.95" customHeight="1">
      <c r="A512" s="724" t="s">
        <v>410</v>
      </c>
      <c r="B512" s="725" t="s">
        <v>5036</v>
      </c>
      <c r="C512" s="873"/>
      <c r="D512" s="873"/>
      <c r="E512" s="873"/>
      <c r="F512" s="873"/>
      <c r="G512" s="873"/>
      <c r="H512" s="873"/>
      <c r="I512" s="873"/>
      <c r="J512" s="720">
        <v>489.79109999999997</v>
      </c>
      <c r="K512" s="720">
        <v>186.1026</v>
      </c>
    </row>
    <row r="513" spans="1:11" ht="24.95" customHeight="1">
      <c r="A513" s="726" t="s">
        <v>528</v>
      </c>
      <c r="B513" s="727" t="s">
        <v>5037</v>
      </c>
      <c r="C513" s="675"/>
      <c r="D513" s="675"/>
      <c r="E513" s="675"/>
      <c r="F513" s="675"/>
      <c r="G513" s="675"/>
      <c r="H513" s="675"/>
      <c r="I513" s="675"/>
      <c r="J513" s="721">
        <v>266.94459999999998</v>
      </c>
      <c r="K513" s="721">
        <v>67.580399999999997</v>
      </c>
    </row>
    <row r="514" spans="1:11" ht="24.95" customHeight="1">
      <c r="A514" s="726" t="s">
        <v>586</v>
      </c>
      <c r="B514" s="727" t="s">
        <v>2792</v>
      </c>
      <c r="C514" s="675"/>
      <c r="D514" s="675"/>
      <c r="E514" s="675"/>
      <c r="F514" s="675"/>
      <c r="G514" s="675"/>
      <c r="H514" s="675"/>
      <c r="I514" s="675"/>
      <c r="J514" s="721">
        <v>222.84649999999999</v>
      </c>
      <c r="K514" s="721">
        <v>118.5222</v>
      </c>
    </row>
    <row r="515" spans="1:11" ht="24.95" customHeight="1">
      <c r="A515" s="724" t="s">
        <v>411</v>
      </c>
      <c r="B515" s="725" t="s">
        <v>2793</v>
      </c>
      <c r="C515" s="675"/>
      <c r="D515" s="675"/>
      <c r="E515" s="675"/>
      <c r="F515" s="675"/>
      <c r="G515" s="675"/>
      <c r="H515" s="675"/>
      <c r="I515" s="675"/>
      <c r="J515" s="720">
        <v>733.28099999999995</v>
      </c>
      <c r="K515" s="720">
        <v>310.47199999999998</v>
      </c>
    </row>
    <row r="516" spans="1:11" ht="24.95" customHeight="1">
      <c r="A516" s="726" t="s">
        <v>551</v>
      </c>
      <c r="B516" s="727" t="s">
        <v>2794</v>
      </c>
      <c r="C516" s="873"/>
      <c r="D516" s="873"/>
      <c r="E516" s="873"/>
      <c r="F516" s="873"/>
      <c r="G516" s="873"/>
      <c r="H516" s="873"/>
      <c r="I516" s="873"/>
      <c r="J516" s="721">
        <v>60.443199999999997</v>
      </c>
      <c r="K516" s="721">
        <v>14.887700000000001</v>
      </c>
    </row>
    <row r="517" spans="1:11" ht="24.95" customHeight="1">
      <c r="A517" s="726" t="s">
        <v>554</v>
      </c>
      <c r="B517" s="727" t="s">
        <v>2803</v>
      </c>
      <c r="C517" s="675"/>
      <c r="D517" s="675"/>
      <c r="E517" s="675"/>
      <c r="F517" s="675"/>
      <c r="G517" s="675"/>
      <c r="H517" s="675"/>
      <c r="I517" s="675"/>
      <c r="J517" s="721">
        <v>296.69330000000002</v>
      </c>
      <c r="K517" s="721">
        <v>77.867000000000004</v>
      </c>
    </row>
    <row r="518" spans="1:11" ht="24.95" customHeight="1">
      <c r="A518" s="726" t="s">
        <v>587</v>
      </c>
      <c r="B518" s="727" t="s">
        <v>2795</v>
      </c>
      <c r="C518" s="675"/>
      <c r="D518" s="675"/>
      <c r="E518" s="675"/>
      <c r="F518" s="675"/>
      <c r="G518" s="675"/>
      <c r="H518" s="675"/>
      <c r="I518" s="675"/>
      <c r="J518" s="721">
        <v>376.14449999999999</v>
      </c>
      <c r="K518" s="721">
        <v>217.71729999999999</v>
      </c>
    </row>
    <row r="519" spans="1:11" ht="24.95" customHeight="1">
      <c r="A519" s="724" t="s">
        <v>79</v>
      </c>
      <c r="B519" s="725" t="s">
        <v>5038</v>
      </c>
      <c r="C519" s="873"/>
      <c r="D519" s="873"/>
      <c r="E519" s="873"/>
      <c r="F519" s="873"/>
      <c r="G519" s="873"/>
      <c r="H519" s="873"/>
      <c r="I519" s="873"/>
      <c r="J519" s="720">
        <v>467.50779999999997</v>
      </c>
      <c r="K519" s="720">
        <v>127.1262</v>
      </c>
    </row>
    <row r="520" spans="1:11" ht="24.95" customHeight="1">
      <c r="A520" s="726" t="s">
        <v>541</v>
      </c>
      <c r="B520" s="727" t="s">
        <v>5039</v>
      </c>
      <c r="C520" s="675"/>
      <c r="D520" s="675"/>
      <c r="E520" s="675"/>
      <c r="F520" s="675"/>
      <c r="G520" s="675"/>
      <c r="H520" s="675"/>
      <c r="I520" s="675"/>
      <c r="J520" s="721">
        <v>401.33139999999997</v>
      </c>
      <c r="K520" s="721">
        <v>92.544300000000007</v>
      </c>
    </row>
    <row r="521" spans="1:11" ht="24.95" customHeight="1">
      <c r="A521" s="726" t="s">
        <v>573</v>
      </c>
      <c r="B521" s="727" t="s">
        <v>2797</v>
      </c>
      <c r="C521" s="675"/>
      <c r="D521" s="675"/>
      <c r="E521" s="675"/>
      <c r="F521" s="675"/>
      <c r="G521" s="675"/>
      <c r="H521" s="675"/>
      <c r="I521" s="675"/>
      <c r="J521" s="721">
        <v>66.176400000000001</v>
      </c>
      <c r="K521" s="721">
        <v>34.581899999999997</v>
      </c>
    </row>
    <row r="522" spans="1:11" ht="24.95" customHeight="1">
      <c r="A522" s="724" t="s">
        <v>426</v>
      </c>
      <c r="B522" s="725" t="s">
        <v>5040</v>
      </c>
      <c r="C522" s="873"/>
      <c r="D522" s="873"/>
      <c r="E522" s="873"/>
      <c r="F522" s="873"/>
      <c r="G522" s="873"/>
      <c r="H522" s="873"/>
      <c r="I522" s="873"/>
      <c r="J522" s="720">
        <v>521.09699999999998</v>
      </c>
      <c r="K522" s="720">
        <v>142.24260000000001</v>
      </c>
    </row>
    <row r="523" spans="1:11" ht="24.95" customHeight="1">
      <c r="A523" s="726" t="s">
        <v>544</v>
      </c>
      <c r="B523" s="727" t="s">
        <v>5041</v>
      </c>
      <c r="C523" s="675"/>
      <c r="D523" s="675"/>
      <c r="E523" s="675"/>
      <c r="F523" s="675"/>
      <c r="G523" s="675"/>
      <c r="H523" s="675"/>
      <c r="I523" s="675"/>
      <c r="J523" s="721">
        <v>445.8449</v>
      </c>
      <c r="K523" s="721">
        <v>102.91800000000001</v>
      </c>
    </row>
    <row r="524" spans="1:11" ht="24.95" customHeight="1">
      <c r="A524" s="726" t="s">
        <v>574</v>
      </c>
      <c r="B524" s="727" t="s">
        <v>2799</v>
      </c>
      <c r="C524" s="675"/>
      <c r="D524" s="675"/>
      <c r="E524" s="675"/>
      <c r="F524" s="675"/>
      <c r="G524" s="675"/>
      <c r="H524" s="675"/>
      <c r="I524" s="675"/>
      <c r="J524" s="721">
        <v>75.252099999999999</v>
      </c>
      <c r="K524" s="721">
        <v>39.324599999999997</v>
      </c>
    </row>
    <row r="525" spans="1:11" ht="24.95" customHeight="1">
      <c r="A525" s="724" t="s">
        <v>427</v>
      </c>
      <c r="B525" s="725" t="s">
        <v>4624</v>
      </c>
      <c r="C525" s="873"/>
      <c r="D525" s="873"/>
      <c r="E525" s="873"/>
      <c r="F525" s="873"/>
      <c r="G525" s="873"/>
      <c r="H525" s="873"/>
      <c r="I525" s="873"/>
      <c r="J525" s="720">
        <v>356.44529999999997</v>
      </c>
      <c r="K525" s="720">
        <v>97.620800000000003</v>
      </c>
    </row>
    <row r="526" spans="1:11" ht="24.95" customHeight="1">
      <c r="A526" s="726" t="s">
        <v>539</v>
      </c>
      <c r="B526" s="727" t="s">
        <v>4621</v>
      </c>
      <c r="C526" s="675"/>
      <c r="D526" s="675"/>
      <c r="E526" s="675"/>
      <c r="F526" s="675"/>
      <c r="G526" s="675"/>
      <c r="H526" s="675"/>
      <c r="I526" s="675"/>
      <c r="J526" s="721">
        <v>335.50850000000003</v>
      </c>
      <c r="K526" s="721">
        <v>86.846100000000007</v>
      </c>
    </row>
    <row r="527" spans="1:11" ht="24.95" customHeight="1">
      <c r="A527" s="726" t="s">
        <v>565</v>
      </c>
      <c r="B527" s="727" t="s">
        <v>2801</v>
      </c>
      <c r="C527" s="675"/>
      <c r="D527" s="675"/>
      <c r="E527" s="675"/>
      <c r="F527" s="675"/>
      <c r="G527" s="675"/>
      <c r="H527" s="675"/>
      <c r="I527" s="675"/>
      <c r="J527" s="721">
        <v>20.936800000000002</v>
      </c>
      <c r="K527" s="721">
        <v>10.774699999999999</v>
      </c>
    </row>
    <row r="528" spans="1:11" ht="24.95" customHeight="1">
      <c r="A528" s="724" t="s">
        <v>69</v>
      </c>
      <c r="B528" s="725" t="s">
        <v>2802</v>
      </c>
      <c r="C528" s="873"/>
      <c r="D528" s="873"/>
      <c r="E528" s="873"/>
      <c r="F528" s="873"/>
      <c r="G528" s="873"/>
      <c r="H528" s="873"/>
      <c r="I528" s="873"/>
      <c r="J528" s="720">
        <v>313.52370000000002</v>
      </c>
      <c r="K528" s="720">
        <v>87.154799999999994</v>
      </c>
    </row>
    <row r="529" spans="1:11" ht="24.95" customHeight="1">
      <c r="A529" s="726" t="s">
        <v>554</v>
      </c>
      <c r="B529" s="727" t="s">
        <v>2803</v>
      </c>
      <c r="C529" s="675"/>
      <c r="D529" s="675"/>
      <c r="E529" s="675"/>
      <c r="F529" s="675"/>
      <c r="G529" s="675"/>
      <c r="H529" s="675"/>
      <c r="I529" s="675"/>
      <c r="J529" s="721">
        <v>296.69330000000002</v>
      </c>
      <c r="K529" s="721">
        <v>77.867000000000004</v>
      </c>
    </row>
    <row r="530" spans="1:11" ht="24.95" customHeight="1">
      <c r="A530" s="726" t="s">
        <v>578</v>
      </c>
      <c r="B530" s="727" t="s">
        <v>2804</v>
      </c>
      <c r="C530" s="675"/>
      <c r="D530" s="675"/>
      <c r="E530" s="675"/>
      <c r="F530" s="675"/>
      <c r="G530" s="675"/>
      <c r="H530" s="675"/>
      <c r="I530" s="675"/>
      <c r="J530" s="721">
        <v>16.830400000000001</v>
      </c>
      <c r="K530" s="721">
        <v>9.2878000000000007</v>
      </c>
    </row>
    <row r="531" spans="1:11" ht="24.95" customHeight="1">
      <c r="A531" s="724" t="s">
        <v>429</v>
      </c>
      <c r="B531" s="725" t="s">
        <v>5042</v>
      </c>
      <c r="C531" s="873"/>
      <c r="D531" s="873"/>
      <c r="E531" s="873"/>
      <c r="F531" s="873"/>
      <c r="G531" s="873"/>
      <c r="H531" s="873"/>
      <c r="I531" s="873"/>
      <c r="J531" s="720">
        <v>974.14779999999996</v>
      </c>
      <c r="K531" s="720">
        <v>306.46679999999998</v>
      </c>
    </row>
    <row r="532" spans="1:11" ht="24.95" customHeight="1">
      <c r="A532" s="726" t="s">
        <v>542</v>
      </c>
      <c r="B532" s="727" t="s">
        <v>5043</v>
      </c>
      <c r="C532" s="675"/>
      <c r="D532" s="675"/>
      <c r="E532" s="675"/>
      <c r="F532" s="675"/>
      <c r="G532" s="675"/>
      <c r="H532" s="675"/>
      <c r="I532" s="675"/>
      <c r="J532" s="721">
        <v>523.59870000000001</v>
      </c>
      <c r="K532" s="721">
        <v>106.8078</v>
      </c>
    </row>
    <row r="533" spans="1:11" ht="24.95" customHeight="1">
      <c r="A533" s="726" t="s">
        <v>585</v>
      </c>
      <c r="B533" s="727" t="s">
        <v>2806</v>
      </c>
      <c r="C533" s="675"/>
      <c r="D533" s="675"/>
      <c r="E533" s="675"/>
      <c r="F533" s="675"/>
      <c r="G533" s="675"/>
      <c r="H533" s="675"/>
      <c r="I533" s="675"/>
      <c r="J533" s="721">
        <v>450.54910000000001</v>
      </c>
      <c r="K533" s="721">
        <v>199.65899999999999</v>
      </c>
    </row>
    <row r="534" spans="1:11" ht="24.95" customHeight="1">
      <c r="A534" s="724" t="s">
        <v>431</v>
      </c>
      <c r="B534" s="725" t="s">
        <v>5044</v>
      </c>
      <c r="C534" s="873"/>
      <c r="D534" s="873"/>
      <c r="E534" s="873"/>
      <c r="F534" s="873"/>
      <c r="G534" s="873"/>
      <c r="H534" s="873"/>
      <c r="I534" s="873"/>
      <c r="J534" s="720">
        <v>379.30810000000002</v>
      </c>
      <c r="K534" s="720">
        <v>109.11799999999999</v>
      </c>
    </row>
    <row r="535" spans="1:11" ht="24.95" customHeight="1">
      <c r="A535" s="726" t="s">
        <v>539</v>
      </c>
      <c r="B535" s="727" t="s">
        <v>4621</v>
      </c>
      <c r="C535" s="675"/>
      <c r="D535" s="675"/>
      <c r="E535" s="675"/>
      <c r="F535" s="675"/>
      <c r="G535" s="675"/>
      <c r="H535" s="675"/>
      <c r="I535" s="675"/>
      <c r="J535" s="721">
        <v>335.50850000000003</v>
      </c>
      <c r="K535" s="721">
        <v>86.846100000000007</v>
      </c>
    </row>
    <row r="536" spans="1:11" ht="24.95" customHeight="1">
      <c r="A536" s="726" t="s">
        <v>564</v>
      </c>
      <c r="B536" s="727" t="s">
        <v>2769</v>
      </c>
      <c r="C536" s="675"/>
      <c r="D536" s="675"/>
      <c r="E536" s="675"/>
      <c r="F536" s="675"/>
      <c r="G536" s="675"/>
      <c r="H536" s="675"/>
      <c r="I536" s="675"/>
      <c r="J536" s="721">
        <v>43.799599999999998</v>
      </c>
      <c r="K536" s="721">
        <v>22.271899999999999</v>
      </c>
    </row>
    <row r="537" spans="1:11" ht="24.95" customHeight="1">
      <c r="A537" s="724" t="s">
        <v>438</v>
      </c>
      <c r="B537" s="725" t="s">
        <v>2311</v>
      </c>
      <c r="C537" s="675"/>
      <c r="D537" s="675"/>
      <c r="E537" s="675"/>
      <c r="F537" s="675"/>
      <c r="G537" s="675"/>
      <c r="H537" s="675"/>
      <c r="I537" s="675"/>
      <c r="J537" s="720">
        <v>2046.8248000000001</v>
      </c>
      <c r="K537" s="720">
        <v>859.39009999999996</v>
      </c>
    </row>
    <row r="538" spans="1:11" ht="24.95" customHeight="1">
      <c r="A538" s="726" t="s">
        <v>548</v>
      </c>
      <c r="B538" s="727" t="s">
        <v>2765</v>
      </c>
      <c r="C538" s="675"/>
      <c r="D538" s="675"/>
      <c r="E538" s="675"/>
      <c r="F538" s="675"/>
      <c r="G538" s="675"/>
      <c r="H538" s="675"/>
      <c r="I538" s="675"/>
      <c r="J538" s="721">
        <v>1225.7311</v>
      </c>
      <c r="K538" s="721">
        <v>430.3098</v>
      </c>
    </row>
    <row r="539" spans="1:11" ht="24.95" customHeight="1">
      <c r="A539" s="726" t="s">
        <v>602</v>
      </c>
      <c r="B539" s="727" t="s">
        <v>2808</v>
      </c>
      <c r="C539" s="873"/>
      <c r="D539" s="873"/>
      <c r="E539" s="873"/>
      <c r="F539" s="873"/>
      <c r="G539" s="873"/>
      <c r="H539" s="873"/>
      <c r="I539" s="873"/>
      <c r="J539" s="721">
        <v>333.78739999999999</v>
      </c>
      <c r="K539" s="721">
        <v>174.42779999999999</v>
      </c>
    </row>
    <row r="540" spans="1:11" ht="24.95" customHeight="1">
      <c r="A540" s="726" t="s">
        <v>603</v>
      </c>
      <c r="B540" s="727" t="s">
        <v>2761</v>
      </c>
      <c r="C540" s="675"/>
      <c r="D540" s="675"/>
      <c r="E540" s="675"/>
      <c r="F540" s="675"/>
      <c r="G540" s="675"/>
      <c r="H540" s="675"/>
      <c r="I540" s="675"/>
      <c r="J540" s="721">
        <v>138.39959999999999</v>
      </c>
      <c r="K540" s="721">
        <v>72.323700000000002</v>
      </c>
    </row>
    <row r="541" spans="1:11" ht="24.95" customHeight="1">
      <c r="A541" s="726" t="s">
        <v>608</v>
      </c>
      <c r="B541" s="727" t="s">
        <v>2809</v>
      </c>
      <c r="C541" s="675"/>
      <c r="D541" s="675"/>
      <c r="E541" s="675"/>
      <c r="F541" s="675"/>
      <c r="G541" s="675"/>
      <c r="H541" s="675"/>
      <c r="I541" s="675"/>
      <c r="J541" s="721">
        <v>348.9067</v>
      </c>
      <c r="K541" s="721">
        <v>182.3288</v>
      </c>
    </row>
    <row r="542" spans="1:11" ht="24.95" customHeight="1">
      <c r="A542" s="724" t="s">
        <v>439</v>
      </c>
      <c r="B542" s="725" t="s">
        <v>2312</v>
      </c>
      <c r="C542" s="873"/>
      <c r="D542" s="873"/>
      <c r="E542" s="873"/>
      <c r="F542" s="873"/>
      <c r="G542" s="873"/>
      <c r="H542" s="873"/>
      <c r="I542" s="873"/>
      <c r="J542" s="720">
        <v>399.36680000000001</v>
      </c>
      <c r="K542" s="720">
        <v>97.765699999999995</v>
      </c>
    </row>
    <row r="543" spans="1:11" ht="24.95" customHeight="1">
      <c r="A543" s="726" t="s">
        <v>555</v>
      </c>
      <c r="B543" s="727" t="s">
        <v>2779</v>
      </c>
      <c r="C543" s="675"/>
      <c r="D543" s="675"/>
      <c r="E543" s="675"/>
      <c r="F543" s="675"/>
      <c r="G543" s="675"/>
      <c r="H543" s="675"/>
      <c r="I543" s="675"/>
      <c r="J543" s="721">
        <v>378.77659999999997</v>
      </c>
      <c r="K543" s="721">
        <v>86.403099999999995</v>
      </c>
    </row>
    <row r="544" spans="1:11" ht="24.95" customHeight="1">
      <c r="A544" s="726" t="s">
        <v>580</v>
      </c>
      <c r="B544" s="727" t="s">
        <v>2810</v>
      </c>
      <c r="C544" s="675"/>
      <c r="D544" s="675"/>
      <c r="E544" s="675"/>
      <c r="F544" s="675"/>
      <c r="G544" s="675"/>
      <c r="H544" s="675"/>
      <c r="I544" s="675"/>
      <c r="J544" s="721">
        <v>20.590199999999999</v>
      </c>
      <c r="K544" s="721">
        <v>11.3626</v>
      </c>
    </row>
    <row r="545" spans="1:11" ht="24.95" customHeight="1">
      <c r="A545" s="724" t="s">
        <v>59</v>
      </c>
      <c r="B545" s="725" t="s">
        <v>5045</v>
      </c>
      <c r="C545" s="675"/>
      <c r="D545" s="675"/>
      <c r="E545" s="675"/>
      <c r="F545" s="675"/>
      <c r="G545" s="675"/>
      <c r="H545" s="675"/>
      <c r="I545" s="675"/>
      <c r="J545" s="720">
        <v>353.55680000000001</v>
      </c>
      <c r="K545" s="720">
        <v>113.3472</v>
      </c>
    </row>
    <row r="546" spans="1:11" ht="24.95" customHeight="1">
      <c r="A546" s="726" t="s">
        <v>533</v>
      </c>
      <c r="B546" s="727" t="s">
        <v>2811</v>
      </c>
      <c r="C546" s="873"/>
      <c r="D546" s="873"/>
      <c r="E546" s="873"/>
      <c r="F546" s="873"/>
      <c r="G546" s="873"/>
      <c r="H546" s="873"/>
      <c r="I546" s="873"/>
      <c r="J546" s="721">
        <v>288.45490000000001</v>
      </c>
      <c r="K546" s="721">
        <v>77.934100000000001</v>
      </c>
    </row>
    <row r="547" spans="1:11" ht="24.95" customHeight="1">
      <c r="A547" s="726" t="s">
        <v>569</v>
      </c>
      <c r="B547" s="727" t="s">
        <v>2812</v>
      </c>
      <c r="C547" s="675"/>
      <c r="D547" s="675"/>
      <c r="E547" s="675"/>
      <c r="F547" s="675"/>
      <c r="G547" s="675"/>
      <c r="H547" s="675"/>
      <c r="I547" s="675"/>
      <c r="J547" s="721">
        <v>6.3781999999999996</v>
      </c>
      <c r="K547" s="721">
        <v>3.4695</v>
      </c>
    </row>
    <row r="548" spans="1:11" ht="24.95" customHeight="1">
      <c r="A548" s="726" t="s">
        <v>590</v>
      </c>
      <c r="B548" s="727" t="s">
        <v>5010</v>
      </c>
      <c r="C548" s="675"/>
      <c r="D548" s="675"/>
      <c r="E548" s="675"/>
      <c r="F548" s="675"/>
      <c r="G548" s="675"/>
      <c r="H548" s="675"/>
      <c r="I548" s="675"/>
      <c r="J548" s="721">
        <v>58.723700000000001</v>
      </c>
      <c r="K548" s="721">
        <v>31.9436</v>
      </c>
    </row>
    <row r="549" spans="1:11" ht="24.95" customHeight="1">
      <c r="A549" s="724" t="s">
        <v>445</v>
      </c>
      <c r="B549" s="725" t="s">
        <v>5046</v>
      </c>
      <c r="C549" s="873"/>
      <c r="D549" s="873"/>
      <c r="E549" s="873"/>
      <c r="F549" s="873"/>
      <c r="G549" s="873"/>
      <c r="H549" s="873"/>
      <c r="I549" s="873"/>
      <c r="J549" s="720">
        <v>184.01779999999999</v>
      </c>
      <c r="K549" s="720">
        <v>67.304900000000004</v>
      </c>
    </row>
    <row r="550" spans="1:11" ht="24.95" customHeight="1">
      <c r="A550" s="726" t="s">
        <v>529</v>
      </c>
      <c r="B550" s="727" t="s">
        <v>5047</v>
      </c>
      <c r="C550" s="675"/>
      <c r="D550" s="675"/>
      <c r="E550" s="675"/>
      <c r="F550" s="675"/>
      <c r="G550" s="675"/>
      <c r="H550" s="675"/>
      <c r="I550" s="675"/>
      <c r="J550" s="721">
        <v>179.17910000000001</v>
      </c>
      <c r="K550" s="721">
        <v>64.672799999999995</v>
      </c>
    </row>
    <row r="551" spans="1:11" ht="24.95" customHeight="1">
      <c r="A551" s="726" t="s">
        <v>568</v>
      </c>
      <c r="B551" s="727" t="s">
        <v>2814</v>
      </c>
      <c r="C551" s="675"/>
      <c r="D551" s="675"/>
      <c r="E551" s="675"/>
      <c r="F551" s="675"/>
      <c r="G551" s="675"/>
      <c r="H551" s="675"/>
      <c r="I551" s="675"/>
      <c r="J551" s="721">
        <v>4.8387000000000002</v>
      </c>
      <c r="K551" s="721">
        <v>2.6320999999999999</v>
      </c>
    </row>
    <row r="552" spans="1:11" ht="24.95" customHeight="1">
      <c r="A552" s="724" t="s">
        <v>447</v>
      </c>
      <c r="B552" s="725" t="s">
        <v>5048</v>
      </c>
      <c r="C552" s="675"/>
      <c r="D552" s="675"/>
      <c r="E552" s="675"/>
      <c r="F552" s="675"/>
      <c r="G552" s="675"/>
      <c r="H552" s="675"/>
      <c r="I552" s="675"/>
      <c r="J552" s="720">
        <v>331.52569999999997</v>
      </c>
      <c r="K552" s="720">
        <v>101.3631</v>
      </c>
    </row>
    <row r="553" spans="1:11" ht="24.95" customHeight="1">
      <c r="A553" s="726" t="s">
        <v>5049</v>
      </c>
      <c r="B553" s="727" t="s">
        <v>5050</v>
      </c>
      <c r="C553" s="675"/>
      <c r="D553" s="675"/>
      <c r="E553" s="675"/>
      <c r="F553" s="675"/>
      <c r="G553" s="675"/>
      <c r="H553" s="675"/>
      <c r="I553" s="675"/>
      <c r="J553" s="721">
        <v>7.2744</v>
      </c>
      <c r="K553" s="721">
        <v>3.9569999999999999</v>
      </c>
    </row>
    <row r="554" spans="1:11" ht="24.95" customHeight="1">
      <c r="A554" s="726" t="s">
        <v>533</v>
      </c>
      <c r="B554" s="727" t="s">
        <v>2811</v>
      </c>
      <c r="C554" s="873"/>
      <c r="D554" s="873"/>
      <c r="E554" s="873"/>
      <c r="F554" s="873"/>
      <c r="G554" s="873"/>
      <c r="H554" s="873"/>
      <c r="I554" s="873"/>
      <c r="J554" s="721">
        <v>288.45490000000001</v>
      </c>
      <c r="K554" s="721">
        <v>77.934100000000001</v>
      </c>
    </row>
    <row r="555" spans="1:11" ht="24.95" customHeight="1">
      <c r="A555" s="726" t="s">
        <v>552</v>
      </c>
      <c r="B555" s="727" t="s">
        <v>2815</v>
      </c>
      <c r="C555" s="675"/>
      <c r="D555" s="675"/>
      <c r="E555" s="675"/>
      <c r="F555" s="675"/>
      <c r="G555" s="675"/>
      <c r="H555" s="675"/>
      <c r="I555" s="675"/>
      <c r="J555" s="721">
        <v>5.3346999999999998</v>
      </c>
      <c r="K555" s="721">
        <v>2.9018999999999999</v>
      </c>
    </row>
    <row r="556" spans="1:11" ht="24.95" customHeight="1">
      <c r="A556" s="726" t="s">
        <v>553</v>
      </c>
      <c r="B556" s="727" t="s">
        <v>5051</v>
      </c>
      <c r="C556" s="675"/>
      <c r="D556" s="675"/>
      <c r="E556" s="675"/>
      <c r="F556" s="675"/>
      <c r="G556" s="675"/>
      <c r="H556" s="675"/>
      <c r="I556" s="675"/>
      <c r="J556" s="721">
        <v>30.4617</v>
      </c>
      <c r="K556" s="721">
        <v>16.5701</v>
      </c>
    </row>
    <row r="557" spans="1:11" ht="24.95" customHeight="1">
      <c r="A557" s="724" t="s">
        <v>450</v>
      </c>
      <c r="B557" s="725" t="s">
        <v>5052</v>
      </c>
      <c r="C557" s="873"/>
      <c r="D557" s="873"/>
      <c r="E557" s="873"/>
      <c r="F557" s="873"/>
      <c r="G557" s="873"/>
      <c r="H557" s="873"/>
      <c r="I557" s="873"/>
      <c r="J557" s="720">
        <v>1083.5223000000001</v>
      </c>
      <c r="K557" s="720">
        <v>531.32889999999998</v>
      </c>
    </row>
    <row r="558" spans="1:11" ht="24.95" customHeight="1">
      <c r="A558" s="726" t="s">
        <v>545</v>
      </c>
      <c r="B558" s="727" t="s">
        <v>5053</v>
      </c>
      <c r="C558" s="675"/>
      <c r="D558" s="675"/>
      <c r="E558" s="675"/>
      <c r="F558" s="675"/>
      <c r="G558" s="675"/>
      <c r="H558" s="675"/>
      <c r="I558" s="675"/>
      <c r="J558" s="721">
        <v>286.57</v>
      </c>
      <c r="K558" s="721">
        <v>75.930700000000002</v>
      </c>
    </row>
    <row r="559" spans="1:11" ht="24.95" customHeight="1">
      <c r="A559" s="726" t="s">
        <v>588</v>
      </c>
      <c r="B559" s="727" t="s">
        <v>2816</v>
      </c>
      <c r="C559" s="675"/>
      <c r="D559" s="675"/>
      <c r="E559" s="675"/>
      <c r="F559" s="675"/>
      <c r="G559" s="675"/>
      <c r="H559" s="675"/>
      <c r="I559" s="675"/>
      <c r="J559" s="721">
        <v>796.95230000000004</v>
      </c>
      <c r="K559" s="721">
        <v>455.39819999999997</v>
      </c>
    </row>
    <row r="560" spans="1:11" ht="24.95" customHeight="1">
      <c r="A560" s="724" t="s">
        <v>513</v>
      </c>
      <c r="B560" s="725" t="s">
        <v>5054</v>
      </c>
      <c r="C560" s="873"/>
      <c r="D560" s="873"/>
      <c r="E560" s="873"/>
      <c r="F560" s="873"/>
      <c r="G560" s="873"/>
      <c r="H560" s="873"/>
      <c r="I560" s="873"/>
      <c r="J560" s="720">
        <v>360.44459999999998</v>
      </c>
      <c r="K560" s="720">
        <v>127.64360000000001</v>
      </c>
    </row>
    <row r="561" spans="1:11" ht="24.95" customHeight="1">
      <c r="A561" s="726" t="s">
        <v>527</v>
      </c>
      <c r="B561" s="727" t="s">
        <v>5055</v>
      </c>
      <c r="C561" s="675"/>
      <c r="D561" s="675"/>
      <c r="E561" s="675"/>
      <c r="F561" s="675"/>
      <c r="G561" s="675"/>
      <c r="H561" s="675"/>
      <c r="I561" s="675"/>
      <c r="J561" s="721">
        <v>254.87379999999999</v>
      </c>
      <c r="K561" s="721">
        <v>70.216800000000006</v>
      </c>
    </row>
    <row r="562" spans="1:11" ht="24.95" customHeight="1">
      <c r="A562" s="726" t="s">
        <v>595</v>
      </c>
      <c r="B562" s="727" t="s">
        <v>2818</v>
      </c>
      <c r="C562" s="675"/>
      <c r="D562" s="675"/>
      <c r="E562" s="675"/>
      <c r="F562" s="675"/>
      <c r="G562" s="675"/>
      <c r="H562" s="675"/>
      <c r="I562" s="675"/>
      <c r="J562" s="721">
        <v>105.57080000000001</v>
      </c>
      <c r="K562" s="721">
        <v>57.4268</v>
      </c>
    </row>
    <row r="563" spans="1:11" ht="24.95" customHeight="1">
      <c r="A563" s="724" t="s">
        <v>516</v>
      </c>
      <c r="B563" s="725" t="s">
        <v>2819</v>
      </c>
      <c r="C563" s="873"/>
      <c r="D563" s="873"/>
      <c r="E563" s="873"/>
      <c r="F563" s="873"/>
      <c r="G563" s="873"/>
      <c r="H563" s="873"/>
      <c r="I563" s="873"/>
      <c r="J563" s="720">
        <v>592.67470000000003</v>
      </c>
      <c r="K563" s="720">
        <v>243.41890000000001</v>
      </c>
    </row>
    <row r="564" spans="1:11" ht="24.95" customHeight="1">
      <c r="A564" s="726" t="s">
        <v>533</v>
      </c>
      <c r="B564" s="727" t="s">
        <v>2811</v>
      </c>
      <c r="C564" s="675"/>
      <c r="D564" s="675"/>
      <c r="E564" s="675"/>
      <c r="F564" s="675"/>
      <c r="G564" s="675"/>
      <c r="H564" s="675"/>
      <c r="I564" s="675"/>
      <c r="J564" s="721">
        <v>288.45490000000001</v>
      </c>
      <c r="K564" s="721">
        <v>77.934100000000001</v>
      </c>
    </row>
    <row r="565" spans="1:11" ht="24.95" customHeight="1">
      <c r="A565" s="726" t="s">
        <v>589</v>
      </c>
      <c r="B565" s="727" t="s">
        <v>2820</v>
      </c>
      <c r="C565" s="676"/>
      <c r="D565" s="676"/>
      <c r="E565" s="676"/>
      <c r="F565" s="676"/>
      <c r="G565" s="676"/>
      <c r="H565" s="676"/>
      <c r="I565" s="676"/>
      <c r="J565" s="721">
        <v>304.21980000000002</v>
      </c>
      <c r="K565" s="721">
        <v>165.48480000000001</v>
      </c>
    </row>
    <row r="566" spans="1:11" ht="24.95" customHeight="1">
      <c r="A566" s="724" t="s">
        <v>521</v>
      </c>
      <c r="B566" s="725" t="s">
        <v>5056</v>
      </c>
      <c r="C566" s="873"/>
      <c r="D566" s="873"/>
      <c r="E566" s="873"/>
      <c r="F566" s="873"/>
      <c r="G566" s="873"/>
      <c r="H566" s="873"/>
      <c r="I566" s="873"/>
      <c r="J566" s="720">
        <v>678.30809999999997</v>
      </c>
      <c r="K566" s="720">
        <v>167.05090000000001</v>
      </c>
    </row>
    <row r="567" spans="1:11" ht="24.95" customHeight="1">
      <c r="A567" s="726" t="s">
        <v>5057</v>
      </c>
      <c r="B567" s="727" t="s">
        <v>5058</v>
      </c>
      <c r="C567" s="675"/>
      <c r="D567" s="675"/>
      <c r="E567" s="675"/>
      <c r="F567" s="675"/>
      <c r="G567" s="675"/>
      <c r="H567" s="675"/>
      <c r="I567" s="675"/>
      <c r="J567" s="721">
        <v>438.17840000000001</v>
      </c>
      <c r="K567" s="721">
        <v>86.891599999999997</v>
      </c>
    </row>
    <row r="568" spans="1:11" ht="24.95" customHeight="1">
      <c r="A568" s="726" t="s">
        <v>581</v>
      </c>
      <c r="B568" s="727" t="s">
        <v>5059</v>
      </c>
      <c r="C568" s="676"/>
      <c r="D568" s="676"/>
      <c r="E568" s="676"/>
      <c r="F568" s="676"/>
      <c r="G568" s="676"/>
      <c r="H568" s="676"/>
      <c r="I568" s="676"/>
      <c r="J568" s="721">
        <v>240.12970000000001</v>
      </c>
      <c r="K568" s="721">
        <v>80.159300000000002</v>
      </c>
    </row>
  </sheetData>
  <mergeCells count="50">
    <mergeCell ref="C519:I519"/>
    <mergeCell ref="C522:I522"/>
    <mergeCell ref="C525:I525"/>
    <mergeCell ref="C528:I528"/>
    <mergeCell ref="C531:I531"/>
    <mergeCell ref="C407:I407"/>
    <mergeCell ref="C410:I410"/>
    <mergeCell ref="C414:I414"/>
    <mergeCell ref="C417:I417"/>
    <mergeCell ref="C420:I420"/>
    <mergeCell ref="C424:I424"/>
    <mergeCell ref="C429:I429"/>
    <mergeCell ref="C432:I432"/>
    <mergeCell ref="C435:I435"/>
    <mergeCell ref="C438:I438"/>
    <mergeCell ref="C440:I440"/>
    <mergeCell ref="C442:I442"/>
    <mergeCell ref="C444:I444"/>
    <mergeCell ref="C447:I447"/>
    <mergeCell ref="C450:I450"/>
    <mergeCell ref="C454:I454"/>
    <mergeCell ref="C459:I459"/>
    <mergeCell ref="C464:I464"/>
    <mergeCell ref="C467:I467"/>
    <mergeCell ref="C470:I470"/>
    <mergeCell ref="C473:I473"/>
    <mergeCell ref="C476:I476"/>
    <mergeCell ref="C479:I479"/>
    <mergeCell ref="C482:I482"/>
    <mergeCell ref="C485:I485"/>
    <mergeCell ref="C488:I488"/>
    <mergeCell ref="C491:I491"/>
    <mergeCell ref="C494:I494"/>
    <mergeCell ref="C497:I497"/>
    <mergeCell ref="C500:I500"/>
    <mergeCell ref="C503:I503"/>
    <mergeCell ref="C506:I506"/>
    <mergeCell ref="C509:I509"/>
    <mergeCell ref="C512:I512"/>
    <mergeCell ref="C516:I516"/>
    <mergeCell ref="C534:I534"/>
    <mergeCell ref="C539:I539"/>
    <mergeCell ref="C542:I542"/>
    <mergeCell ref="C546:I546"/>
    <mergeCell ref="C549:I549"/>
    <mergeCell ref="C566:I566"/>
    <mergeCell ref="C554:I554"/>
    <mergeCell ref="C557:I557"/>
    <mergeCell ref="C560:I560"/>
    <mergeCell ref="C563:I563"/>
  </mergeCells>
  <pageMargins left="0.511811024" right="0.511811024" top="0.78740157499999996" bottom="0.78740157499999996" header="0.31496062000000002" footer="0.31496062000000002"/>
  <pageSetup paperSize="9" scale="10" orientation="portrait" horizontalDpi="1200" verticalDpi="1200" r:id="rId1"/>
  <colBreaks count="1" manualBreakCount="1">
    <brk id="11" max="564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1:K154"/>
  <sheetViews>
    <sheetView workbookViewId="0"/>
  </sheetViews>
  <sheetFormatPr defaultColWidth="8.7109375" defaultRowHeight="16.5"/>
  <cols>
    <col min="1" max="1" width="12.28515625" style="7" customWidth="1"/>
    <col min="2" max="2" width="34" style="5" customWidth="1"/>
    <col min="3" max="3" width="9" style="7" customWidth="1"/>
    <col min="4" max="4" width="15.42578125" style="8" customWidth="1"/>
    <col min="5" max="5" width="8.7109375" style="5"/>
    <col min="6" max="6" width="8.85546875" style="7" customWidth="1"/>
    <col min="7" max="7" width="12" style="5" customWidth="1"/>
    <col min="8" max="8" width="20.5703125" style="5" customWidth="1"/>
    <col min="9" max="9" width="8.85546875" style="7" customWidth="1"/>
    <col min="10" max="10" width="14.5703125" style="5" customWidth="1"/>
    <col min="11" max="11" width="12.7109375" style="34" customWidth="1"/>
    <col min="12" max="16384" width="8.7109375" style="5"/>
  </cols>
  <sheetData>
    <row r="1" spans="1:11" ht="15" customHeight="1">
      <c r="A1" s="498"/>
      <c r="B1" s="494" t="s">
        <v>127</v>
      </c>
      <c r="C1" s="499"/>
      <c r="D1" s="500"/>
    </row>
    <row r="2" spans="1:11" ht="15" customHeight="1">
      <c r="A2" s="501"/>
      <c r="B2" s="495" t="s">
        <v>128</v>
      </c>
      <c r="C2" s="502"/>
      <c r="D2" s="503"/>
    </row>
    <row r="3" spans="1:11" ht="15" customHeight="1">
      <c r="A3" s="501"/>
      <c r="B3" s="495" t="s">
        <v>4596</v>
      </c>
      <c r="C3" s="502"/>
      <c r="D3" s="503"/>
    </row>
    <row r="4" spans="1:11" ht="15" customHeight="1">
      <c r="A4" s="501"/>
      <c r="B4" s="495" t="s">
        <v>129</v>
      </c>
      <c r="C4" s="502"/>
      <c r="D4" s="503"/>
    </row>
    <row r="5" spans="1:11">
      <c r="A5" s="504"/>
      <c r="B5" s="505"/>
      <c r="C5" s="502"/>
      <c r="D5" s="503"/>
      <c r="F5" s="41"/>
    </row>
    <row r="6" spans="1:11">
      <c r="A6" s="506" t="s">
        <v>114</v>
      </c>
      <c r="B6" s="507" t="e">
        <f>#REF!</f>
        <v>#REF!</v>
      </c>
      <c r="C6" s="505"/>
      <c r="D6" s="508"/>
    </row>
    <row r="7" spans="1:11">
      <c r="A7" s="506" t="s">
        <v>2457</v>
      </c>
      <c r="B7" s="507" t="e">
        <f>#REF!</f>
        <v>#REF!</v>
      </c>
      <c r="C7" s="505"/>
      <c r="D7" s="508"/>
    </row>
    <row r="8" spans="1:11" ht="17.25" thickBot="1">
      <c r="A8" s="509"/>
      <c r="B8" s="510"/>
      <c r="C8" s="511"/>
      <c r="D8" s="512"/>
    </row>
    <row r="9" spans="1:11" ht="25.5">
      <c r="A9" s="513" t="s">
        <v>14</v>
      </c>
      <c r="B9" s="514" t="s">
        <v>106</v>
      </c>
      <c r="C9" s="514" t="s">
        <v>11</v>
      </c>
      <c r="D9" s="515" t="s">
        <v>5251</v>
      </c>
      <c r="I9" s="4"/>
      <c r="J9" s="6"/>
      <c r="K9" s="35"/>
    </row>
    <row r="10" spans="1:11">
      <c r="A10" s="716" t="s">
        <v>15</v>
      </c>
      <c r="B10" s="717" t="s">
        <v>2357</v>
      </c>
      <c r="C10" s="718" t="s">
        <v>7</v>
      </c>
      <c r="D10" s="715">
        <v>25.303799999999999</v>
      </c>
      <c r="F10" s="103"/>
      <c r="G10" s="41"/>
      <c r="H10" s="41"/>
      <c r="I10" s="41"/>
      <c r="J10" s="8"/>
      <c r="K10" s="41"/>
    </row>
    <row r="11" spans="1:11">
      <c r="A11" s="716" t="s">
        <v>16</v>
      </c>
      <c r="B11" s="717" t="s">
        <v>2358</v>
      </c>
      <c r="C11" s="718" t="s">
        <v>7</v>
      </c>
      <c r="D11" s="715">
        <v>29.715900000000001</v>
      </c>
      <c r="F11" s="103"/>
      <c r="G11" s="41"/>
      <c r="H11" s="41"/>
      <c r="I11" s="41"/>
      <c r="J11" s="8"/>
      <c r="K11" s="41"/>
    </row>
    <row r="12" spans="1:11">
      <c r="A12" s="716" t="s">
        <v>120</v>
      </c>
      <c r="B12" s="717" t="s">
        <v>5252</v>
      </c>
      <c r="C12" s="718" t="s">
        <v>107</v>
      </c>
      <c r="D12" s="715">
        <v>5773.8253999999997</v>
      </c>
      <c r="F12" s="103"/>
      <c r="G12" s="41"/>
      <c r="H12" s="41"/>
      <c r="I12" s="41"/>
      <c r="J12" s="8"/>
      <c r="K12" s="41"/>
    </row>
    <row r="13" spans="1:11">
      <c r="A13" s="716" t="s">
        <v>17</v>
      </c>
      <c r="B13" s="717" t="s">
        <v>5253</v>
      </c>
      <c r="C13" s="718" t="s">
        <v>107</v>
      </c>
      <c r="D13" s="715">
        <v>4978.6043</v>
      </c>
      <c r="F13" s="103"/>
      <c r="G13" s="41"/>
      <c r="H13" s="41"/>
      <c r="I13" s="41"/>
      <c r="J13" s="8"/>
      <c r="K13" s="41"/>
    </row>
    <row r="14" spans="1:11">
      <c r="A14" s="716" t="s">
        <v>19</v>
      </c>
      <c r="B14" s="717" t="s">
        <v>2361</v>
      </c>
      <c r="C14" s="718" t="s">
        <v>7</v>
      </c>
      <c r="D14" s="715">
        <v>35.418300000000002</v>
      </c>
      <c r="F14" s="103"/>
      <c r="G14" s="41"/>
      <c r="H14" s="41"/>
      <c r="I14" s="41"/>
      <c r="J14" s="8"/>
      <c r="K14" s="41"/>
    </row>
    <row r="15" spans="1:11">
      <c r="A15" s="716" t="s">
        <v>20</v>
      </c>
      <c r="B15" s="717" t="s">
        <v>5254</v>
      </c>
      <c r="C15" s="718" t="s">
        <v>107</v>
      </c>
      <c r="D15" s="715">
        <v>5195.7918</v>
      </c>
      <c r="F15" s="103"/>
      <c r="G15" s="41"/>
      <c r="H15" s="41"/>
      <c r="I15" s="41"/>
      <c r="J15" s="8"/>
      <c r="K15" s="41"/>
    </row>
    <row r="16" spans="1:11">
      <c r="A16" s="716" t="s">
        <v>21</v>
      </c>
      <c r="B16" s="717" t="s">
        <v>2363</v>
      </c>
      <c r="C16" s="718" t="s">
        <v>7</v>
      </c>
      <c r="D16" s="715">
        <v>36.283700000000003</v>
      </c>
      <c r="F16" s="103"/>
      <c r="G16" s="41"/>
      <c r="H16" s="41"/>
      <c r="I16" s="41"/>
      <c r="J16" s="8"/>
      <c r="K16" s="41"/>
    </row>
    <row r="17" spans="1:11">
      <c r="A17" s="716" t="s">
        <v>22</v>
      </c>
      <c r="B17" s="717" t="s">
        <v>2364</v>
      </c>
      <c r="C17" s="718" t="s">
        <v>7</v>
      </c>
      <c r="D17" s="715">
        <v>28.859200000000001</v>
      </c>
      <c r="F17" s="103"/>
      <c r="G17" s="41"/>
      <c r="H17" s="41"/>
      <c r="I17" s="41"/>
      <c r="J17" s="8"/>
      <c r="K17" s="41"/>
    </row>
    <row r="18" spans="1:11">
      <c r="A18" s="716" t="s">
        <v>23</v>
      </c>
      <c r="B18" s="717" t="s">
        <v>5255</v>
      </c>
      <c r="C18" s="718" t="s">
        <v>107</v>
      </c>
      <c r="D18" s="715">
        <v>8973.6555000000008</v>
      </c>
      <c r="F18" s="103"/>
      <c r="G18" s="41"/>
      <c r="H18" s="41"/>
      <c r="I18" s="41"/>
      <c r="J18" s="8"/>
      <c r="K18" s="41"/>
    </row>
    <row r="19" spans="1:11">
      <c r="A19" s="716" t="s">
        <v>24</v>
      </c>
      <c r="B19" s="717" t="s">
        <v>2366</v>
      </c>
      <c r="C19" s="718" t="s">
        <v>7</v>
      </c>
      <c r="D19" s="715">
        <v>30.4757</v>
      </c>
      <c r="F19" s="103"/>
      <c r="G19" s="41"/>
      <c r="H19" s="41"/>
      <c r="I19" s="41"/>
      <c r="J19" s="8"/>
      <c r="K19" s="41"/>
    </row>
    <row r="20" spans="1:11">
      <c r="A20" s="716" t="s">
        <v>25</v>
      </c>
      <c r="B20" s="717" t="s">
        <v>5256</v>
      </c>
      <c r="C20" s="718" t="s">
        <v>107</v>
      </c>
      <c r="D20" s="715">
        <v>8665.4089000000004</v>
      </c>
      <c r="F20" s="103"/>
      <c r="G20" s="41"/>
      <c r="H20" s="41"/>
      <c r="I20" s="41"/>
      <c r="J20" s="8"/>
      <c r="K20" s="41"/>
    </row>
    <row r="21" spans="1:11">
      <c r="A21" s="716" t="s">
        <v>26</v>
      </c>
      <c r="B21" s="717" t="s">
        <v>5257</v>
      </c>
      <c r="C21" s="718" t="s">
        <v>107</v>
      </c>
      <c r="D21" s="715">
        <v>30769.0622</v>
      </c>
      <c r="F21" s="103"/>
      <c r="G21" s="41"/>
      <c r="H21" s="41"/>
      <c r="I21" s="41"/>
      <c r="J21" s="8"/>
      <c r="K21" s="41"/>
    </row>
    <row r="22" spans="1:11">
      <c r="A22" s="716" t="s">
        <v>5258</v>
      </c>
      <c r="B22" s="717" t="s">
        <v>2359</v>
      </c>
      <c r="C22" s="718" t="s">
        <v>7</v>
      </c>
      <c r="D22" s="715">
        <v>31.332000000000001</v>
      </c>
      <c r="F22" s="103"/>
      <c r="G22" s="41"/>
      <c r="H22" s="41"/>
      <c r="I22" s="41"/>
      <c r="J22" s="8"/>
      <c r="K22" s="41"/>
    </row>
    <row r="23" spans="1:11">
      <c r="A23" s="716" t="s">
        <v>27</v>
      </c>
      <c r="B23" s="717" t="s">
        <v>5552</v>
      </c>
      <c r="C23" s="718" t="s">
        <v>107</v>
      </c>
      <c r="D23" s="715">
        <v>4430.0560999999998</v>
      </c>
      <c r="F23" s="103"/>
      <c r="G23" s="41"/>
      <c r="H23" s="41"/>
      <c r="I23" s="41"/>
      <c r="J23" s="8"/>
      <c r="K23" s="41"/>
    </row>
    <row r="24" spans="1:11">
      <c r="A24" s="716" t="s">
        <v>28</v>
      </c>
      <c r="B24" s="717" t="s">
        <v>2369</v>
      </c>
      <c r="C24" s="718" t="s">
        <v>7</v>
      </c>
      <c r="D24" s="715">
        <v>29.66</v>
      </c>
      <c r="F24" s="103"/>
      <c r="G24" s="41"/>
      <c r="H24" s="41"/>
      <c r="I24" s="41"/>
      <c r="J24" s="8"/>
      <c r="K24" s="41"/>
    </row>
    <row r="25" spans="1:11">
      <c r="A25" s="716" t="s">
        <v>5259</v>
      </c>
      <c r="B25" s="717" t="s">
        <v>2360</v>
      </c>
      <c r="C25" s="718" t="s">
        <v>7</v>
      </c>
      <c r="D25" s="715">
        <v>26.956299999999999</v>
      </c>
      <c r="F25" s="103"/>
      <c r="G25" s="41"/>
      <c r="H25" s="41"/>
      <c r="I25" s="41"/>
      <c r="J25" s="8"/>
      <c r="K25" s="41"/>
    </row>
    <row r="26" spans="1:11">
      <c r="A26" s="716" t="s">
        <v>5260</v>
      </c>
      <c r="B26" s="717" t="s">
        <v>2362</v>
      </c>
      <c r="C26" s="718" t="s">
        <v>7</v>
      </c>
      <c r="D26" s="715">
        <v>28.2239</v>
      </c>
      <c r="F26" s="103"/>
      <c r="G26" s="41"/>
      <c r="H26" s="41"/>
      <c r="I26" s="41"/>
      <c r="J26" s="8"/>
      <c r="K26" s="41"/>
    </row>
    <row r="27" spans="1:11">
      <c r="A27" s="716" t="s">
        <v>29</v>
      </c>
      <c r="B27" s="717" t="s">
        <v>5261</v>
      </c>
      <c r="C27" s="718" t="s">
        <v>107</v>
      </c>
      <c r="D27" s="715">
        <v>30769.0622</v>
      </c>
      <c r="F27" s="103"/>
      <c r="G27" s="41"/>
      <c r="H27" s="41"/>
      <c r="I27" s="41"/>
      <c r="J27" s="8"/>
      <c r="K27" s="41"/>
    </row>
    <row r="28" spans="1:11">
      <c r="A28" s="716" t="s">
        <v>5262</v>
      </c>
      <c r="B28" s="717" t="s">
        <v>2378</v>
      </c>
      <c r="C28" s="718" t="s">
        <v>7</v>
      </c>
      <c r="D28" s="715">
        <v>30.07</v>
      </c>
      <c r="F28" s="103"/>
      <c r="G28" s="41"/>
      <c r="H28" s="41"/>
      <c r="I28" s="41"/>
      <c r="J28" s="8"/>
      <c r="K28" s="41"/>
    </row>
    <row r="29" spans="1:11">
      <c r="A29" s="716" t="s">
        <v>30</v>
      </c>
      <c r="B29" s="717" t="s">
        <v>2371</v>
      </c>
      <c r="C29" s="718" t="s">
        <v>7</v>
      </c>
      <c r="D29" s="715">
        <v>28.923400000000001</v>
      </c>
      <c r="F29" s="103"/>
      <c r="G29" s="41"/>
      <c r="H29" s="41"/>
      <c r="I29" s="41"/>
      <c r="J29" s="8"/>
      <c r="K29" s="41"/>
    </row>
    <row r="30" spans="1:11">
      <c r="A30" s="716" t="s">
        <v>31</v>
      </c>
      <c r="B30" s="717" t="s">
        <v>2372</v>
      </c>
      <c r="C30" s="718" t="s">
        <v>7</v>
      </c>
      <c r="D30" s="715">
        <v>31.497299999999999</v>
      </c>
      <c r="F30" s="103"/>
      <c r="G30" s="41"/>
      <c r="H30" s="41"/>
      <c r="I30" s="41"/>
      <c r="J30" s="8"/>
      <c r="K30" s="41"/>
    </row>
    <row r="31" spans="1:11">
      <c r="A31" s="716" t="s">
        <v>32</v>
      </c>
      <c r="B31" s="717" t="s">
        <v>2373</v>
      </c>
      <c r="C31" s="718" t="s">
        <v>7</v>
      </c>
      <c r="D31" s="715">
        <v>33.078800000000001</v>
      </c>
      <c r="F31" s="103"/>
      <c r="G31" s="41"/>
      <c r="H31" s="41"/>
      <c r="I31" s="41"/>
      <c r="J31" s="8"/>
      <c r="K31" s="41"/>
    </row>
    <row r="32" spans="1:11">
      <c r="A32" s="716" t="s">
        <v>18</v>
      </c>
      <c r="B32" s="717" t="s">
        <v>2374</v>
      </c>
      <c r="C32" s="718" t="s">
        <v>7</v>
      </c>
      <c r="D32" s="715">
        <v>23.793500000000002</v>
      </c>
      <c r="F32" s="103"/>
      <c r="G32" s="41"/>
      <c r="H32" s="41"/>
      <c r="I32" s="41"/>
      <c r="J32" s="8"/>
      <c r="K32" s="41"/>
    </row>
    <row r="33" spans="1:11">
      <c r="A33" s="716" t="s">
        <v>33</v>
      </c>
      <c r="B33" s="717" t="s">
        <v>2375</v>
      </c>
      <c r="C33" s="718" t="s">
        <v>7</v>
      </c>
      <c r="D33" s="715">
        <v>43.244700000000002</v>
      </c>
      <c r="F33" s="103"/>
      <c r="G33" s="41"/>
      <c r="H33" s="41"/>
      <c r="I33" s="41"/>
      <c r="J33" s="8"/>
      <c r="K33" s="41"/>
    </row>
    <row r="34" spans="1:11">
      <c r="A34" s="716" t="s">
        <v>34</v>
      </c>
      <c r="B34" s="717" t="s">
        <v>5263</v>
      </c>
      <c r="C34" s="718" t="s">
        <v>107</v>
      </c>
      <c r="D34" s="715">
        <v>5487.6410999999998</v>
      </c>
      <c r="F34" s="103"/>
      <c r="G34" s="41"/>
      <c r="H34" s="41"/>
      <c r="I34" s="41"/>
      <c r="J34" s="8"/>
      <c r="K34" s="41"/>
    </row>
    <row r="35" spans="1:11">
      <c r="A35" s="716" t="s">
        <v>5264</v>
      </c>
      <c r="B35" s="717" t="s">
        <v>2436</v>
      </c>
      <c r="C35" s="718" t="s">
        <v>7</v>
      </c>
      <c r="D35" s="715">
        <v>28.0898</v>
      </c>
      <c r="F35" s="103"/>
      <c r="G35" s="41"/>
      <c r="H35" s="41"/>
      <c r="I35" s="41"/>
      <c r="J35" s="8"/>
      <c r="K35" s="41"/>
    </row>
    <row r="36" spans="1:11">
      <c r="A36" s="716" t="s">
        <v>5265</v>
      </c>
      <c r="B36" s="717" t="s">
        <v>2415</v>
      </c>
      <c r="C36" s="718" t="s">
        <v>7</v>
      </c>
      <c r="D36" s="715">
        <v>30.740200000000002</v>
      </c>
      <c r="F36" s="103"/>
      <c r="G36" s="41"/>
      <c r="H36" s="41"/>
      <c r="I36" s="41"/>
      <c r="J36" s="8"/>
      <c r="K36" s="41"/>
    </row>
    <row r="37" spans="1:11">
      <c r="A37" s="716" t="s">
        <v>35</v>
      </c>
      <c r="B37" s="717" t="s">
        <v>2377</v>
      </c>
      <c r="C37" s="718" t="s">
        <v>7</v>
      </c>
      <c r="D37" s="715">
        <v>33.680999999999997</v>
      </c>
      <c r="F37" s="103"/>
      <c r="G37" s="41"/>
      <c r="H37" s="41"/>
      <c r="I37" s="41"/>
      <c r="J37" s="8"/>
      <c r="K37" s="41"/>
    </row>
    <row r="38" spans="1:11">
      <c r="A38" s="716" t="s">
        <v>5266</v>
      </c>
      <c r="B38" s="717" t="s">
        <v>2407</v>
      </c>
      <c r="C38" s="718" t="s">
        <v>7</v>
      </c>
      <c r="D38" s="715">
        <v>48.758299999999998</v>
      </c>
      <c r="F38" s="103"/>
      <c r="G38" s="41"/>
      <c r="H38" s="41"/>
      <c r="I38" s="41"/>
      <c r="J38" s="8"/>
      <c r="K38" s="41"/>
    </row>
    <row r="39" spans="1:11">
      <c r="A39" s="716" t="s">
        <v>36</v>
      </c>
      <c r="B39" s="717" t="s">
        <v>5267</v>
      </c>
      <c r="C39" s="718" t="s">
        <v>107</v>
      </c>
      <c r="D39" s="715">
        <v>5545.7583000000004</v>
      </c>
      <c r="F39" s="103"/>
      <c r="G39" s="41"/>
      <c r="H39" s="41"/>
      <c r="I39" s="41"/>
      <c r="J39" s="8"/>
      <c r="K39" s="41"/>
    </row>
    <row r="40" spans="1:11">
      <c r="A40" s="716" t="s">
        <v>5268</v>
      </c>
      <c r="B40" s="717" t="s">
        <v>2416</v>
      </c>
      <c r="C40" s="718" t="s">
        <v>7</v>
      </c>
      <c r="D40" s="715">
        <v>110.3261</v>
      </c>
      <c r="F40" s="103"/>
      <c r="G40" s="41"/>
      <c r="H40" s="41"/>
      <c r="I40" s="41"/>
      <c r="J40" s="8"/>
      <c r="K40" s="41"/>
    </row>
    <row r="41" spans="1:11">
      <c r="A41" s="716" t="s">
        <v>37</v>
      </c>
      <c r="B41" s="717" t="s">
        <v>5269</v>
      </c>
      <c r="C41" s="718" t="s">
        <v>107</v>
      </c>
      <c r="D41" s="715">
        <v>16193.927900000001</v>
      </c>
      <c r="F41" s="103"/>
      <c r="G41" s="41"/>
      <c r="H41" s="41"/>
      <c r="I41" s="41"/>
      <c r="J41" s="8"/>
      <c r="K41" s="41"/>
    </row>
    <row r="42" spans="1:11">
      <c r="A42" s="716" t="s">
        <v>5270</v>
      </c>
      <c r="B42" s="717" t="s">
        <v>2387</v>
      </c>
      <c r="C42" s="718" t="s">
        <v>7</v>
      </c>
      <c r="D42" s="715">
        <v>32.505200000000002</v>
      </c>
      <c r="F42" s="103"/>
      <c r="G42" s="41"/>
      <c r="H42" s="41"/>
      <c r="I42" s="41"/>
      <c r="J42" s="8"/>
      <c r="K42" s="41"/>
    </row>
    <row r="43" spans="1:11">
      <c r="A43" s="716" t="s">
        <v>38</v>
      </c>
      <c r="B43" s="717" t="s">
        <v>5271</v>
      </c>
      <c r="C43" s="718" t="s">
        <v>107</v>
      </c>
      <c r="D43" s="715">
        <v>13267.525600000001</v>
      </c>
      <c r="F43" s="103"/>
      <c r="G43" s="41"/>
      <c r="H43" s="41"/>
      <c r="I43" s="41"/>
      <c r="J43" s="8"/>
      <c r="K43" s="41"/>
    </row>
    <row r="44" spans="1:11">
      <c r="A44" s="716" t="s">
        <v>39</v>
      </c>
      <c r="B44" s="717" t="s">
        <v>5272</v>
      </c>
      <c r="C44" s="718" t="s">
        <v>107</v>
      </c>
      <c r="D44" s="715">
        <v>4459.7947000000004</v>
      </c>
      <c r="F44" s="103"/>
      <c r="G44" s="41"/>
      <c r="H44" s="41"/>
      <c r="I44" s="41"/>
      <c r="J44" s="8"/>
      <c r="K44" s="41"/>
    </row>
    <row r="45" spans="1:11">
      <c r="A45" s="716" t="s">
        <v>40</v>
      </c>
      <c r="B45" s="717" t="s">
        <v>2382</v>
      </c>
      <c r="C45" s="718" t="s">
        <v>7</v>
      </c>
      <c r="D45" s="715">
        <v>26.640999999999998</v>
      </c>
      <c r="F45" s="103"/>
      <c r="G45" s="41"/>
      <c r="H45" s="41"/>
      <c r="I45" s="41"/>
      <c r="J45" s="8"/>
      <c r="K45" s="41"/>
    </row>
    <row r="46" spans="1:11">
      <c r="A46" s="716" t="s">
        <v>41</v>
      </c>
      <c r="B46" s="717" t="s">
        <v>2383</v>
      </c>
      <c r="C46" s="718" t="s">
        <v>7</v>
      </c>
      <c r="D46" s="715">
        <v>34.578499999999998</v>
      </c>
      <c r="F46" s="103"/>
      <c r="G46" s="41"/>
      <c r="H46" s="41"/>
      <c r="I46" s="41"/>
      <c r="J46" s="8"/>
      <c r="K46" s="41"/>
    </row>
    <row r="47" spans="1:11">
      <c r="A47" s="716" t="s">
        <v>42</v>
      </c>
      <c r="B47" s="717" t="s">
        <v>2384</v>
      </c>
      <c r="C47" s="718" t="s">
        <v>7</v>
      </c>
      <c r="D47" s="715">
        <v>45.774700000000003</v>
      </c>
      <c r="F47" s="103"/>
      <c r="G47" s="41"/>
      <c r="H47" s="41"/>
      <c r="I47" s="41"/>
      <c r="J47" s="8"/>
      <c r="K47" s="41"/>
    </row>
    <row r="48" spans="1:11">
      <c r="A48" s="716" t="s">
        <v>43</v>
      </c>
      <c r="B48" s="717" t="s">
        <v>2385</v>
      </c>
      <c r="C48" s="718" t="s">
        <v>7</v>
      </c>
      <c r="D48" s="715">
        <v>25.283300000000001</v>
      </c>
      <c r="F48" s="103"/>
      <c r="G48" s="41"/>
      <c r="H48" s="41"/>
      <c r="I48" s="41"/>
      <c r="J48" s="8"/>
      <c r="K48" s="41"/>
    </row>
    <row r="49" spans="1:11">
      <c r="A49" s="716" t="s">
        <v>121</v>
      </c>
      <c r="B49" s="717" t="s">
        <v>5273</v>
      </c>
      <c r="C49" s="718" t="s">
        <v>107</v>
      </c>
      <c r="D49" s="715">
        <v>9795.1317999999992</v>
      </c>
      <c r="F49" s="103"/>
      <c r="G49" s="41"/>
      <c r="H49" s="41"/>
      <c r="I49" s="41"/>
      <c r="J49" s="8"/>
      <c r="K49" s="41"/>
    </row>
    <row r="50" spans="1:11">
      <c r="A50" s="716" t="s">
        <v>44</v>
      </c>
      <c r="B50" s="717" t="s">
        <v>5274</v>
      </c>
      <c r="C50" s="718" t="s">
        <v>107</v>
      </c>
      <c r="D50" s="715">
        <v>5980.0122000000001</v>
      </c>
      <c r="F50" s="103"/>
      <c r="G50" s="41"/>
      <c r="H50" s="41"/>
      <c r="I50" s="41"/>
      <c r="J50" s="8"/>
      <c r="K50" s="41"/>
    </row>
    <row r="51" spans="1:11">
      <c r="A51" s="716" t="s">
        <v>45</v>
      </c>
      <c r="B51" s="717" t="s">
        <v>5275</v>
      </c>
      <c r="C51" s="718" t="s">
        <v>107</v>
      </c>
      <c r="D51" s="715">
        <v>18459.140800000001</v>
      </c>
      <c r="F51" s="103"/>
      <c r="G51" s="41"/>
      <c r="H51" s="41"/>
      <c r="I51" s="41"/>
      <c r="J51" s="8"/>
      <c r="K51" s="41"/>
    </row>
    <row r="52" spans="1:11">
      <c r="A52" s="716" t="s">
        <v>46</v>
      </c>
      <c r="B52" s="717" t="s">
        <v>2389</v>
      </c>
      <c r="C52" s="718" t="s">
        <v>7</v>
      </c>
      <c r="D52" s="715">
        <v>44.063699999999997</v>
      </c>
      <c r="F52" s="103"/>
      <c r="G52" s="41"/>
      <c r="H52" s="41"/>
      <c r="I52" s="41"/>
      <c r="J52" s="8"/>
      <c r="K52" s="41"/>
    </row>
    <row r="53" spans="1:11">
      <c r="A53" s="716" t="s">
        <v>47</v>
      </c>
      <c r="B53" s="717" t="s">
        <v>2390</v>
      </c>
      <c r="C53" s="718" t="s">
        <v>7</v>
      </c>
      <c r="D53" s="715">
        <v>25.168399999999998</v>
      </c>
      <c r="F53" s="103"/>
      <c r="G53" s="41"/>
      <c r="H53" s="41"/>
      <c r="I53" s="41"/>
      <c r="J53" s="8"/>
      <c r="K53" s="41"/>
    </row>
    <row r="54" spans="1:11">
      <c r="A54" s="716" t="s">
        <v>48</v>
      </c>
      <c r="B54" s="717" t="s">
        <v>5276</v>
      </c>
      <c r="C54" s="718" t="s">
        <v>107</v>
      </c>
      <c r="D54" s="715">
        <v>5714.4336000000003</v>
      </c>
      <c r="F54" s="103"/>
      <c r="G54" s="41"/>
      <c r="H54" s="41"/>
      <c r="I54" s="41"/>
      <c r="J54" s="8"/>
      <c r="K54" s="41"/>
    </row>
    <row r="55" spans="1:11">
      <c r="A55" s="716" t="s">
        <v>122</v>
      </c>
      <c r="B55" s="717" t="s">
        <v>2392</v>
      </c>
      <c r="C55" s="718" t="s">
        <v>7</v>
      </c>
      <c r="D55" s="715">
        <v>30.7761</v>
      </c>
      <c r="F55" s="103"/>
      <c r="G55" s="41"/>
      <c r="H55" s="41"/>
      <c r="I55" s="41"/>
      <c r="J55" s="8"/>
      <c r="K55" s="41"/>
    </row>
    <row r="56" spans="1:11">
      <c r="A56" s="716" t="s">
        <v>49</v>
      </c>
      <c r="B56" s="717" t="s">
        <v>2393</v>
      </c>
      <c r="C56" s="718" t="s">
        <v>107</v>
      </c>
      <c r="D56" s="715">
        <v>5659.3132999999998</v>
      </c>
      <c r="F56" s="103"/>
      <c r="G56" s="41"/>
      <c r="H56" s="41"/>
      <c r="I56" s="41"/>
      <c r="J56" s="8"/>
      <c r="K56" s="41"/>
    </row>
    <row r="57" spans="1:11">
      <c r="A57" s="716" t="s">
        <v>50</v>
      </c>
      <c r="B57" s="717" t="s">
        <v>5277</v>
      </c>
      <c r="C57" s="718" t="s">
        <v>107</v>
      </c>
      <c r="D57" s="715">
        <v>7355.2474000000002</v>
      </c>
      <c r="F57" s="103"/>
      <c r="G57" s="41"/>
      <c r="H57" s="41"/>
      <c r="I57" s="41"/>
      <c r="J57" s="8"/>
      <c r="K57" s="41"/>
    </row>
    <row r="58" spans="1:11">
      <c r="A58" s="716" t="s">
        <v>51</v>
      </c>
      <c r="B58" s="717" t="s">
        <v>2395</v>
      </c>
      <c r="C58" s="718" t="s">
        <v>7</v>
      </c>
      <c r="D58" s="715">
        <v>23.639500000000002</v>
      </c>
      <c r="F58" s="103"/>
      <c r="G58" s="41"/>
      <c r="H58" s="41"/>
      <c r="I58" s="41"/>
      <c r="J58" s="8"/>
      <c r="K58" s="41"/>
    </row>
    <row r="59" spans="1:11">
      <c r="A59" s="716" t="s">
        <v>52</v>
      </c>
      <c r="B59" s="717" t="s">
        <v>2396</v>
      </c>
      <c r="C59" s="718" t="s">
        <v>7</v>
      </c>
      <c r="D59" s="715">
        <v>25.213899999999999</v>
      </c>
      <c r="F59" s="103"/>
      <c r="G59" s="41"/>
      <c r="H59" s="41"/>
      <c r="I59" s="41"/>
      <c r="J59" s="8"/>
      <c r="K59" s="41"/>
    </row>
    <row r="60" spans="1:11">
      <c r="A60" s="716" t="s">
        <v>5278</v>
      </c>
      <c r="B60" s="717" t="s">
        <v>2386</v>
      </c>
      <c r="C60" s="718" t="s">
        <v>7</v>
      </c>
      <c r="D60" s="715">
        <v>53.078800000000001</v>
      </c>
      <c r="F60" s="103"/>
      <c r="G60" s="41"/>
      <c r="H60" s="41"/>
      <c r="I60" s="41"/>
      <c r="J60" s="8"/>
      <c r="K60" s="41"/>
    </row>
    <row r="61" spans="1:11">
      <c r="A61" s="716" t="s">
        <v>5279</v>
      </c>
      <c r="B61" s="717" t="s">
        <v>2420</v>
      </c>
      <c r="C61" s="718" t="s">
        <v>7</v>
      </c>
      <c r="D61" s="715">
        <v>33.349699999999999</v>
      </c>
      <c r="F61" s="103"/>
      <c r="G61" s="41"/>
      <c r="H61" s="41"/>
      <c r="I61" s="41"/>
      <c r="J61" s="8"/>
      <c r="K61" s="41"/>
    </row>
    <row r="62" spans="1:11">
      <c r="A62" s="716" t="s">
        <v>53</v>
      </c>
      <c r="B62" s="717" t="s">
        <v>5280</v>
      </c>
      <c r="C62" s="718" t="s">
        <v>107</v>
      </c>
      <c r="D62" s="715">
        <v>25970.845099999999</v>
      </c>
      <c r="F62" s="103"/>
      <c r="G62" s="41"/>
      <c r="H62" s="41"/>
      <c r="I62" s="41"/>
      <c r="J62" s="8"/>
      <c r="K62" s="41"/>
    </row>
    <row r="63" spans="1:11">
      <c r="A63" s="716" t="s">
        <v>54</v>
      </c>
      <c r="B63" s="717" t="s">
        <v>2398</v>
      </c>
      <c r="C63" s="718" t="s">
        <v>7</v>
      </c>
      <c r="D63" s="715">
        <v>30.243600000000001</v>
      </c>
      <c r="F63" s="103"/>
      <c r="G63" s="41"/>
      <c r="H63" s="41"/>
      <c r="I63" s="41"/>
      <c r="J63" s="8"/>
      <c r="K63" s="41"/>
    </row>
    <row r="64" spans="1:11">
      <c r="A64" s="716" t="s">
        <v>55</v>
      </c>
      <c r="B64" s="717" t="s">
        <v>2399</v>
      </c>
      <c r="C64" s="718" t="s">
        <v>107</v>
      </c>
      <c r="D64" s="715">
        <v>8590.1069000000007</v>
      </c>
      <c r="F64" s="103"/>
      <c r="G64" s="41"/>
      <c r="H64" s="41"/>
      <c r="I64" s="41"/>
      <c r="J64" s="8"/>
      <c r="K64" s="41"/>
    </row>
    <row r="65" spans="1:11">
      <c r="A65" s="716" t="s">
        <v>5281</v>
      </c>
      <c r="B65" s="717" t="s">
        <v>2365</v>
      </c>
      <c r="C65" s="718" t="s">
        <v>7</v>
      </c>
      <c r="D65" s="715">
        <v>48.758099999999999</v>
      </c>
      <c r="F65" s="103"/>
      <c r="G65" s="41"/>
      <c r="H65" s="41"/>
      <c r="I65" s="41"/>
      <c r="J65" s="8"/>
      <c r="K65" s="41"/>
    </row>
    <row r="66" spans="1:11">
      <c r="A66" s="716" t="s">
        <v>56</v>
      </c>
      <c r="B66" s="717" t="s">
        <v>5282</v>
      </c>
      <c r="C66" s="718" t="s">
        <v>107</v>
      </c>
      <c r="D66" s="715">
        <v>8665.4089000000004</v>
      </c>
      <c r="F66" s="103"/>
      <c r="G66" s="41"/>
      <c r="H66" s="41"/>
      <c r="I66" s="41"/>
      <c r="J66" s="8"/>
      <c r="K66" s="41"/>
    </row>
    <row r="67" spans="1:11">
      <c r="A67" s="716" t="s">
        <v>57</v>
      </c>
      <c r="B67" s="717" t="s">
        <v>2401</v>
      </c>
      <c r="C67" s="718" t="s">
        <v>7</v>
      </c>
      <c r="D67" s="715">
        <v>29.731000000000002</v>
      </c>
      <c r="F67" s="103"/>
      <c r="G67" s="41"/>
      <c r="H67" s="41"/>
      <c r="I67" s="41"/>
      <c r="J67" s="8"/>
      <c r="K67" s="41"/>
    </row>
    <row r="68" spans="1:11">
      <c r="A68" s="716" t="s">
        <v>58</v>
      </c>
      <c r="B68" s="717" t="s">
        <v>2402</v>
      </c>
      <c r="C68" s="718" t="s">
        <v>7</v>
      </c>
      <c r="D68" s="715">
        <v>36.247700000000002</v>
      </c>
      <c r="F68" s="103"/>
      <c r="G68" s="41"/>
      <c r="H68" s="41"/>
      <c r="I68" s="41"/>
      <c r="J68" s="8"/>
      <c r="K68" s="41"/>
    </row>
    <row r="69" spans="1:11">
      <c r="A69" s="716" t="s">
        <v>5283</v>
      </c>
      <c r="B69" s="717" t="s">
        <v>2422</v>
      </c>
      <c r="C69" s="718" t="s">
        <v>7</v>
      </c>
      <c r="D69" s="715">
        <v>47.057600000000001</v>
      </c>
      <c r="F69" s="103"/>
      <c r="G69" s="41"/>
      <c r="H69" s="41"/>
      <c r="I69" s="41"/>
      <c r="J69" s="8"/>
      <c r="K69" s="41"/>
    </row>
    <row r="70" spans="1:11">
      <c r="A70" s="716" t="s">
        <v>5284</v>
      </c>
      <c r="B70" s="717" t="s">
        <v>2400</v>
      </c>
      <c r="C70" s="718" t="s">
        <v>7</v>
      </c>
      <c r="D70" s="715">
        <v>47.057600000000001</v>
      </c>
      <c r="F70" s="103"/>
      <c r="G70" s="41"/>
      <c r="H70" s="41"/>
      <c r="I70" s="41"/>
      <c r="J70" s="8"/>
      <c r="K70" s="41"/>
    </row>
    <row r="71" spans="1:11">
      <c r="A71" s="716" t="s">
        <v>5285</v>
      </c>
      <c r="B71" s="717" t="s">
        <v>2412</v>
      </c>
      <c r="C71" s="718" t="s">
        <v>7</v>
      </c>
      <c r="D71" s="715">
        <v>47.057600000000001</v>
      </c>
      <c r="F71" s="103"/>
      <c r="G71" s="41"/>
      <c r="H71" s="41"/>
      <c r="I71" s="41"/>
      <c r="J71" s="8"/>
      <c r="K71" s="41"/>
    </row>
    <row r="72" spans="1:11">
      <c r="A72" s="716" t="s">
        <v>60</v>
      </c>
      <c r="B72" s="717" t="s">
        <v>5286</v>
      </c>
      <c r="C72" s="718" t="s">
        <v>107</v>
      </c>
      <c r="D72" s="715">
        <v>5779.6574000000001</v>
      </c>
      <c r="F72" s="103"/>
      <c r="G72" s="41"/>
      <c r="H72" s="41"/>
      <c r="I72" s="41"/>
      <c r="J72" s="8"/>
      <c r="K72" s="41"/>
    </row>
    <row r="73" spans="1:11">
      <c r="A73" s="716" t="s">
        <v>61</v>
      </c>
      <c r="B73" s="717" t="s">
        <v>5287</v>
      </c>
      <c r="C73" s="718" t="s">
        <v>107</v>
      </c>
      <c r="D73" s="715">
        <v>7811.7389000000003</v>
      </c>
      <c r="F73" s="103"/>
      <c r="G73" s="41"/>
      <c r="H73" s="41"/>
      <c r="I73" s="41"/>
      <c r="J73" s="8"/>
      <c r="K73" s="41"/>
    </row>
    <row r="74" spans="1:11">
      <c r="A74" s="716" t="s">
        <v>5288</v>
      </c>
      <c r="B74" s="717" t="s">
        <v>2414</v>
      </c>
      <c r="C74" s="718" t="s">
        <v>7</v>
      </c>
      <c r="D74" s="715">
        <v>47.057600000000001</v>
      </c>
      <c r="F74" s="103"/>
      <c r="G74" s="41"/>
      <c r="H74" s="41"/>
      <c r="I74" s="41"/>
      <c r="J74" s="8"/>
      <c r="K74" s="41"/>
    </row>
    <row r="75" spans="1:11">
      <c r="A75" s="716" t="s">
        <v>5289</v>
      </c>
      <c r="B75" s="717" t="s">
        <v>2408</v>
      </c>
      <c r="C75" s="718" t="s">
        <v>7</v>
      </c>
      <c r="D75" s="715">
        <v>47.057600000000001</v>
      </c>
      <c r="F75" s="103"/>
      <c r="G75" s="41"/>
      <c r="H75" s="41"/>
      <c r="I75" s="41"/>
      <c r="J75" s="8"/>
      <c r="K75" s="41"/>
    </row>
    <row r="76" spans="1:11">
      <c r="A76" s="716" t="s">
        <v>62</v>
      </c>
      <c r="B76" s="717" t="s">
        <v>5290</v>
      </c>
      <c r="C76" s="718" t="s">
        <v>107</v>
      </c>
      <c r="D76" s="715">
        <v>8024.0842000000002</v>
      </c>
      <c r="F76" s="103"/>
      <c r="G76" s="41"/>
      <c r="H76" s="41"/>
      <c r="I76" s="41"/>
      <c r="J76" s="8"/>
      <c r="K76" s="41"/>
    </row>
    <row r="77" spans="1:11">
      <c r="A77" s="716" t="s">
        <v>5291</v>
      </c>
      <c r="B77" s="717" t="s">
        <v>2403</v>
      </c>
      <c r="C77" s="718" t="s">
        <v>7</v>
      </c>
      <c r="D77" s="715">
        <v>31.408100000000001</v>
      </c>
      <c r="F77" s="103"/>
      <c r="G77" s="41"/>
      <c r="H77" s="41"/>
      <c r="I77" s="41"/>
      <c r="J77" s="8"/>
      <c r="K77" s="41"/>
    </row>
    <row r="78" spans="1:11">
      <c r="A78" s="716" t="s">
        <v>124</v>
      </c>
      <c r="B78" s="717" t="s">
        <v>2406</v>
      </c>
      <c r="C78" s="718" t="s">
        <v>7</v>
      </c>
      <c r="D78" s="715">
        <v>46.525199999999998</v>
      </c>
      <c r="F78" s="103"/>
      <c r="G78" s="41"/>
      <c r="H78" s="41"/>
      <c r="I78" s="41"/>
      <c r="J78" s="8"/>
      <c r="K78" s="41"/>
    </row>
    <row r="79" spans="1:11">
      <c r="A79" s="716" t="s">
        <v>63</v>
      </c>
      <c r="B79" s="717" t="s">
        <v>5292</v>
      </c>
      <c r="C79" s="718" t="s">
        <v>107</v>
      </c>
      <c r="D79" s="715">
        <v>8973.7011000000002</v>
      </c>
      <c r="F79" s="103"/>
      <c r="G79" s="41"/>
      <c r="H79" s="41"/>
      <c r="I79" s="41"/>
      <c r="J79" s="8"/>
      <c r="K79" s="41"/>
    </row>
    <row r="80" spans="1:11">
      <c r="A80" s="716" t="s">
        <v>64</v>
      </c>
      <c r="B80" s="717" t="s">
        <v>5293</v>
      </c>
      <c r="C80" s="718" t="s">
        <v>107</v>
      </c>
      <c r="D80" s="715">
        <v>8665.4089000000004</v>
      </c>
      <c r="F80" s="103"/>
      <c r="G80" s="41"/>
      <c r="H80" s="41"/>
      <c r="I80" s="41"/>
      <c r="J80" s="8"/>
      <c r="K80" s="41"/>
    </row>
    <row r="81" spans="1:11">
      <c r="A81" s="716" t="s">
        <v>65</v>
      </c>
      <c r="B81" s="717" t="s">
        <v>2409</v>
      </c>
      <c r="C81" s="718" t="s">
        <v>7</v>
      </c>
      <c r="D81" s="715">
        <v>25.667000000000002</v>
      </c>
      <c r="F81" s="103"/>
      <c r="G81" s="41"/>
      <c r="H81" s="41"/>
      <c r="I81" s="41"/>
      <c r="J81" s="8"/>
      <c r="K81" s="41"/>
    </row>
    <row r="82" spans="1:11">
      <c r="A82" s="716" t="s">
        <v>5294</v>
      </c>
      <c r="B82" s="717" t="s">
        <v>2367</v>
      </c>
      <c r="C82" s="718" t="s">
        <v>7</v>
      </c>
      <c r="D82" s="715">
        <v>47.057600000000001</v>
      </c>
      <c r="F82" s="103"/>
      <c r="G82" s="41"/>
      <c r="H82" s="41"/>
      <c r="I82" s="41"/>
      <c r="J82" s="8"/>
      <c r="K82" s="41"/>
    </row>
    <row r="83" spans="1:11">
      <c r="A83" s="716" t="s">
        <v>5295</v>
      </c>
      <c r="B83" s="717" t="s">
        <v>2380</v>
      </c>
      <c r="C83" s="718" t="s">
        <v>7</v>
      </c>
      <c r="D83" s="715">
        <v>72.015100000000004</v>
      </c>
      <c r="F83" s="103"/>
      <c r="G83" s="41"/>
      <c r="H83" s="41"/>
      <c r="I83" s="41"/>
      <c r="J83" s="8"/>
      <c r="K83" s="41"/>
    </row>
    <row r="84" spans="1:11">
      <c r="A84" s="716" t="s">
        <v>5296</v>
      </c>
      <c r="B84" s="717" t="s">
        <v>2368</v>
      </c>
      <c r="C84" s="718" t="s">
        <v>7</v>
      </c>
      <c r="D84" s="715">
        <v>166.98390000000001</v>
      </c>
      <c r="F84" s="103"/>
      <c r="G84" s="41"/>
      <c r="H84" s="41"/>
      <c r="I84" s="41"/>
      <c r="J84" s="8"/>
      <c r="K84" s="41"/>
    </row>
    <row r="85" spans="1:11">
      <c r="A85" s="716" t="s">
        <v>123</v>
      </c>
      <c r="B85" s="717" t="s">
        <v>5297</v>
      </c>
      <c r="C85" s="718" t="s">
        <v>107</v>
      </c>
      <c r="D85" s="715">
        <v>8546.4099000000006</v>
      </c>
      <c r="F85" s="103"/>
      <c r="G85" s="41"/>
      <c r="H85" s="41"/>
      <c r="I85" s="41"/>
      <c r="J85" s="8"/>
      <c r="K85" s="41"/>
    </row>
    <row r="86" spans="1:11">
      <c r="A86" s="716" t="s">
        <v>5298</v>
      </c>
      <c r="B86" s="717" t="s">
        <v>2432</v>
      </c>
      <c r="C86" s="718" t="s">
        <v>7</v>
      </c>
      <c r="D86" s="715">
        <v>139.2319</v>
      </c>
      <c r="F86" s="103"/>
      <c r="G86" s="41"/>
      <c r="H86" s="41"/>
      <c r="I86" s="41"/>
      <c r="J86" s="8"/>
      <c r="K86" s="41"/>
    </row>
    <row r="87" spans="1:11">
      <c r="A87" s="716" t="s">
        <v>66</v>
      </c>
      <c r="B87" s="717" t="s">
        <v>2411</v>
      </c>
      <c r="C87" s="718" t="s">
        <v>7</v>
      </c>
      <c r="D87" s="715">
        <v>38.079300000000003</v>
      </c>
      <c r="F87" s="103"/>
      <c r="G87" s="41"/>
      <c r="H87" s="41"/>
      <c r="I87" s="41"/>
      <c r="J87" s="8"/>
      <c r="K87" s="41"/>
    </row>
    <row r="88" spans="1:11">
      <c r="A88" s="716" t="s">
        <v>67</v>
      </c>
      <c r="B88" s="717" t="s">
        <v>5299</v>
      </c>
      <c r="C88" s="718" t="s">
        <v>107</v>
      </c>
      <c r="D88" s="715">
        <v>8665.4089000000004</v>
      </c>
      <c r="F88" s="103"/>
      <c r="G88" s="41"/>
      <c r="H88" s="41"/>
      <c r="I88" s="41"/>
      <c r="J88" s="8"/>
      <c r="K88" s="41"/>
    </row>
    <row r="89" spans="1:11">
      <c r="A89" s="716" t="s">
        <v>5300</v>
      </c>
      <c r="B89" s="717" t="s">
        <v>2441</v>
      </c>
      <c r="C89" s="718" t="s">
        <v>7</v>
      </c>
      <c r="D89" s="715">
        <v>219.04079999999999</v>
      </c>
      <c r="F89" s="103"/>
      <c r="G89" s="41"/>
      <c r="H89" s="41"/>
      <c r="I89" s="41"/>
      <c r="J89" s="8"/>
      <c r="K89" s="41"/>
    </row>
    <row r="90" spans="1:11">
      <c r="A90" s="716" t="s">
        <v>5301</v>
      </c>
      <c r="B90" s="717" t="s">
        <v>2397</v>
      </c>
      <c r="C90" s="718" t="s">
        <v>7</v>
      </c>
      <c r="D90" s="715">
        <v>140.77209999999999</v>
      </c>
      <c r="F90" s="103"/>
      <c r="G90" s="41"/>
      <c r="H90" s="41"/>
      <c r="I90" s="41"/>
      <c r="J90" s="8"/>
      <c r="K90" s="41"/>
    </row>
    <row r="91" spans="1:11">
      <c r="A91" s="716" t="s">
        <v>68</v>
      </c>
      <c r="B91" s="717" t="s">
        <v>5302</v>
      </c>
      <c r="C91" s="718" t="s">
        <v>107</v>
      </c>
      <c r="D91" s="715">
        <v>5058.6181999999999</v>
      </c>
      <c r="F91" s="103"/>
      <c r="G91" s="41"/>
      <c r="H91" s="41"/>
      <c r="I91" s="41"/>
      <c r="J91" s="8"/>
      <c r="K91" s="41"/>
    </row>
    <row r="92" spans="1:11">
      <c r="A92" s="716" t="s">
        <v>70</v>
      </c>
      <c r="B92" s="717" t="s">
        <v>5553</v>
      </c>
      <c r="C92" s="718" t="s">
        <v>107</v>
      </c>
      <c r="D92" s="715">
        <v>8132.9449000000004</v>
      </c>
      <c r="F92" s="103"/>
      <c r="G92" s="41"/>
      <c r="H92" s="41"/>
      <c r="I92" s="41"/>
      <c r="J92" s="8"/>
      <c r="K92" s="41"/>
    </row>
    <row r="93" spans="1:11">
      <c r="A93" s="716" t="s">
        <v>5303</v>
      </c>
      <c r="B93" s="717" t="s">
        <v>2370</v>
      </c>
      <c r="C93" s="718" t="s">
        <v>7</v>
      </c>
      <c r="D93" s="715">
        <v>166.98390000000001</v>
      </c>
      <c r="F93" s="103"/>
      <c r="G93" s="41"/>
      <c r="H93" s="41"/>
      <c r="I93" s="41"/>
      <c r="J93" s="8"/>
      <c r="K93" s="41"/>
    </row>
    <row r="94" spans="1:11">
      <c r="A94" s="716" t="s">
        <v>5304</v>
      </c>
      <c r="B94" s="717" t="s">
        <v>2381</v>
      </c>
      <c r="C94" s="718" t="s">
        <v>7</v>
      </c>
      <c r="D94" s="715">
        <v>24.207100000000001</v>
      </c>
      <c r="F94" s="103"/>
      <c r="G94" s="41"/>
      <c r="H94" s="41"/>
      <c r="I94" s="41"/>
      <c r="J94" s="8"/>
      <c r="K94" s="41"/>
    </row>
    <row r="95" spans="1:11">
      <c r="A95" s="716" t="s">
        <v>71</v>
      </c>
      <c r="B95" s="717" t="s">
        <v>5305</v>
      </c>
      <c r="C95" s="718" t="s">
        <v>107</v>
      </c>
      <c r="D95" s="715">
        <v>8665.4089000000004</v>
      </c>
      <c r="F95" s="103"/>
      <c r="G95" s="41"/>
      <c r="H95" s="41"/>
      <c r="I95" s="41"/>
      <c r="J95" s="8"/>
      <c r="K95" s="41"/>
    </row>
    <row r="96" spans="1:11">
      <c r="A96" s="716" t="s">
        <v>5306</v>
      </c>
      <c r="B96" s="717" t="s">
        <v>2417</v>
      </c>
      <c r="C96" s="718" t="s">
        <v>7</v>
      </c>
      <c r="D96" s="715">
        <v>86.567300000000003</v>
      </c>
      <c r="F96" s="103"/>
      <c r="G96" s="41"/>
      <c r="H96" s="41"/>
      <c r="I96" s="41"/>
      <c r="J96" s="8"/>
      <c r="K96" s="41"/>
    </row>
    <row r="97" spans="1:11">
      <c r="A97" s="716" t="s">
        <v>72</v>
      </c>
      <c r="B97" s="717" t="s">
        <v>5307</v>
      </c>
      <c r="C97" s="718" t="s">
        <v>107</v>
      </c>
      <c r="D97" s="715">
        <v>5670.3204999999998</v>
      </c>
      <c r="F97" s="103"/>
      <c r="G97" s="41"/>
      <c r="H97" s="41"/>
      <c r="I97" s="41"/>
      <c r="J97" s="8"/>
      <c r="K97" s="41"/>
    </row>
    <row r="98" spans="1:11">
      <c r="A98" s="716" t="s">
        <v>5308</v>
      </c>
      <c r="B98" s="717" t="s">
        <v>2394</v>
      </c>
      <c r="C98" s="718" t="s">
        <v>7</v>
      </c>
      <c r="D98" s="715">
        <v>39.854500000000002</v>
      </c>
      <c r="F98" s="103"/>
      <c r="G98" s="41"/>
      <c r="H98" s="41"/>
      <c r="I98" s="41"/>
      <c r="J98" s="8"/>
      <c r="K98" s="41"/>
    </row>
    <row r="99" spans="1:11">
      <c r="A99" s="716" t="s">
        <v>5309</v>
      </c>
      <c r="B99" s="717" t="s">
        <v>2391</v>
      </c>
      <c r="C99" s="718" t="s">
        <v>7</v>
      </c>
      <c r="D99" s="715">
        <v>31.073599999999999</v>
      </c>
      <c r="F99" s="103"/>
      <c r="G99" s="41"/>
      <c r="H99" s="41"/>
      <c r="I99" s="41"/>
      <c r="J99" s="8"/>
      <c r="K99" s="41"/>
    </row>
    <row r="100" spans="1:11">
      <c r="A100" s="716" t="s">
        <v>5310</v>
      </c>
      <c r="B100" s="717" t="s">
        <v>2437</v>
      </c>
      <c r="C100" s="718" t="s">
        <v>7</v>
      </c>
      <c r="D100" s="715">
        <v>114.7223</v>
      </c>
      <c r="F100" s="103"/>
      <c r="G100" s="41"/>
      <c r="H100" s="41"/>
      <c r="I100" s="41"/>
      <c r="J100" s="8"/>
      <c r="K100" s="41"/>
    </row>
    <row r="101" spans="1:11">
      <c r="A101" s="716" t="s">
        <v>73</v>
      </c>
      <c r="B101" s="717" t="s">
        <v>5311</v>
      </c>
      <c r="C101" s="718" t="s">
        <v>107</v>
      </c>
      <c r="D101" s="715">
        <v>20298.992200000001</v>
      </c>
      <c r="F101" s="103"/>
      <c r="G101" s="41"/>
      <c r="H101" s="41"/>
      <c r="I101" s="41"/>
      <c r="J101" s="8"/>
      <c r="K101" s="41"/>
    </row>
    <row r="102" spans="1:11">
      <c r="A102" s="716" t="s">
        <v>74</v>
      </c>
      <c r="B102" s="717" t="s">
        <v>5312</v>
      </c>
      <c r="C102" s="718" t="s">
        <v>107</v>
      </c>
      <c r="D102" s="715">
        <v>15925.348</v>
      </c>
      <c r="F102" s="103"/>
      <c r="G102" s="41"/>
      <c r="H102" s="41"/>
      <c r="I102" s="41"/>
      <c r="J102" s="8"/>
      <c r="K102" s="41"/>
    </row>
    <row r="103" spans="1:11">
      <c r="A103" s="716" t="s">
        <v>75</v>
      </c>
      <c r="B103" s="717" t="s">
        <v>5313</v>
      </c>
      <c r="C103" s="718" t="s">
        <v>107</v>
      </c>
      <c r="D103" s="715">
        <v>7285.3643000000002</v>
      </c>
      <c r="F103" s="103"/>
      <c r="G103" s="41"/>
      <c r="H103" s="41"/>
      <c r="I103" s="41"/>
      <c r="J103" s="8"/>
      <c r="K103" s="41"/>
    </row>
    <row r="104" spans="1:11">
      <c r="A104" s="716" t="s">
        <v>77</v>
      </c>
      <c r="B104" s="717" t="s">
        <v>5314</v>
      </c>
      <c r="C104" s="718" t="s">
        <v>107</v>
      </c>
      <c r="D104" s="715">
        <v>7157.3606</v>
      </c>
      <c r="F104" s="103"/>
      <c r="G104" s="41"/>
      <c r="H104" s="41"/>
      <c r="I104" s="41"/>
      <c r="J104" s="8"/>
      <c r="K104" s="41"/>
    </row>
    <row r="105" spans="1:11">
      <c r="A105" s="716" t="s">
        <v>78</v>
      </c>
      <c r="B105" s="717" t="s">
        <v>5315</v>
      </c>
      <c r="C105" s="718" t="s">
        <v>107</v>
      </c>
      <c r="D105" s="715">
        <v>6128.6702999999998</v>
      </c>
      <c r="F105" s="103"/>
      <c r="G105" s="41"/>
      <c r="H105" s="41"/>
      <c r="I105" s="41"/>
      <c r="J105" s="8"/>
      <c r="K105" s="41"/>
    </row>
    <row r="106" spans="1:11">
      <c r="A106" s="716" t="s">
        <v>5316</v>
      </c>
      <c r="B106" s="717" t="s">
        <v>2388</v>
      </c>
      <c r="C106" s="718" t="s">
        <v>7</v>
      </c>
      <c r="D106" s="715">
        <v>100.22239999999999</v>
      </c>
      <c r="F106" s="103"/>
      <c r="G106" s="41"/>
      <c r="H106" s="41"/>
      <c r="I106" s="41"/>
      <c r="J106" s="8"/>
      <c r="K106" s="41"/>
    </row>
    <row r="107" spans="1:11">
      <c r="A107" s="716" t="s">
        <v>2245</v>
      </c>
      <c r="B107" s="717" t="s">
        <v>2421</v>
      </c>
      <c r="C107" s="718" t="s">
        <v>7</v>
      </c>
      <c r="D107" s="715">
        <v>34.865600000000001</v>
      </c>
      <c r="F107" s="103"/>
      <c r="G107" s="41"/>
      <c r="H107" s="41"/>
      <c r="I107" s="41"/>
      <c r="J107" s="8"/>
      <c r="K107" s="41"/>
    </row>
    <row r="108" spans="1:11">
      <c r="A108" s="716" t="s">
        <v>80</v>
      </c>
      <c r="B108" s="717" t="s">
        <v>5317</v>
      </c>
      <c r="C108" s="718" t="s">
        <v>107</v>
      </c>
      <c r="D108" s="715">
        <v>8665.4089000000004</v>
      </c>
      <c r="F108" s="103"/>
      <c r="G108" s="41"/>
      <c r="H108" s="41"/>
      <c r="I108" s="41"/>
      <c r="J108" s="8"/>
      <c r="K108" s="41"/>
    </row>
    <row r="109" spans="1:11">
      <c r="A109" s="716" t="s">
        <v>5318</v>
      </c>
      <c r="B109" s="717" t="s">
        <v>2423</v>
      </c>
      <c r="C109" s="718" t="s">
        <v>7</v>
      </c>
      <c r="D109" s="715">
        <v>43.428699999999999</v>
      </c>
      <c r="F109" s="103"/>
      <c r="G109" s="41"/>
      <c r="H109" s="41"/>
      <c r="I109" s="41"/>
      <c r="J109" s="8"/>
      <c r="K109" s="41"/>
    </row>
    <row r="110" spans="1:11">
      <c r="A110" s="716" t="s">
        <v>5319</v>
      </c>
      <c r="B110" s="717" t="s">
        <v>2379</v>
      </c>
      <c r="C110" s="718" t="s">
        <v>7</v>
      </c>
      <c r="D110" s="715">
        <v>87.743799999999993</v>
      </c>
      <c r="F110" s="103"/>
      <c r="G110" s="41"/>
      <c r="H110" s="41"/>
      <c r="I110" s="41"/>
      <c r="J110" s="8"/>
      <c r="K110" s="41"/>
    </row>
    <row r="111" spans="1:11">
      <c r="A111" s="716" t="s">
        <v>5320</v>
      </c>
      <c r="B111" s="717" t="s">
        <v>2419</v>
      </c>
      <c r="C111" s="718" t="s">
        <v>7</v>
      </c>
      <c r="D111" s="715">
        <v>38.898299999999999</v>
      </c>
    </row>
    <row r="112" spans="1:11">
      <c r="A112" s="716" t="s">
        <v>81</v>
      </c>
      <c r="B112" s="717" t="s">
        <v>5321</v>
      </c>
      <c r="C112" s="718" t="s">
        <v>107</v>
      </c>
      <c r="D112" s="715">
        <v>7984.0608000000002</v>
      </c>
    </row>
    <row r="113" spans="1:4">
      <c r="A113" s="716" t="s">
        <v>2473</v>
      </c>
      <c r="B113" s="717" t="s">
        <v>2466</v>
      </c>
      <c r="C113" s="718" t="s">
        <v>7</v>
      </c>
      <c r="D113" s="715">
        <v>43.403100000000002</v>
      </c>
    </row>
    <row r="114" spans="1:4">
      <c r="A114" s="716" t="s">
        <v>2474</v>
      </c>
      <c r="B114" s="717" t="s">
        <v>2467</v>
      </c>
      <c r="C114" s="718" t="s">
        <v>7</v>
      </c>
      <c r="D114" s="715">
        <v>45.053199999999997</v>
      </c>
    </row>
    <row r="115" spans="1:4">
      <c r="A115" s="716" t="s">
        <v>2475</v>
      </c>
      <c r="B115" s="717" t="s">
        <v>2468</v>
      </c>
      <c r="C115" s="718" t="s">
        <v>7</v>
      </c>
      <c r="D115" s="715">
        <v>60.855600000000003</v>
      </c>
    </row>
    <row r="116" spans="1:4">
      <c r="A116" s="716" t="s">
        <v>2476</v>
      </c>
      <c r="B116" s="717" t="s">
        <v>2469</v>
      </c>
      <c r="C116" s="718" t="s">
        <v>7</v>
      </c>
      <c r="D116" s="715">
        <v>57.021299999999997</v>
      </c>
    </row>
    <row r="117" spans="1:4">
      <c r="A117" s="716" t="s">
        <v>2477</v>
      </c>
      <c r="B117" s="717" t="s">
        <v>2470</v>
      </c>
      <c r="C117" s="718" t="s">
        <v>7</v>
      </c>
      <c r="D117" s="715">
        <v>40.379600000000003</v>
      </c>
    </row>
    <row r="118" spans="1:4">
      <c r="A118" s="716" t="s">
        <v>82</v>
      </c>
      <c r="B118" s="717" t="s">
        <v>2424</v>
      </c>
      <c r="C118" s="718" t="s">
        <v>7</v>
      </c>
      <c r="D118" s="715">
        <v>31.344999999999999</v>
      </c>
    </row>
    <row r="119" spans="1:4">
      <c r="A119" s="716" t="s">
        <v>83</v>
      </c>
      <c r="B119" s="717" t="s">
        <v>2425</v>
      </c>
      <c r="C119" s="718" t="s">
        <v>7</v>
      </c>
      <c r="D119" s="715">
        <v>37.575600000000001</v>
      </c>
    </row>
    <row r="120" spans="1:4">
      <c r="A120" s="716" t="s">
        <v>2478</v>
      </c>
      <c r="B120" s="717" t="s">
        <v>2471</v>
      </c>
      <c r="C120" s="718" t="s">
        <v>7</v>
      </c>
      <c r="D120" s="715">
        <v>65.942300000000003</v>
      </c>
    </row>
    <row r="121" spans="1:4">
      <c r="A121" s="716" t="s">
        <v>84</v>
      </c>
      <c r="B121" s="717" t="s">
        <v>2426</v>
      </c>
      <c r="C121" s="718" t="s">
        <v>7</v>
      </c>
      <c r="D121" s="715">
        <v>43.069499999999998</v>
      </c>
    </row>
    <row r="122" spans="1:4">
      <c r="A122" s="716" t="s">
        <v>2479</v>
      </c>
      <c r="B122" s="717" t="s">
        <v>5322</v>
      </c>
      <c r="C122" s="718" t="s">
        <v>107</v>
      </c>
      <c r="D122" s="715">
        <v>12146.925499999999</v>
      </c>
    </row>
    <row r="123" spans="1:4">
      <c r="A123" s="716" t="s">
        <v>85</v>
      </c>
      <c r="B123" s="717" t="s">
        <v>2427</v>
      </c>
      <c r="C123" s="718" t="s">
        <v>7</v>
      </c>
      <c r="D123" s="715">
        <v>45.264899999999997</v>
      </c>
    </row>
    <row r="124" spans="1:4">
      <c r="A124" s="716" t="s">
        <v>5323</v>
      </c>
      <c r="B124" s="717" t="s">
        <v>2418</v>
      </c>
      <c r="C124" s="718" t="s">
        <v>7</v>
      </c>
      <c r="D124" s="715">
        <v>39.543399999999998</v>
      </c>
    </row>
    <row r="125" spans="1:4">
      <c r="A125" s="716" t="s">
        <v>5324</v>
      </c>
      <c r="B125" s="717" t="s">
        <v>5554</v>
      </c>
      <c r="C125" s="718" t="s">
        <v>7</v>
      </c>
      <c r="D125" s="715">
        <v>24.028600000000001</v>
      </c>
    </row>
    <row r="126" spans="1:4">
      <c r="A126" s="716" t="s">
        <v>5325</v>
      </c>
      <c r="B126" s="717" t="s">
        <v>2405</v>
      </c>
      <c r="C126" s="718" t="s">
        <v>7</v>
      </c>
      <c r="D126" s="715">
        <v>43.646099999999997</v>
      </c>
    </row>
    <row r="127" spans="1:4">
      <c r="A127" s="716" t="s">
        <v>86</v>
      </c>
      <c r="B127" s="717" t="s">
        <v>2428</v>
      </c>
      <c r="C127" s="718" t="s">
        <v>7</v>
      </c>
      <c r="D127" s="715">
        <v>32.746499999999997</v>
      </c>
    </row>
    <row r="128" spans="1:4">
      <c r="A128" s="716" t="s">
        <v>87</v>
      </c>
      <c r="B128" s="717" t="s">
        <v>2429</v>
      </c>
      <c r="C128" s="718" t="s">
        <v>7</v>
      </c>
      <c r="D128" s="715">
        <v>34.997999999999998</v>
      </c>
    </row>
    <row r="129" spans="1:4">
      <c r="A129" s="716" t="s">
        <v>89</v>
      </c>
      <c r="B129" s="717" t="s">
        <v>2430</v>
      </c>
      <c r="C129" s="718" t="s">
        <v>7</v>
      </c>
      <c r="D129" s="715">
        <v>38.018000000000001</v>
      </c>
    </row>
    <row r="130" spans="1:4">
      <c r="A130" s="716" t="s">
        <v>90</v>
      </c>
      <c r="B130" s="717" t="s">
        <v>2431</v>
      </c>
      <c r="C130" s="718" t="s">
        <v>7</v>
      </c>
      <c r="D130" s="715">
        <v>57.650500000000001</v>
      </c>
    </row>
    <row r="131" spans="1:4">
      <c r="A131" s="716" t="s">
        <v>91</v>
      </c>
      <c r="B131" s="717" t="s">
        <v>5326</v>
      </c>
      <c r="C131" s="718" t="s">
        <v>107</v>
      </c>
      <c r="D131" s="715">
        <v>25653.531500000001</v>
      </c>
    </row>
    <row r="132" spans="1:4">
      <c r="A132" s="716" t="s">
        <v>92</v>
      </c>
      <c r="B132" s="717" t="s">
        <v>5327</v>
      </c>
      <c r="C132" s="718" t="s">
        <v>107</v>
      </c>
      <c r="D132" s="715">
        <v>8132.9449000000004</v>
      </c>
    </row>
    <row r="133" spans="1:4">
      <c r="A133" s="716" t="s">
        <v>93</v>
      </c>
      <c r="B133" s="717" t="s">
        <v>2434</v>
      </c>
      <c r="C133" s="718" t="s">
        <v>107</v>
      </c>
      <c r="D133" s="715">
        <v>5467.0964999999997</v>
      </c>
    </row>
    <row r="134" spans="1:4">
      <c r="A134" s="716" t="s">
        <v>94</v>
      </c>
      <c r="B134" s="717" t="s">
        <v>5328</v>
      </c>
      <c r="C134" s="718" t="s">
        <v>107</v>
      </c>
      <c r="D134" s="715">
        <v>7330.1693999999998</v>
      </c>
    </row>
    <row r="135" spans="1:4">
      <c r="A135" s="716" t="s">
        <v>95</v>
      </c>
      <c r="B135" s="717" t="s">
        <v>5329</v>
      </c>
      <c r="C135" s="718" t="s">
        <v>107</v>
      </c>
      <c r="D135" s="715">
        <v>5175.8006999999998</v>
      </c>
    </row>
    <row r="136" spans="1:4">
      <c r="A136" s="716" t="s">
        <v>96</v>
      </c>
      <c r="B136" s="717" t="s">
        <v>5330</v>
      </c>
      <c r="C136" s="718" t="s">
        <v>107</v>
      </c>
      <c r="D136" s="715">
        <v>21121.659199999998</v>
      </c>
    </row>
    <row r="137" spans="1:4">
      <c r="A137" s="716" t="s">
        <v>97</v>
      </c>
      <c r="B137" s="717" t="s">
        <v>2438</v>
      </c>
      <c r="C137" s="718" t="s">
        <v>107</v>
      </c>
      <c r="D137" s="715">
        <v>5325.6832999999997</v>
      </c>
    </row>
    <row r="138" spans="1:4">
      <c r="A138" s="716" t="s">
        <v>98</v>
      </c>
      <c r="B138" s="717" t="s">
        <v>2439</v>
      </c>
      <c r="C138" s="718" t="s">
        <v>107</v>
      </c>
      <c r="D138" s="715">
        <v>5611.9116999999997</v>
      </c>
    </row>
    <row r="139" spans="1:4">
      <c r="A139" s="716" t="s">
        <v>99</v>
      </c>
      <c r="B139" s="717" t="s">
        <v>2440</v>
      </c>
      <c r="C139" s="718" t="s">
        <v>107</v>
      </c>
      <c r="D139" s="715">
        <v>4382.5376999999999</v>
      </c>
    </row>
    <row r="140" spans="1:4">
      <c r="A140" s="716" t="s">
        <v>100</v>
      </c>
      <c r="B140" s="717" t="s">
        <v>5331</v>
      </c>
      <c r="C140" s="718" t="s">
        <v>107</v>
      </c>
      <c r="D140" s="715">
        <v>40364.726000000002</v>
      </c>
    </row>
    <row r="141" spans="1:4">
      <c r="A141" s="716" t="s">
        <v>102</v>
      </c>
      <c r="B141" s="717" t="s">
        <v>2442</v>
      </c>
      <c r="C141" s="718" t="s">
        <v>7</v>
      </c>
      <c r="D141" s="715">
        <v>37.459600000000002</v>
      </c>
    </row>
    <row r="142" spans="1:4">
      <c r="A142" s="716" t="s">
        <v>5166</v>
      </c>
      <c r="B142" s="717" t="s">
        <v>5167</v>
      </c>
      <c r="C142" s="718" t="s">
        <v>7</v>
      </c>
      <c r="D142" s="715">
        <v>34.985399999999998</v>
      </c>
    </row>
    <row r="143" spans="1:4">
      <c r="A143" s="716" t="s">
        <v>5168</v>
      </c>
      <c r="B143" s="717" t="s">
        <v>5169</v>
      </c>
      <c r="C143" s="718" t="s">
        <v>107</v>
      </c>
      <c r="D143" s="715">
        <v>6469.43</v>
      </c>
    </row>
    <row r="144" spans="1:4">
      <c r="A144" s="716" t="s">
        <v>5170</v>
      </c>
      <c r="B144" s="717" t="s">
        <v>5171</v>
      </c>
      <c r="C144" s="718" t="s">
        <v>107</v>
      </c>
      <c r="D144" s="715">
        <v>8338.6972999999998</v>
      </c>
    </row>
    <row r="145" spans="1:4">
      <c r="A145" s="716" t="s">
        <v>5332</v>
      </c>
      <c r="B145" s="717" t="s">
        <v>2413</v>
      </c>
      <c r="C145" s="718" t="s">
        <v>7</v>
      </c>
      <c r="D145" s="715">
        <v>27.449300000000001</v>
      </c>
    </row>
    <row r="146" spans="1:4">
      <c r="A146" s="716" t="s">
        <v>5333</v>
      </c>
      <c r="B146" s="717" t="s">
        <v>2472</v>
      </c>
      <c r="C146" s="718" t="s">
        <v>7</v>
      </c>
      <c r="D146" s="715">
        <v>65.942300000000003</v>
      </c>
    </row>
    <row r="147" spans="1:4">
      <c r="A147" s="716" t="s">
        <v>5334</v>
      </c>
      <c r="B147" s="717" t="s">
        <v>2410</v>
      </c>
      <c r="C147" s="718" t="s">
        <v>7</v>
      </c>
      <c r="D147" s="715">
        <v>46.378900000000002</v>
      </c>
    </row>
    <row r="148" spans="1:4">
      <c r="A148" s="716" t="s">
        <v>5335</v>
      </c>
      <c r="B148" s="717" t="s">
        <v>2443</v>
      </c>
      <c r="C148" s="718" t="s">
        <v>7</v>
      </c>
      <c r="D148" s="715">
        <v>36.224899999999998</v>
      </c>
    </row>
    <row r="149" spans="1:4">
      <c r="A149" s="716" t="s">
        <v>5336</v>
      </c>
      <c r="B149" s="717" t="s">
        <v>5555</v>
      </c>
      <c r="C149" s="718" t="s">
        <v>7</v>
      </c>
      <c r="D149" s="715">
        <v>43.948900000000002</v>
      </c>
    </row>
    <row r="150" spans="1:4">
      <c r="A150" s="716" t="s">
        <v>5337</v>
      </c>
      <c r="B150" s="717" t="s">
        <v>2404</v>
      </c>
      <c r="C150" s="718" t="s">
        <v>7</v>
      </c>
      <c r="D150" s="715">
        <v>42.337200000000003</v>
      </c>
    </row>
    <row r="151" spans="1:4">
      <c r="A151" s="716" t="s">
        <v>5338</v>
      </c>
      <c r="B151" s="717" t="s">
        <v>2433</v>
      </c>
      <c r="C151" s="718" t="s">
        <v>7</v>
      </c>
      <c r="D151" s="715">
        <v>43.948900000000002</v>
      </c>
    </row>
    <row r="152" spans="1:4">
      <c r="A152" s="716" t="s">
        <v>101</v>
      </c>
      <c r="B152" s="717" t="s">
        <v>5339</v>
      </c>
      <c r="C152" s="718" t="s">
        <v>107</v>
      </c>
      <c r="D152" s="715">
        <v>6680.5689000000002</v>
      </c>
    </row>
    <row r="153" spans="1:4">
      <c r="A153" s="716" t="s">
        <v>5340</v>
      </c>
      <c r="B153" s="717" t="s">
        <v>2435</v>
      </c>
      <c r="C153" s="718" t="s">
        <v>7</v>
      </c>
      <c r="D153" s="715">
        <v>39.749699999999997</v>
      </c>
    </row>
    <row r="154" spans="1:4">
      <c r="A154" s="716" t="s">
        <v>5341</v>
      </c>
      <c r="B154" s="717" t="s">
        <v>2376</v>
      </c>
      <c r="C154" s="718" t="s">
        <v>7</v>
      </c>
      <c r="D154" s="715">
        <v>29.811399999999999</v>
      </c>
    </row>
  </sheetData>
  <phoneticPr fontId="75" type="noConversion"/>
  <pageMargins left="0.511811024" right="0.511811024" top="0.78740157499999996" bottom="0.78740157499999996" header="0.31496062000000002" footer="0.31496062000000002"/>
  <pageSetup paperSize="9" orientation="portrait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  <pageSetUpPr fitToPage="1"/>
  </sheetPr>
  <dimension ref="A1:H4894"/>
  <sheetViews>
    <sheetView workbookViewId="0"/>
  </sheetViews>
  <sheetFormatPr defaultRowHeight="12.75"/>
  <cols>
    <col min="1" max="1" width="11.28515625" customWidth="1"/>
    <col min="2" max="2" width="96.42578125" customWidth="1"/>
    <col min="3" max="3" width="9.28515625" customWidth="1"/>
    <col min="4" max="4" width="19.140625" bestFit="1" customWidth="1"/>
    <col min="7" max="7" width="13.28515625" bestFit="1" customWidth="1"/>
    <col min="8" max="8" width="10.28515625" bestFit="1" customWidth="1"/>
  </cols>
  <sheetData>
    <row r="1" spans="1:4" s="14" customFormat="1" ht="13.5" customHeight="1">
      <c r="A1" s="516"/>
      <c r="B1" s="494" t="s">
        <v>127</v>
      </c>
      <c r="C1" s="517"/>
      <c r="D1" s="517"/>
    </row>
    <row r="2" spans="1:4" s="14" customFormat="1" ht="13.5" customHeight="1">
      <c r="A2" s="516"/>
      <c r="B2" s="495" t="s">
        <v>128</v>
      </c>
      <c r="C2" s="517"/>
      <c r="D2" s="517"/>
    </row>
    <row r="3" spans="1:4" s="14" customFormat="1" ht="13.5" customHeight="1">
      <c r="A3" s="516"/>
      <c r="B3" s="495" t="s">
        <v>4596</v>
      </c>
      <c r="C3" s="517"/>
      <c r="D3" s="517"/>
    </row>
    <row r="4" spans="1:4" s="14" customFormat="1" ht="13.5" customHeight="1">
      <c r="A4" s="516"/>
      <c r="B4" s="495" t="s">
        <v>129</v>
      </c>
      <c r="C4" s="517"/>
      <c r="D4" s="517"/>
    </row>
    <row r="5" spans="1:4" s="14" customFormat="1" ht="13.5" customHeight="1">
      <c r="A5" s="516"/>
      <c r="B5" s="518"/>
      <c r="C5" s="517"/>
      <c r="D5" s="517"/>
    </row>
    <row r="6" spans="1:4" s="14" customFormat="1" ht="13.5" customHeight="1">
      <c r="A6" s="496" t="s">
        <v>114</v>
      </c>
      <c r="B6" s="497" t="e">
        <f>#REF!</f>
        <v>#REF!</v>
      </c>
      <c r="C6" s="517"/>
      <c r="D6" s="517"/>
    </row>
    <row r="7" spans="1:4" s="14" customFormat="1" ht="13.5" customHeight="1">
      <c r="A7" s="496" t="s">
        <v>2457</v>
      </c>
      <c r="B7" s="497" t="e">
        <f>#REF!</f>
        <v>#REF!</v>
      </c>
      <c r="C7" s="517"/>
      <c r="D7" s="517"/>
    </row>
    <row r="8" spans="1:4" s="37" customFormat="1" ht="25.5">
      <c r="A8" s="525" t="s">
        <v>14</v>
      </c>
      <c r="B8" s="519" t="s">
        <v>106</v>
      </c>
      <c r="C8" s="526" t="s">
        <v>11</v>
      </c>
      <c r="D8" s="520" t="s">
        <v>5410</v>
      </c>
    </row>
    <row r="9" spans="1:4">
      <c r="A9" s="712" t="s">
        <v>609</v>
      </c>
      <c r="B9" s="713" t="s">
        <v>2831</v>
      </c>
      <c r="C9" s="712" t="s">
        <v>12</v>
      </c>
      <c r="D9" s="714">
        <v>6.7718999999999996</v>
      </c>
    </row>
    <row r="10" spans="1:4">
      <c r="A10" s="712" t="s">
        <v>610</v>
      </c>
      <c r="B10" s="713" t="s">
        <v>2832</v>
      </c>
      <c r="C10" s="712" t="s">
        <v>12</v>
      </c>
      <c r="D10" s="714">
        <v>6.44</v>
      </c>
    </row>
    <row r="11" spans="1:4">
      <c r="A11" s="712" t="s">
        <v>611</v>
      </c>
      <c r="B11" s="713" t="s">
        <v>2833</v>
      </c>
      <c r="C11" s="712" t="s">
        <v>12</v>
      </c>
      <c r="D11" s="714">
        <v>27.523299999999999</v>
      </c>
    </row>
    <row r="12" spans="1:4">
      <c r="A12" s="712" t="s">
        <v>612</v>
      </c>
      <c r="B12" s="713" t="s">
        <v>2834</v>
      </c>
      <c r="C12" s="712" t="s">
        <v>12</v>
      </c>
      <c r="D12" s="714">
        <v>18.696899999999999</v>
      </c>
    </row>
    <row r="13" spans="1:4">
      <c r="A13" s="712" t="s">
        <v>613</v>
      </c>
      <c r="B13" s="713" t="s">
        <v>2835</v>
      </c>
      <c r="C13" s="712" t="s">
        <v>136</v>
      </c>
      <c r="D13" s="714">
        <v>4.2526000000000002</v>
      </c>
    </row>
    <row r="14" spans="1:4">
      <c r="A14" s="712" t="s">
        <v>614</v>
      </c>
      <c r="B14" s="713" t="s">
        <v>2836</v>
      </c>
      <c r="C14" s="712" t="s">
        <v>12</v>
      </c>
      <c r="D14" s="714">
        <v>8.4085999999999999</v>
      </c>
    </row>
    <row r="15" spans="1:4">
      <c r="A15" s="712" t="s">
        <v>615</v>
      </c>
      <c r="B15" s="713" t="s">
        <v>5411</v>
      </c>
      <c r="C15" s="712" t="s">
        <v>12</v>
      </c>
      <c r="D15" s="714">
        <v>14.2111</v>
      </c>
    </row>
    <row r="16" spans="1:4">
      <c r="A16" s="712" t="s">
        <v>616</v>
      </c>
      <c r="B16" s="713" t="s">
        <v>2837</v>
      </c>
      <c r="C16" s="712" t="s">
        <v>12</v>
      </c>
      <c r="D16" s="714">
        <v>8.3066999999999993</v>
      </c>
    </row>
    <row r="17" spans="1:4">
      <c r="A17" s="712" t="s">
        <v>617</v>
      </c>
      <c r="B17" s="713" t="s">
        <v>2838</v>
      </c>
      <c r="C17" s="712" t="s">
        <v>12</v>
      </c>
      <c r="D17" s="714">
        <v>2.0804999999999998</v>
      </c>
    </row>
    <row r="18" spans="1:4">
      <c r="A18" s="712" t="s">
        <v>618</v>
      </c>
      <c r="B18" s="713" t="s">
        <v>2839</v>
      </c>
      <c r="C18" s="712" t="s">
        <v>12</v>
      </c>
      <c r="D18" s="714">
        <v>6.3571</v>
      </c>
    </row>
    <row r="19" spans="1:4">
      <c r="A19" s="712" t="s">
        <v>619</v>
      </c>
      <c r="B19" s="713" t="s">
        <v>2840</v>
      </c>
      <c r="C19" s="712" t="s">
        <v>12</v>
      </c>
      <c r="D19" s="714">
        <v>7.3834</v>
      </c>
    </row>
    <row r="20" spans="1:4">
      <c r="A20" s="712" t="s">
        <v>620</v>
      </c>
      <c r="B20" s="713" t="s">
        <v>2841</v>
      </c>
      <c r="C20" s="712" t="s">
        <v>134</v>
      </c>
      <c r="D20" s="714">
        <v>22.226099999999999</v>
      </c>
    </row>
    <row r="21" spans="1:4">
      <c r="A21" s="712" t="s">
        <v>621</v>
      </c>
      <c r="B21" s="713" t="s">
        <v>2842</v>
      </c>
      <c r="C21" s="712" t="s">
        <v>134</v>
      </c>
      <c r="D21" s="714">
        <v>37.587600000000002</v>
      </c>
    </row>
    <row r="22" spans="1:4">
      <c r="A22" s="712" t="s">
        <v>622</v>
      </c>
      <c r="B22" s="713" t="s">
        <v>2843</v>
      </c>
      <c r="C22" s="712" t="s">
        <v>134</v>
      </c>
      <c r="D22" s="714">
        <v>2.8191000000000002</v>
      </c>
    </row>
    <row r="23" spans="1:4">
      <c r="A23" s="712" t="s">
        <v>623</v>
      </c>
      <c r="B23" s="713" t="s">
        <v>2844</v>
      </c>
      <c r="C23" s="712" t="s">
        <v>134</v>
      </c>
      <c r="D23" s="714">
        <v>17.152999999999999</v>
      </c>
    </row>
    <row r="24" spans="1:4">
      <c r="A24" s="712" t="s">
        <v>624</v>
      </c>
      <c r="B24" s="713" t="s">
        <v>2845</v>
      </c>
      <c r="C24" s="712" t="s">
        <v>134</v>
      </c>
      <c r="D24" s="714">
        <v>131.34620000000001</v>
      </c>
    </row>
    <row r="25" spans="1:4">
      <c r="A25" s="712" t="s">
        <v>625</v>
      </c>
      <c r="B25" s="713" t="s">
        <v>2846</v>
      </c>
      <c r="C25" s="712" t="s">
        <v>12</v>
      </c>
      <c r="D25" s="714">
        <v>7.6058000000000003</v>
      </c>
    </row>
    <row r="26" spans="1:4">
      <c r="A26" s="712" t="s">
        <v>626</v>
      </c>
      <c r="B26" s="713" t="s">
        <v>2847</v>
      </c>
      <c r="C26" s="712" t="s">
        <v>136</v>
      </c>
      <c r="D26" s="714">
        <v>29.923200000000001</v>
      </c>
    </row>
    <row r="27" spans="1:4">
      <c r="A27" s="712" t="s">
        <v>627</v>
      </c>
      <c r="B27" s="713" t="s">
        <v>2848</v>
      </c>
      <c r="C27" s="712" t="s">
        <v>12</v>
      </c>
      <c r="D27" s="714">
        <v>46.859900000000003</v>
      </c>
    </row>
    <row r="28" spans="1:4">
      <c r="A28" s="712" t="s">
        <v>628</v>
      </c>
      <c r="B28" s="713" t="s">
        <v>2849</v>
      </c>
      <c r="C28" s="712" t="s">
        <v>136</v>
      </c>
      <c r="D28" s="714">
        <v>6.0926999999999998</v>
      </c>
    </row>
    <row r="29" spans="1:4">
      <c r="A29" s="712" t="s">
        <v>629</v>
      </c>
      <c r="B29" s="713" t="s">
        <v>2850</v>
      </c>
      <c r="C29" s="712" t="s">
        <v>2</v>
      </c>
      <c r="D29" s="714">
        <v>133.5692</v>
      </c>
    </row>
    <row r="30" spans="1:4">
      <c r="A30" s="712" t="s">
        <v>630</v>
      </c>
      <c r="B30" s="713" t="s">
        <v>2851</v>
      </c>
      <c r="C30" s="712" t="s">
        <v>12</v>
      </c>
      <c r="D30" s="714">
        <v>1.8434999999999999</v>
      </c>
    </row>
    <row r="31" spans="1:4">
      <c r="A31" s="712" t="s">
        <v>631</v>
      </c>
      <c r="B31" s="713" t="s">
        <v>2852</v>
      </c>
      <c r="C31" s="712" t="s">
        <v>12</v>
      </c>
      <c r="D31" s="714">
        <v>5.8956999999999997</v>
      </c>
    </row>
    <row r="32" spans="1:4">
      <c r="A32" s="712" t="s">
        <v>632</v>
      </c>
      <c r="B32" s="713" t="s">
        <v>2853</v>
      </c>
      <c r="C32" s="712" t="s">
        <v>12</v>
      </c>
      <c r="D32" s="714">
        <v>48.015000000000001</v>
      </c>
    </row>
    <row r="33" spans="1:4">
      <c r="A33" s="712" t="s">
        <v>633</v>
      </c>
      <c r="B33" s="713" t="s">
        <v>2854</v>
      </c>
      <c r="C33" s="712" t="s">
        <v>136</v>
      </c>
      <c r="D33" s="714">
        <v>14.88</v>
      </c>
    </row>
    <row r="34" spans="1:4">
      <c r="A34" s="712" t="s">
        <v>634</v>
      </c>
      <c r="B34" s="713" t="s">
        <v>2855</v>
      </c>
      <c r="C34" s="712" t="s">
        <v>136</v>
      </c>
      <c r="D34" s="714">
        <v>5.5049999999999999</v>
      </c>
    </row>
    <row r="35" spans="1:4">
      <c r="A35" s="712" t="s">
        <v>635</v>
      </c>
      <c r="B35" s="713" t="s">
        <v>2856</v>
      </c>
      <c r="C35" s="712" t="s">
        <v>134</v>
      </c>
      <c r="D35" s="714">
        <v>91236.885999999999</v>
      </c>
    </row>
    <row r="36" spans="1:4">
      <c r="A36" s="712" t="s">
        <v>636</v>
      </c>
      <c r="B36" s="713" t="s">
        <v>2857</v>
      </c>
      <c r="C36" s="712" t="s">
        <v>134</v>
      </c>
      <c r="D36" s="714">
        <v>37193.680399999997</v>
      </c>
    </row>
    <row r="37" spans="1:4">
      <c r="A37" s="712" t="s">
        <v>637</v>
      </c>
      <c r="B37" s="713" t="s">
        <v>2858</v>
      </c>
      <c r="C37" s="712" t="s">
        <v>136</v>
      </c>
      <c r="D37" s="714">
        <v>6.54</v>
      </c>
    </row>
    <row r="38" spans="1:4">
      <c r="A38" s="712" t="s">
        <v>638</v>
      </c>
      <c r="B38" s="713" t="s">
        <v>2859</v>
      </c>
      <c r="C38" s="712" t="s">
        <v>12</v>
      </c>
      <c r="D38" s="714">
        <v>12.734400000000001</v>
      </c>
    </row>
    <row r="39" spans="1:4">
      <c r="A39" s="712" t="s">
        <v>639</v>
      </c>
      <c r="B39" s="713" t="s">
        <v>2860</v>
      </c>
      <c r="C39" s="712" t="s">
        <v>134</v>
      </c>
      <c r="D39" s="714">
        <v>397.56</v>
      </c>
    </row>
    <row r="40" spans="1:4">
      <c r="A40" s="712" t="s">
        <v>640</v>
      </c>
      <c r="B40" s="713" t="s">
        <v>2861</v>
      </c>
      <c r="C40" s="712" t="s">
        <v>134</v>
      </c>
      <c r="D40" s="714">
        <v>312.36680000000001</v>
      </c>
    </row>
    <row r="41" spans="1:4">
      <c r="A41" s="712" t="s">
        <v>641</v>
      </c>
      <c r="B41" s="713" t="s">
        <v>2862</v>
      </c>
      <c r="C41" s="712" t="s">
        <v>134</v>
      </c>
      <c r="D41" s="714">
        <v>114</v>
      </c>
    </row>
    <row r="42" spans="1:4">
      <c r="A42" s="712" t="s">
        <v>642</v>
      </c>
      <c r="B42" s="713" t="s">
        <v>2863</v>
      </c>
      <c r="C42" s="712" t="s">
        <v>134</v>
      </c>
      <c r="D42" s="714">
        <v>181.2176</v>
      </c>
    </row>
    <row r="43" spans="1:4">
      <c r="A43" s="712" t="s">
        <v>643</v>
      </c>
      <c r="B43" s="713" t="s">
        <v>2864</v>
      </c>
      <c r="C43" s="712" t="s">
        <v>134</v>
      </c>
      <c r="D43" s="714">
        <v>194.1036</v>
      </c>
    </row>
    <row r="44" spans="1:4">
      <c r="A44" s="712" t="s">
        <v>644</v>
      </c>
      <c r="B44" s="713" t="s">
        <v>2865</v>
      </c>
      <c r="C44" s="712" t="s">
        <v>12</v>
      </c>
      <c r="D44" s="714">
        <v>55</v>
      </c>
    </row>
    <row r="45" spans="1:4">
      <c r="A45" s="712" t="s">
        <v>645</v>
      </c>
      <c r="B45" s="713" t="s">
        <v>2866</v>
      </c>
      <c r="C45" s="712" t="s">
        <v>134</v>
      </c>
      <c r="D45" s="714">
        <v>195.77379999999999</v>
      </c>
    </row>
    <row r="46" spans="1:4">
      <c r="A46" s="712" t="s">
        <v>646</v>
      </c>
      <c r="B46" s="713" t="s">
        <v>2867</v>
      </c>
      <c r="C46" s="712" t="s">
        <v>0</v>
      </c>
      <c r="D46" s="714">
        <v>0.11840000000000001</v>
      </c>
    </row>
    <row r="47" spans="1:4">
      <c r="A47" s="712" t="s">
        <v>647</v>
      </c>
      <c r="B47" s="713" t="s">
        <v>2868</v>
      </c>
      <c r="C47" s="712" t="s">
        <v>0</v>
      </c>
      <c r="D47" s="714">
        <v>2.0266000000000002</v>
      </c>
    </row>
    <row r="48" spans="1:4">
      <c r="A48" s="712" t="s">
        <v>648</v>
      </c>
      <c r="B48" s="713" t="s">
        <v>2869</v>
      </c>
      <c r="C48" s="712" t="s">
        <v>0</v>
      </c>
      <c r="D48" s="714">
        <v>7.6499999999999999E-2</v>
      </c>
    </row>
    <row r="49" spans="1:4">
      <c r="A49" s="712" t="s">
        <v>649</v>
      </c>
      <c r="B49" s="713" t="s">
        <v>2870</v>
      </c>
      <c r="C49" s="712" t="s">
        <v>134</v>
      </c>
      <c r="D49" s="714">
        <v>1264.181</v>
      </c>
    </row>
    <row r="50" spans="1:4">
      <c r="A50" s="712" t="s">
        <v>650</v>
      </c>
      <c r="B50" s="713" t="s">
        <v>2871</v>
      </c>
      <c r="C50" s="712" t="s">
        <v>134</v>
      </c>
      <c r="D50" s="714">
        <v>7702.6202999999996</v>
      </c>
    </row>
    <row r="51" spans="1:4">
      <c r="A51" s="712" t="s">
        <v>651</v>
      </c>
      <c r="B51" s="713" t="s">
        <v>2872</v>
      </c>
      <c r="C51" s="712" t="s">
        <v>134</v>
      </c>
      <c r="D51" s="714">
        <v>115410.06080000001</v>
      </c>
    </row>
    <row r="52" spans="1:4">
      <c r="A52" s="712" t="s">
        <v>652</v>
      </c>
      <c r="B52" s="713" t="s">
        <v>2873</v>
      </c>
      <c r="C52" s="712" t="s">
        <v>134</v>
      </c>
      <c r="D52" s="714">
        <v>120425.06080000001</v>
      </c>
    </row>
    <row r="53" spans="1:4">
      <c r="A53" s="712" t="s">
        <v>653</v>
      </c>
      <c r="B53" s="713" t="s">
        <v>2874</v>
      </c>
      <c r="C53" s="712" t="s">
        <v>134</v>
      </c>
      <c r="D53" s="714">
        <v>54445.280400000003</v>
      </c>
    </row>
    <row r="54" spans="1:4">
      <c r="A54" s="712" t="s">
        <v>654</v>
      </c>
      <c r="B54" s="713" t="s">
        <v>5412</v>
      </c>
      <c r="C54" s="712" t="s">
        <v>134</v>
      </c>
      <c r="D54" s="714">
        <v>127947.56080000001</v>
      </c>
    </row>
    <row r="55" spans="1:4">
      <c r="A55" s="712" t="s">
        <v>655</v>
      </c>
      <c r="B55" s="713" t="s">
        <v>2875</v>
      </c>
      <c r="C55" s="712" t="s">
        <v>0</v>
      </c>
      <c r="D55" s="714">
        <v>171.25980000000001</v>
      </c>
    </row>
    <row r="56" spans="1:4">
      <c r="A56" s="712" t="s">
        <v>656</v>
      </c>
      <c r="B56" s="713" t="s">
        <v>2876</v>
      </c>
      <c r="C56" s="712" t="s">
        <v>0</v>
      </c>
      <c r="D56" s="714">
        <v>24.07</v>
      </c>
    </row>
    <row r="57" spans="1:4">
      <c r="A57" s="712" t="s">
        <v>657</v>
      </c>
      <c r="B57" s="713" t="s">
        <v>2877</v>
      </c>
      <c r="C57" s="712" t="s">
        <v>0</v>
      </c>
      <c r="D57" s="714">
        <v>0.8175</v>
      </c>
    </row>
    <row r="58" spans="1:4">
      <c r="A58" s="712" t="s">
        <v>658</v>
      </c>
      <c r="B58" s="713" t="s">
        <v>2878</v>
      </c>
      <c r="C58" s="712" t="s">
        <v>134</v>
      </c>
      <c r="D58" s="714">
        <v>36767.9807</v>
      </c>
    </row>
    <row r="59" spans="1:4">
      <c r="A59" s="712" t="s">
        <v>659</v>
      </c>
      <c r="B59" s="713" t="s">
        <v>2879</v>
      </c>
      <c r="C59" s="712" t="s">
        <v>12</v>
      </c>
      <c r="D59" s="714">
        <v>20.092199999999998</v>
      </c>
    </row>
    <row r="60" spans="1:4">
      <c r="A60" s="712" t="s">
        <v>660</v>
      </c>
      <c r="B60" s="713" t="s">
        <v>2880</v>
      </c>
      <c r="C60" s="712" t="s">
        <v>134</v>
      </c>
      <c r="D60" s="714">
        <v>16.891999999999999</v>
      </c>
    </row>
    <row r="61" spans="1:4">
      <c r="A61" s="712" t="s">
        <v>661</v>
      </c>
      <c r="B61" s="713" t="s">
        <v>2881</v>
      </c>
      <c r="C61" s="712" t="s">
        <v>134</v>
      </c>
      <c r="D61" s="714">
        <v>22.077200000000001</v>
      </c>
    </row>
    <row r="62" spans="1:4">
      <c r="A62" s="712" t="s">
        <v>662</v>
      </c>
      <c r="B62" s="713" t="s">
        <v>2882</v>
      </c>
      <c r="C62" s="712" t="s">
        <v>12</v>
      </c>
      <c r="D62" s="714">
        <v>12.122</v>
      </c>
    </row>
    <row r="63" spans="1:4">
      <c r="A63" s="712" t="s">
        <v>663</v>
      </c>
      <c r="B63" s="713" t="s">
        <v>2883</v>
      </c>
      <c r="C63" s="712" t="s">
        <v>134</v>
      </c>
      <c r="D63" s="714">
        <v>25.5975</v>
      </c>
    </row>
    <row r="64" spans="1:4">
      <c r="A64" s="712" t="s">
        <v>664</v>
      </c>
      <c r="B64" s="713" t="s">
        <v>2884</v>
      </c>
      <c r="C64" s="712" t="s">
        <v>2</v>
      </c>
      <c r="D64" s="714">
        <v>146.15119999999999</v>
      </c>
    </row>
    <row r="65" spans="1:4">
      <c r="A65" s="712" t="s">
        <v>665</v>
      </c>
      <c r="B65" s="713" t="s">
        <v>2885</v>
      </c>
      <c r="C65" s="712" t="s">
        <v>2</v>
      </c>
      <c r="D65" s="714">
        <v>120.87</v>
      </c>
    </row>
    <row r="66" spans="1:4">
      <c r="A66" s="712" t="s">
        <v>666</v>
      </c>
      <c r="B66" s="713" t="s">
        <v>2886</v>
      </c>
      <c r="C66" s="712" t="s">
        <v>2</v>
      </c>
      <c r="D66" s="714">
        <v>137.93340000000001</v>
      </c>
    </row>
    <row r="67" spans="1:4">
      <c r="A67" s="712" t="s">
        <v>667</v>
      </c>
      <c r="B67" s="713" t="s">
        <v>2887</v>
      </c>
      <c r="C67" s="712" t="s">
        <v>12</v>
      </c>
      <c r="D67" s="714">
        <v>2.1366999999999998</v>
      </c>
    </row>
    <row r="68" spans="1:4">
      <c r="A68" s="712" t="s">
        <v>668</v>
      </c>
      <c r="B68" s="713" t="s">
        <v>2888</v>
      </c>
      <c r="C68" s="712" t="s">
        <v>12</v>
      </c>
      <c r="D68" s="714">
        <v>2.4512999999999998</v>
      </c>
    </row>
    <row r="69" spans="1:4">
      <c r="A69" s="712" t="s">
        <v>669</v>
      </c>
      <c r="B69" s="713" t="s">
        <v>2889</v>
      </c>
      <c r="C69" s="712" t="s">
        <v>134</v>
      </c>
      <c r="D69" s="714">
        <v>309.10989999999998</v>
      </c>
    </row>
    <row r="70" spans="1:4">
      <c r="A70" s="712" t="s">
        <v>670</v>
      </c>
      <c r="B70" s="713" t="s">
        <v>2890</v>
      </c>
      <c r="C70" s="712" t="s">
        <v>134</v>
      </c>
      <c r="D70" s="714">
        <v>434.05900000000003</v>
      </c>
    </row>
    <row r="71" spans="1:4">
      <c r="A71" s="712" t="s">
        <v>671</v>
      </c>
      <c r="B71" s="713" t="s">
        <v>2891</v>
      </c>
      <c r="C71" s="712" t="s">
        <v>134</v>
      </c>
      <c r="D71" s="714">
        <v>473.24619999999999</v>
      </c>
    </row>
    <row r="72" spans="1:4">
      <c r="A72" s="712" t="s">
        <v>672</v>
      </c>
      <c r="B72" s="713" t="s">
        <v>2892</v>
      </c>
      <c r="C72" s="712" t="s">
        <v>134</v>
      </c>
      <c r="D72" s="714">
        <v>604.70939999999996</v>
      </c>
    </row>
    <row r="73" spans="1:4">
      <c r="A73" s="712" t="s">
        <v>673</v>
      </c>
      <c r="B73" s="713" t="s">
        <v>2893</v>
      </c>
      <c r="C73" s="712" t="s">
        <v>134</v>
      </c>
      <c r="D73" s="714">
        <v>681.87019999999995</v>
      </c>
    </row>
    <row r="74" spans="1:4">
      <c r="A74" s="712" t="s">
        <v>674</v>
      </c>
      <c r="B74" s="713" t="s">
        <v>2894</v>
      </c>
      <c r="C74" s="712" t="s">
        <v>134</v>
      </c>
      <c r="D74" s="714">
        <v>717.11180000000002</v>
      </c>
    </row>
    <row r="75" spans="1:4">
      <c r="A75" s="712" t="s">
        <v>675</v>
      </c>
      <c r="B75" s="713" t="s">
        <v>2895</v>
      </c>
      <c r="C75" s="712" t="s">
        <v>134</v>
      </c>
      <c r="D75" s="714">
        <v>976.04629999999997</v>
      </c>
    </row>
    <row r="76" spans="1:4">
      <c r="A76" s="712" t="s">
        <v>676</v>
      </c>
      <c r="B76" s="713" t="s">
        <v>2896</v>
      </c>
      <c r="C76" s="712" t="s">
        <v>134</v>
      </c>
      <c r="D76" s="714">
        <v>1598.9453000000001</v>
      </c>
    </row>
    <row r="77" spans="1:4">
      <c r="A77" s="712" t="s">
        <v>677</v>
      </c>
      <c r="B77" s="713" t="s">
        <v>2897</v>
      </c>
      <c r="C77" s="712" t="s">
        <v>134</v>
      </c>
      <c r="D77" s="714">
        <v>1631.0730000000001</v>
      </c>
    </row>
    <row r="78" spans="1:4">
      <c r="A78" s="712" t="s">
        <v>678</v>
      </c>
      <c r="B78" s="713" t="s">
        <v>2898</v>
      </c>
      <c r="C78" s="712" t="s">
        <v>0</v>
      </c>
      <c r="D78" s="714">
        <v>24.038</v>
      </c>
    </row>
    <row r="79" spans="1:4">
      <c r="A79" s="712" t="s">
        <v>679</v>
      </c>
      <c r="B79" s="713" t="s">
        <v>2899</v>
      </c>
      <c r="C79" s="712" t="s">
        <v>134</v>
      </c>
      <c r="D79" s="714">
        <v>2091.5302999999999</v>
      </c>
    </row>
    <row r="80" spans="1:4">
      <c r="A80" s="712" t="s">
        <v>680</v>
      </c>
      <c r="B80" s="713" t="s">
        <v>2900</v>
      </c>
      <c r="C80" s="712" t="s">
        <v>134</v>
      </c>
      <c r="D80" s="714">
        <v>2905.2909</v>
      </c>
    </row>
    <row r="81" spans="1:4">
      <c r="A81" s="712" t="s">
        <v>681</v>
      </c>
      <c r="B81" s="713" t="s">
        <v>2901</v>
      </c>
      <c r="C81" s="712" t="s">
        <v>134</v>
      </c>
      <c r="D81" s="714">
        <v>2949.2575999999999</v>
      </c>
    </row>
    <row r="82" spans="1:4">
      <c r="A82" s="712" t="s">
        <v>682</v>
      </c>
      <c r="B82" s="713" t="s">
        <v>2902</v>
      </c>
      <c r="C82" s="712" t="s">
        <v>12</v>
      </c>
      <c r="D82" s="714">
        <v>6.8848000000000003</v>
      </c>
    </row>
    <row r="83" spans="1:4">
      <c r="A83" s="712" t="s">
        <v>683</v>
      </c>
      <c r="B83" s="713" t="s">
        <v>2903</v>
      </c>
      <c r="C83" s="712" t="s">
        <v>8</v>
      </c>
      <c r="D83" s="714" t="s">
        <v>4</v>
      </c>
    </row>
    <row r="84" spans="1:4">
      <c r="A84" s="712" t="s">
        <v>684</v>
      </c>
      <c r="B84" s="713" t="s">
        <v>2904</v>
      </c>
      <c r="C84" s="712" t="s">
        <v>134</v>
      </c>
      <c r="D84" s="714">
        <v>605.08069999999998</v>
      </c>
    </row>
    <row r="85" spans="1:4">
      <c r="A85" s="712" t="s">
        <v>685</v>
      </c>
      <c r="B85" s="713" t="s">
        <v>2905</v>
      </c>
      <c r="C85" s="712" t="s">
        <v>134</v>
      </c>
      <c r="D85" s="714">
        <v>598.23879999999997</v>
      </c>
    </row>
    <row r="86" spans="1:4">
      <c r="A86" s="712" t="s">
        <v>686</v>
      </c>
      <c r="B86" s="713" t="s">
        <v>2906</v>
      </c>
      <c r="C86" s="712" t="s">
        <v>1</v>
      </c>
      <c r="D86" s="714">
        <v>44.370199999999997</v>
      </c>
    </row>
    <row r="87" spans="1:4">
      <c r="A87" s="712" t="s">
        <v>687</v>
      </c>
      <c r="B87" s="713" t="s">
        <v>2907</v>
      </c>
      <c r="C87" s="712" t="s">
        <v>134</v>
      </c>
      <c r="D87" s="714">
        <v>619.79939999999999</v>
      </c>
    </row>
    <row r="88" spans="1:4">
      <c r="A88" s="712" t="s">
        <v>688</v>
      </c>
      <c r="B88" s="713" t="s">
        <v>2908</v>
      </c>
      <c r="C88" s="712" t="s">
        <v>0</v>
      </c>
      <c r="D88" s="714">
        <v>5.18</v>
      </c>
    </row>
    <row r="89" spans="1:4">
      <c r="A89" s="712" t="s">
        <v>689</v>
      </c>
      <c r="B89" s="713" t="s">
        <v>2909</v>
      </c>
      <c r="C89" s="712" t="s">
        <v>134</v>
      </c>
      <c r="D89" s="714">
        <v>1113.6729</v>
      </c>
    </row>
    <row r="90" spans="1:4">
      <c r="A90" s="712" t="s">
        <v>690</v>
      </c>
      <c r="B90" s="713" t="s">
        <v>2910</v>
      </c>
      <c r="C90" s="712" t="s">
        <v>134</v>
      </c>
      <c r="D90" s="714">
        <v>990.89570000000003</v>
      </c>
    </row>
    <row r="91" spans="1:4">
      <c r="A91" s="712" t="s">
        <v>691</v>
      </c>
      <c r="B91" s="713" t="s">
        <v>2911</v>
      </c>
      <c r="C91" s="712" t="s">
        <v>134</v>
      </c>
      <c r="D91" s="714">
        <v>6189.2079000000003</v>
      </c>
    </row>
    <row r="92" spans="1:4">
      <c r="A92" s="712" t="s">
        <v>692</v>
      </c>
      <c r="B92" s="713" t="s">
        <v>2912</v>
      </c>
      <c r="C92" s="712" t="s">
        <v>134</v>
      </c>
      <c r="D92" s="714">
        <v>1171.3956000000001</v>
      </c>
    </row>
    <row r="93" spans="1:4">
      <c r="A93" s="712" t="s">
        <v>693</v>
      </c>
      <c r="B93" s="713" t="s">
        <v>2913</v>
      </c>
      <c r="C93" s="712" t="s">
        <v>134</v>
      </c>
      <c r="D93" s="714">
        <v>26452.410199999998</v>
      </c>
    </row>
    <row r="94" spans="1:4">
      <c r="A94" s="712" t="s">
        <v>694</v>
      </c>
      <c r="B94" s="713" t="s">
        <v>2914</v>
      </c>
      <c r="C94" s="712" t="s">
        <v>1</v>
      </c>
      <c r="D94" s="714">
        <v>6.5</v>
      </c>
    </row>
    <row r="95" spans="1:4">
      <c r="A95" s="712" t="s">
        <v>695</v>
      </c>
      <c r="B95" s="713" t="s">
        <v>2915</v>
      </c>
      <c r="C95" s="712" t="s">
        <v>134</v>
      </c>
      <c r="D95" s="714">
        <v>10441.2083</v>
      </c>
    </row>
    <row r="96" spans="1:4">
      <c r="A96" s="712" t="s">
        <v>696</v>
      </c>
      <c r="B96" s="713" t="s">
        <v>2916</v>
      </c>
      <c r="C96" s="712" t="s">
        <v>134</v>
      </c>
      <c r="D96" s="714">
        <v>17931.527399999999</v>
      </c>
    </row>
    <row r="97" spans="1:4">
      <c r="A97" s="712" t="s">
        <v>697</v>
      </c>
      <c r="B97" s="713" t="s">
        <v>2917</v>
      </c>
      <c r="C97" s="712" t="s">
        <v>134</v>
      </c>
      <c r="D97" s="714">
        <v>25381.070800000001</v>
      </c>
    </row>
    <row r="98" spans="1:4">
      <c r="A98" s="712" t="s">
        <v>698</v>
      </c>
      <c r="B98" s="713" t="s">
        <v>2918</v>
      </c>
      <c r="C98" s="712" t="s">
        <v>134</v>
      </c>
      <c r="D98" s="714">
        <v>29628.963199999998</v>
      </c>
    </row>
    <row r="99" spans="1:4">
      <c r="A99" s="712" t="s">
        <v>699</v>
      </c>
      <c r="B99" s="713" t="s">
        <v>2919</v>
      </c>
      <c r="C99" s="712" t="s">
        <v>0</v>
      </c>
      <c r="D99" s="714">
        <v>357.12740000000002</v>
      </c>
    </row>
    <row r="100" spans="1:4">
      <c r="A100" s="712" t="s">
        <v>700</v>
      </c>
      <c r="B100" s="713" t="s">
        <v>2920</v>
      </c>
      <c r="C100" s="712" t="s">
        <v>0</v>
      </c>
      <c r="D100" s="714">
        <v>2303.7523999999999</v>
      </c>
    </row>
    <row r="101" spans="1:4">
      <c r="A101" s="712" t="s">
        <v>701</v>
      </c>
      <c r="B101" s="713" t="s">
        <v>2921</v>
      </c>
      <c r="C101" s="712" t="s">
        <v>0</v>
      </c>
      <c r="D101" s="714">
        <v>2892.4231</v>
      </c>
    </row>
    <row r="102" spans="1:4">
      <c r="A102" s="712" t="s">
        <v>702</v>
      </c>
      <c r="B102" s="713" t="s">
        <v>2922</v>
      </c>
      <c r="C102" s="712" t="s">
        <v>0</v>
      </c>
      <c r="D102" s="714">
        <v>3237.8710000000001</v>
      </c>
    </row>
    <row r="103" spans="1:4">
      <c r="A103" s="712" t="s">
        <v>703</v>
      </c>
      <c r="B103" s="713" t="s">
        <v>2923</v>
      </c>
      <c r="C103" s="712" t="s">
        <v>134</v>
      </c>
      <c r="D103" s="714">
        <v>4880.8191999999999</v>
      </c>
    </row>
    <row r="104" spans="1:4">
      <c r="A104" s="712" t="s">
        <v>704</v>
      </c>
      <c r="B104" s="713" t="s">
        <v>2924</v>
      </c>
      <c r="C104" s="712" t="s">
        <v>134</v>
      </c>
      <c r="D104" s="714">
        <v>6731.4218000000001</v>
      </c>
    </row>
    <row r="105" spans="1:4">
      <c r="A105" s="712" t="s">
        <v>705</v>
      </c>
      <c r="B105" s="713" t="s">
        <v>2925</v>
      </c>
      <c r="C105" s="712" t="s">
        <v>134</v>
      </c>
      <c r="D105" s="714">
        <v>7749.9192000000003</v>
      </c>
    </row>
    <row r="106" spans="1:4">
      <c r="A106" s="712" t="s">
        <v>706</v>
      </c>
      <c r="B106" s="713" t="s">
        <v>2926</v>
      </c>
      <c r="C106" s="712" t="s">
        <v>134</v>
      </c>
      <c r="D106" s="714">
        <v>8346.2435000000005</v>
      </c>
    </row>
    <row r="107" spans="1:4" ht="25.5">
      <c r="A107" s="712" t="s">
        <v>707</v>
      </c>
      <c r="B107" s="713" t="s">
        <v>2927</v>
      </c>
      <c r="C107" s="712" t="s">
        <v>1</v>
      </c>
      <c r="D107" s="714">
        <v>5.9</v>
      </c>
    </row>
    <row r="108" spans="1:4">
      <c r="A108" s="712" t="s">
        <v>708</v>
      </c>
      <c r="B108" s="713" t="s">
        <v>2928</v>
      </c>
      <c r="C108" s="712" t="s">
        <v>0</v>
      </c>
      <c r="D108" s="714">
        <v>64.446299999999994</v>
      </c>
    </row>
    <row r="109" spans="1:4">
      <c r="A109" s="712" t="s">
        <v>709</v>
      </c>
      <c r="B109" s="713" t="s">
        <v>2929</v>
      </c>
      <c r="C109" s="712" t="s">
        <v>134</v>
      </c>
      <c r="D109" s="714">
        <v>1602.8987999999999</v>
      </c>
    </row>
    <row r="110" spans="1:4">
      <c r="A110" s="712" t="s">
        <v>710</v>
      </c>
      <c r="B110" s="713" t="s">
        <v>2930</v>
      </c>
      <c r="C110" s="712" t="s">
        <v>0</v>
      </c>
      <c r="D110" s="714">
        <v>212.51259999999999</v>
      </c>
    </row>
    <row r="111" spans="1:4">
      <c r="A111" s="712" t="s">
        <v>711</v>
      </c>
      <c r="B111" s="713" t="s">
        <v>2931</v>
      </c>
      <c r="C111" s="712" t="s">
        <v>0</v>
      </c>
      <c r="D111" s="714">
        <v>282.54300000000001</v>
      </c>
    </row>
    <row r="112" spans="1:4">
      <c r="A112" s="712" t="s">
        <v>712</v>
      </c>
      <c r="B112" s="713" t="s">
        <v>2932</v>
      </c>
      <c r="C112" s="712" t="s">
        <v>0</v>
      </c>
      <c r="D112" s="714">
        <v>377.97620000000001</v>
      </c>
    </row>
    <row r="113" spans="1:4">
      <c r="A113" s="712" t="s">
        <v>713</v>
      </c>
      <c r="B113" s="713" t="s">
        <v>2933</v>
      </c>
      <c r="C113" s="712" t="s">
        <v>0</v>
      </c>
      <c r="D113" s="714">
        <v>523.96659999999997</v>
      </c>
    </row>
    <row r="114" spans="1:4">
      <c r="A114" s="712" t="s">
        <v>714</v>
      </c>
      <c r="B114" s="713" t="s">
        <v>2934</v>
      </c>
      <c r="C114" s="712" t="s">
        <v>0</v>
      </c>
      <c r="D114" s="714">
        <v>773.23979999999995</v>
      </c>
    </row>
    <row r="115" spans="1:4">
      <c r="A115" s="712" t="s">
        <v>715</v>
      </c>
      <c r="B115" s="713" t="s">
        <v>2935</v>
      </c>
      <c r="C115" s="712" t="s">
        <v>0</v>
      </c>
      <c r="D115" s="714">
        <v>815.99570000000006</v>
      </c>
    </row>
    <row r="116" spans="1:4">
      <c r="A116" s="712" t="s">
        <v>716</v>
      </c>
      <c r="B116" s="713" t="s">
        <v>2936</v>
      </c>
      <c r="C116" s="712" t="s">
        <v>0</v>
      </c>
      <c r="D116" s="714">
        <v>1412.1898000000001</v>
      </c>
    </row>
    <row r="117" spans="1:4">
      <c r="A117" s="712" t="s">
        <v>717</v>
      </c>
      <c r="B117" s="713" t="s">
        <v>2937</v>
      </c>
      <c r="C117" s="712" t="s">
        <v>134</v>
      </c>
      <c r="D117" s="714">
        <v>2140.1219999999998</v>
      </c>
    </row>
    <row r="118" spans="1:4">
      <c r="A118" s="712" t="s">
        <v>718</v>
      </c>
      <c r="B118" s="713" t="s">
        <v>2938</v>
      </c>
      <c r="C118" s="712" t="s">
        <v>0</v>
      </c>
      <c r="D118" s="714">
        <v>1441.4917</v>
      </c>
    </row>
    <row r="119" spans="1:4">
      <c r="A119" s="712" t="s">
        <v>719</v>
      </c>
      <c r="B119" s="713" t="s">
        <v>2939</v>
      </c>
      <c r="C119" s="712" t="s">
        <v>12</v>
      </c>
      <c r="D119" s="714">
        <v>3.8014000000000001</v>
      </c>
    </row>
    <row r="120" spans="1:4">
      <c r="A120" s="712" t="s">
        <v>720</v>
      </c>
      <c r="B120" s="713" t="s">
        <v>2940</v>
      </c>
      <c r="C120" s="712" t="s">
        <v>0</v>
      </c>
      <c r="D120" s="714">
        <v>1483.3317</v>
      </c>
    </row>
    <row r="121" spans="1:4">
      <c r="A121" s="712" t="s">
        <v>721</v>
      </c>
      <c r="B121" s="713" t="s">
        <v>2941</v>
      </c>
      <c r="C121" s="712" t="s">
        <v>0</v>
      </c>
      <c r="D121" s="714">
        <v>1970.4873</v>
      </c>
    </row>
    <row r="122" spans="1:4">
      <c r="A122" s="712" t="s">
        <v>722</v>
      </c>
      <c r="B122" s="713" t="s">
        <v>2942</v>
      </c>
      <c r="C122" s="712" t="s">
        <v>0</v>
      </c>
      <c r="D122" s="714">
        <v>3668.3942999999999</v>
      </c>
    </row>
    <row r="123" spans="1:4">
      <c r="A123" s="712" t="s">
        <v>723</v>
      </c>
      <c r="B123" s="713" t="s">
        <v>2943</v>
      </c>
      <c r="C123" s="712" t="s">
        <v>134</v>
      </c>
      <c r="D123" s="714">
        <v>2599.1990000000001</v>
      </c>
    </row>
    <row r="124" spans="1:4">
      <c r="A124" s="712" t="s">
        <v>724</v>
      </c>
      <c r="B124" s="713" t="s">
        <v>2944</v>
      </c>
      <c r="C124" s="712" t="s">
        <v>134</v>
      </c>
      <c r="D124" s="714">
        <v>3472.6388999999999</v>
      </c>
    </row>
    <row r="125" spans="1:4">
      <c r="A125" s="712" t="s">
        <v>725</v>
      </c>
      <c r="B125" s="713" t="s">
        <v>2945</v>
      </c>
      <c r="C125" s="712" t="s">
        <v>134</v>
      </c>
      <c r="D125" s="714">
        <v>92.007300000000001</v>
      </c>
    </row>
    <row r="126" spans="1:4">
      <c r="A126" s="712" t="s">
        <v>726</v>
      </c>
      <c r="B126" s="713" t="s">
        <v>2946</v>
      </c>
      <c r="C126" s="712" t="s">
        <v>134</v>
      </c>
      <c r="D126" s="714">
        <v>155.01679999999999</v>
      </c>
    </row>
    <row r="127" spans="1:4">
      <c r="A127" s="712" t="s">
        <v>727</v>
      </c>
      <c r="B127" s="713" t="s">
        <v>2947</v>
      </c>
      <c r="C127" s="712" t="s">
        <v>134</v>
      </c>
      <c r="D127" s="714">
        <v>203.8339</v>
      </c>
    </row>
    <row r="128" spans="1:4">
      <c r="A128" s="712" t="s">
        <v>728</v>
      </c>
      <c r="B128" s="713" t="s">
        <v>2948</v>
      </c>
      <c r="C128" s="712" t="s">
        <v>134</v>
      </c>
      <c r="D128" s="714">
        <v>252.47319999999999</v>
      </c>
    </row>
    <row r="129" spans="1:4">
      <c r="A129" s="712" t="s">
        <v>729</v>
      </c>
      <c r="B129" s="713" t="s">
        <v>2949</v>
      </c>
      <c r="C129" s="712" t="s">
        <v>134</v>
      </c>
      <c r="D129" s="714">
        <v>6</v>
      </c>
    </row>
    <row r="130" spans="1:4">
      <c r="A130" s="712" t="s">
        <v>730</v>
      </c>
      <c r="B130" s="713" t="s">
        <v>2950</v>
      </c>
      <c r="C130" s="712" t="s">
        <v>134</v>
      </c>
      <c r="D130" s="714">
        <v>511.65309999999999</v>
      </c>
    </row>
    <row r="131" spans="1:4">
      <c r="A131" s="712" t="s">
        <v>731</v>
      </c>
      <c r="B131" s="713" t="s">
        <v>2951</v>
      </c>
      <c r="C131" s="712" t="s">
        <v>134</v>
      </c>
      <c r="D131" s="714">
        <v>470.30090000000001</v>
      </c>
    </row>
    <row r="132" spans="1:4">
      <c r="A132" s="712" t="s">
        <v>732</v>
      </c>
      <c r="B132" s="713" t="s">
        <v>2952</v>
      </c>
      <c r="C132" s="712" t="s">
        <v>0</v>
      </c>
      <c r="D132" s="714">
        <v>58.4255</v>
      </c>
    </row>
    <row r="133" spans="1:4">
      <c r="A133" s="712" t="s">
        <v>733</v>
      </c>
      <c r="B133" s="713" t="s">
        <v>2953</v>
      </c>
      <c r="C133" s="712" t="s">
        <v>0</v>
      </c>
      <c r="D133" s="714">
        <v>6.0217000000000001</v>
      </c>
    </row>
    <row r="134" spans="1:4">
      <c r="A134" s="712" t="s">
        <v>734</v>
      </c>
      <c r="B134" s="713" t="s">
        <v>2954</v>
      </c>
      <c r="C134" s="712" t="s">
        <v>134</v>
      </c>
      <c r="D134" s="714">
        <v>2.1724000000000001</v>
      </c>
    </row>
    <row r="135" spans="1:4">
      <c r="A135" s="712" t="s">
        <v>735</v>
      </c>
      <c r="B135" s="713" t="s">
        <v>2955</v>
      </c>
      <c r="C135" s="712" t="s">
        <v>0</v>
      </c>
      <c r="D135" s="714">
        <v>11.337199999999999</v>
      </c>
    </row>
    <row r="136" spans="1:4">
      <c r="A136" s="712" t="s">
        <v>736</v>
      </c>
      <c r="B136" s="713" t="s">
        <v>2956</v>
      </c>
      <c r="C136" s="712" t="s">
        <v>0</v>
      </c>
      <c r="D136" s="714">
        <v>23.965499999999999</v>
      </c>
    </row>
    <row r="137" spans="1:4">
      <c r="A137" s="712" t="s">
        <v>737</v>
      </c>
      <c r="B137" s="713" t="s">
        <v>2957</v>
      </c>
      <c r="C137" s="712" t="s">
        <v>1</v>
      </c>
      <c r="D137" s="714">
        <v>13.950100000000001</v>
      </c>
    </row>
    <row r="138" spans="1:4">
      <c r="A138" s="712" t="s">
        <v>738</v>
      </c>
      <c r="B138" s="713" t="s">
        <v>2958</v>
      </c>
      <c r="C138" s="712" t="s">
        <v>134</v>
      </c>
      <c r="D138" s="714">
        <v>0.1426</v>
      </c>
    </row>
    <row r="139" spans="1:4">
      <c r="A139" s="712" t="s">
        <v>739</v>
      </c>
      <c r="B139" s="713" t="s">
        <v>2959</v>
      </c>
      <c r="C139" s="712" t="s">
        <v>134</v>
      </c>
      <c r="D139" s="714">
        <v>95.902699999999996</v>
      </c>
    </row>
    <row r="140" spans="1:4">
      <c r="A140" s="712" t="s">
        <v>740</v>
      </c>
      <c r="B140" s="713" t="s">
        <v>2960</v>
      </c>
      <c r="C140" s="712" t="s">
        <v>134</v>
      </c>
      <c r="D140" s="714">
        <v>101.3061</v>
      </c>
    </row>
    <row r="141" spans="1:4">
      <c r="A141" s="712" t="s">
        <v>741</v>
      </c>
      <c r="B141" s="713" t="s">
        <v>2961</v>
      </c>
      <c r="C141" s="712" t="s">
        <v>134</v>
      </c>
      <c r="D141" s="714">
        <v>204.07570000000001</v>
      </c>
    </row>
    <row r="142" spans="1:4">
      <c r="A142" s="712" t="s">
        <v>742</v>
      </c>
      <c r="B142" s="713" t="s">
        <v>2962</v>
      </c>
      <c r="C142" s="712" t="s">
        <v>134</v>
      </c>
      <c r="D142" s="714">
        <v>293.84649999999999</v>
      </c>
    </row>
    <row r="143" spans="1:4">
      <c r="A143" s="712" t="s">
        <v>743</v>
      </c>
      <c r="B143" s="713" t="s">
        <v>2963</v>
      </c>
      <c r="C143" s="712" t="s">
        <v>134</v>
      </c>
      <c r="D143" s="714">
        <v>297.55849999999998</v>
      </c>
    </row>
    <row r="144" spans="1:4">
      <c r="A144" s="712" t="s">
        <v>132</v>
      </c>
      <c r="B144" s="713" t="s">
        <v>2964</v>
      </c>
      <c r="C144" s="712" t="s">
        <v>2</v>
      </c>
      <c r="D144" s="714">
        <v>138.03469999999999</v>
      </c>
    </row>
    <row r="145" spans="1:4">
      <c r="A145" s="712" t="s">
        <v>133</v>
      </c>
      <c r="B145" s="713" t="s">
        <v>2965</v>
      </c>
      <c r="C145" s="712" t="s">
        <v>2</v>
      </c>
      <c r="D145" s="714">
        <v>135.80080000000001</v>
      </c>
    </row>
    <row r="146" spans="1:4">
      <c r="A146" s="712" t="s">
        <v>744</v>
      </c>
      <c r="B146" s="713" t="s">
        <v>2966</v>
      </c>
      <c r="C146" s="712" t="s">
        <v>2</v>
      </c>
      <c r="D146" s="714">
        <v>132.8075</v>
      </c>
    </row>
    <row r="147" spans="1:4">
      <c r="A147" s="712" t="s">
        <v>745</v>
      </c>
      <c r="B147" s="713" t="s">
        <v>2967</v>
      </c>
      <c r="C147" s="712" t="s">
        <v>2</v>
      </c>
      <c r="D147" s="714">
        <v>18</v>
      </c>
    </row>
    <row r="148" spans="1:4">
      <c r="A148" s="712" t="s">
        <v>746</v>
      </c>
      <c r="B148" s="713" t="s">
        <v>2968</v>
      </c>
      <c r="C148" s="712" t="s">
        <v>134</v>
      </c>
      <c r="D148" s="714">
        <v>0.34770000000000001</v>
      </c>
    </row>
    <row r="149" spans="1:4">
      <c r="A149" s="712" t="s">
        <v>747</v>
      </c>
      <c r="B149" s="713" t="s">
        <v>2969</v>
      </c>
      <c r="C149" s="712" t="s">
        <v>134</v>
      </c>
      <c r="D149" s="714">
        <v>353.93880000000001</v>
      </c>
    </row>
    <row r="150" spans="1:4">
      <c r="A150" s="712" t="s">
        <v>748</v>
      </c>
      <c r="B150" s="713" t="s">
        <v>2970</v>
      </c>
      <c r="C150" s="712" t="s">
        <v>134</v>
      </c>
      <c r="D150" s="714">
        <v>852.49450000000002</v>
      </c>
    </row>
    <row r="151" spans="1:4">
      <c r="A151" s="712" t="s">
        <v>749</v>
      </c>
      <c r="B151" s="713" t="s">
        <v>2971</v>
      </c>
      <c r="C151" s="712" t="s">
        <v>134</v>
      </c>
      <c r="D151" s="714">
        <v>785.10350000000005</v>
      </c>
    </row>
    <row r="152" spans="1:4">
      <c r="A152" s="712" t="s">
        <v>750</v>
      </c>
      <c r="B152" s="713" t="s">
        <v>2972</v>
      </c>
      <c r="C152" s="712" t="s">
        <v>12</v>
      </c>
      <c r="D152" s="714">
        <v>2.9437000000000002</v>
      </c>
    </row>
    <row r="153" spans="1:4">
      <c r="A153" s="712" t="s">
        <v>751</v>
      </c>
      <c r="B153" s="713" t="s">
        <v>2973</v>
      </c>
      <c r="C153" s="712" t="s">
        <v>12</v>
      </c>
      <c r="D153" s="714">
        <v>2.3502000000000001</v>
      </c>
    </row>
    <row r="154" spans="1:4">
      <c r="A154" s="712" t="s">
        <v>752</v>
      </c>
      <c r="B154" s="713" t="s">
        <v>2974</v>
      </c>
      <c r="C154" s="712" t="s">
        <v>12</v>
      </c>
      <c r="D154" s="714">
        <v>0.28089999999999998</v>
      </c>
    </row>
    <row r="155" spans="1:4">
      <c r="A155" s="712" t="s">
        <v>753</v>
      </c>
      <c r="B155" s="713" t="s">
        <v>2975</v>
      </c>
      <c r="C155" s="712" t="s">
        <v>12</v>
      </c>
      <c r="D155" s="714">
        <v>28.7104</v>
      </c>
    </row>
    <row r="156" spans="1:4">
      <c r="A156" s="712" t="s">
        <v>754</v>
      </c>
      <c r="B156" s="713" t="s">
        <v>2976</v>
      </c>
      <c r="C156" s="712" t="s">
        <v>134</v>
      </c>
      <c r="D156" s="714">
        <v>61.204000000000001</v>
      </c>
    </row>
    <row r="157" spans="1:4">
      <c r="A157" s="712" t="s">
        <v>755</v>
      </c>
      <c r="B157" s="713" t="s">
        <v>2977</v>
      </c>
      <c r="C157" s="712" t="s">
        <v>12</v>
      </c>
      <c r="D157" s="714">
        <v>0.27089999999999997</v>
      </c>
    </row>
    <row r="158" spans="1:4">
      <c r="A158" s="712" t="s">
        <v>756</v>
      </c>
      <c r="B158" s="713" t="s">
        <v>2978</v>
      </c>
      <c r="C158" s="712" t="s">
        <v>1</v>
      </c>
      <c r="D158" s="714">
        <v>124.8099</v>
      </c>
    </row>
    <row r="159" spans="1:4">
      <c r="A159" s="712" t="s">
        <v>757</v>
      </c>
      <c r="B159" s="713" t="s">
        <v>2979</v>
      </c>
      <c r="C159" s="712" t="s">
        <v>134</v>
      </c>
      <c r="D159" s="714">
        <v>421.86939999999998</v>
      </c>
    </row>
    <row r="160" spans="1:4">
      <c r="A160" s="712" t="s">
        <v>758</v>
      </c>
      <c r="B160" s="713" t="s">
        <v>2980</v>
      </c>
      <c r="C160" s="712" t="s">
        <v>134</v>
      </c>
      <c r="D160" s="714">
        <v>613.81179999999995</v>
      </c>
    </row>
    <row r="161" spans="1:4" ht="25.5">
      <c r="A161" s="712" t="s">
        <v>759</v>
      </c>
      <c r="B161" s="713" t="s">
        <v>2981</v>
      </c>
      <c r="C161" s="712" t="s">
        <v>134</v>
      </c>
      <c r="D161" s="714">
        <v>470.2362</v>
      </c>
    </row>
    <row r="162" spans="1:4" ht="25.5">
      <c r="A162" s="712" t="s">
        <v>760</v>
      </c>
      <c r="B162" s="713" t="s">
        <v>2982</v>
      </c>
      <c r="C162" s="712" t="s">
        <v>134</v>
      </c>
      <c r="D162" s="714">
        <v>682.72569999999996</v>
      </c>
    </row>
    <row r="163" spans="1:4">
      <c r="A163" s="712" t="s">
        <v>761</v>
      </c>
      <c r="B163" s="713" t="s">
        <v>2983</v>
      </c>
      <c r="C163" s="712" t="s">
        <v>2</v>
      </c>
      <c r="D163" s="714">
        <v>366.40320000000003</v>
      </c>
    </row>
    <row r="164" spans="1:4">
      <c r="A164" s="712" t="s">
        <v>762</v>
      </c>
      <c r="B164" s="713" t="s">
        <v>2984</v>
      </c>
      <c r="C164" s="712" t="s">
        <v>1</v>
      </c>
      <c r="D164" s="714">
        <v>132.50919999999999</v>
      </c>
    </row>
    <row r="165" spans="1:4">
      <c r="A165" s="712" t="s">
        <v>763</v>
      </c>
      <c r="B165" s="713" t="s">
        <v>2985</v>
      </c>
      <c r="C165" s="712" t="s">
        <v>1</v>
      </c>
      <c r="D165" s="714">
        <v>147.6465</v>
      </c>
    </row>
    <row r="166" spans="1:4">
      <c r="A166" s="712" t="s">
        <v>764</v>
      </c>
      <c r="B166" s="713" t="s">
        <v>2986</v>
      </c>
      <c r="C166" s="712" t="s">
        <v>2987</v>
      </c>
      <c r="D166" s="714">
        <v>0.99619999999999997</v>
      </c>
    </row>
    <row r="167" spans="1:4">
      <c r="A167" s="712" t="s">
        <v>765</v>
      </c>
      <c r="B167" s="713" t="s">
        <v>2988</v>
      </c>
      <c r="C167" s="712" t="s">
        <v>0</v>
      </c>
      <c r="D167" s="714">
        <v>13.644</v>
      </c>
    </row>
    <row r="168" spans="1:4">
      <c r="A168" s="712" t="s">
        <v>766</v>
      </c>
      <c r="B168" s="713" t="s">
        <v>2989</v>
      </c>
      <c r="C168" s="712" t="s">
        <v>2</v>
      </c>
      <c r="D168" s="714">
        <v>49.738199999999999</v>
      </c>
    </row>
    <row r="169" spans="1:4">
      <c r="A169" s="712" t="s">
        <v>767</v>
      </c>
      <c r="B169" s="713" t="s">
        <v>2990</v>
      </c>
      <c r="C169" s="712" t="s">
        <v>136</v>
      </c>
      <c r="D169" s="714">
        <v>274.1968</v>
      </c>
    </row>
    <row r="170" spans="1:4">
      <c r="A170" s="712" t="s">
        <v>768</v>
      </c>
      <c r="B170" s="713" t="s">
        <v>2991</v>
      </c>
      <c r="C170" s="712" t="s">
        <v>136</v>
      </c>
      <c r="D170" s="714">
        <v>34.764899999999997</v>
      </c>
    </row>
    <row r="171" spans="1:4">
      <c r="A171" s="712" t="s">
        <v>769</v>
      </c>
      <c r="B171" s="713" t="s">
        <v>2992</v>
      </c>
      <c r="C171" s="712" t="s">
        <v>0</v>
      </c>
      <c r="D171" s="714">
        <v>5.0080999999999998</v>
      </c>
    </row>
    <row r="172" spans="1:4">
      <c r="A172" s="712" t="s">
        <v>770</v>
      </c>
      <c r="B172" s="713" t="s">
        <v>2993</v>
      </c>
      <c r="C172" s="712" t="s">
        <v>134</v>
      </c>
      <c r="D172" s="714">
        <v>30899.786700000001</v>
      </c>
    </row>
    <row r="173" spans="1:4">
      <c r="A173" s="712" t="s">
        <v>771</v>
      </c>
      <c r="B173" s="713" t="s">
        <v>2994</v>
      </c>
      <c r="C173" s="712" t="s">
        <v>134</v>
      </c>
      <c r="D173" s="714">
        <v>19901.2448</v>
      </c>
    </row>
    <row r="174" spans="1:4">
      <c r="A174" s="712" t="s">
        <v>772</v>
      </c>
      <c r="B174" s="713" t="s">
        <v>2995</v>
      </c>
      <c r="C174" s="712" t="s">
        <v>0</v>
      </c>
      <c r="D174" s="714">
        <v>177.59479999999999</v>
      </c>
    </row>
    <row r="175" spans="1:4">
      <c r="A175" s="712" t="s">
        <v>773</v>
      </c>
      <c r="B175" s="713" t="s">
        <v>2996</v>
      </c>
      <c r="C175" s="712" t="s">
        <v>134</v>
      </c>
      <c r="D175" s="714">
        <v>3036.7516000000001</v>
      </c>
    </row>
    <row r="176" spans="1:4">
      <c r="A176" s="712" t="s">
        <v>774</v>
      </c>
      <c r="B176" s="713" t="s">
        <v>2997</v>
      </c>
      <c r="C176" s="712" t="s">
        <v>134</v>
      </c>
      <c r="D176" s="714">
        <v>2766.9315000000001</v>
      </c>
    </row>
    <row r="177" spans="1:4">
      <c r="A177" s="712" t="s">
        <v>775</v>
      </c>
      <c r="B177" s="713" t="s">
        <v>2998</v>
      </c>
      <c r="C177" s="712" t="s">
        <v>0</v>
      </c>
      <c r="D177" s="714">
        <v>37.966299999999997</v>
      </c>
    </row>
    <row r="178" spans="1:4">
      <c r="A178" s="712" t="s">
        <v>776</v>
      </c>
      <c r="B178" s="713" t="s">
        <v>2999</v>
      </c>
      <c r="C178" s="712" t="s">
        <v>0</v>
      </c>
      <c r="D178" s="714">
        <v>18.05</v>
      </c>
    </row>
    <row r="179" spans="1:4">
      <c r="A179" s="712" t="s">
        <v>777</v>
      </c>
      <c r="B179" s="713" t="s">
        <v>3000</v>
      </c>
      <c r="C179" s="712" t="s">
        <v>0</v>
      </c>
      <c r="D179" s="714">
        <v>5.93</v>
      </c>
    </row>
    <row r="180" spans="1:4">
      <c r="A180" s="712" t="s">
        <v>778</v>
      </c>
      <c r="B180" s="713" t="s">
        <v>3001</v>
      </c>
      <c r="C180" s="712" t="s">
        <v>0</v>
      </c>
      <c r="D180" s="714">
        <v>12.43</v>
      </c>
    </row>
    <row r="181" spans="1:4">
      <c r="A181" s="712" t="s">
        <v>779</v>
      </c>
      <c r="B181" s="713" t="s">
        <v>3002</v>
      </c>
      <c r="C181" s="712" t="s">
        <v>0</v>
      </c>
      <c r="D181" s="714">
        <v>5.65</v>
      </c>
    </row>
    <row r="182" spans="1:4">
      <c r="A182" s="712" t="s">
        <v>780</v>
      </c>
      <c r="B182" s="713" t="s">
        <v>3003</v>
      </c>
      <c r="C182" s="712" t="s">
        <v>0</v>
      </c>
      <c r="D182" s="714">
        <v>3.76</v>
      </c>
    </row>
    <row r="183" spans="1:4">
      <c r="A183" s="712" t="s">
        <v>781</v>
      </c>
      <c r="B183" s="713" t="s">
        <v>3004</v>
      </c>
      <c r="C183" s="712" t="s">
        <v>0</v>
      </c>
      <c r="D183" s="714">
        <v>3.22</v>
      </c>
    </row>
    <row r="184" spans="1:4">
      <c r="A184" s="712" t="s">
        <v>782</v>
      </c>
      <c r="B184" s="713" t="s">
        <v>3005</v>
      </c>
      <c r="C184" s="712" t="s">
        <v>0</v>
      </c>
      <c r="D184" s="714">
        <v>5.14</v>
      </c>
    </row>
    <row r="185" spans="1:4">
      <c r="A185" s="712" t="s">
        <v>2450</v>
      </c>
      <c r="B185" s="713" t="s">
        <v>3006</v>
      </c>
      <c r="C185" s="712" t="s">
        <v>134</v>
      </c>
      <c r="D185" s="714">
        <v>373.7955</v>
      </c>
    </row>
    <row r="186" spans="1:4">
      <c r="A186" s="712" t="s">
        <v>2451</v>
      </c>
      <c r="B186" s="713" t="s">
        <v>3007</v>
      </c>
      <c r="C186" s="712" t="s">
        <v>134</v>
      </c>
      <c r="D186" s="714">
        <v>315.72179999999997</v>
      </c>
    </row>
    <row r="187" spans="1:4">
      <c r="A187" s="712" t="s">
        <v>783</v>
      </c>
      <c r="B187" s="713" t="s">
        <v>3008</v>
      </c>
      <c r="C187" s="712" t="s">
        <v>12</v>
      </c>
      <c r="D187" s="714">
        <v>0.4869</v>
      </c>
    </row>
    <row r="188" spans="1:4">
      <c r="A188" s="712" t="s">
        <v>784</v>
      </c>
      <c r="B188" s="713" t="s">
        <v>3009</v>
      </c>
      <c r="C188" s="712" t="s">
        <v>12</v>
      </c>
      <c r="D188" s="714">
        <v>0.69710000000000005</v>
      </c>
    </row>
    <row r="189" spans="1:4">
      <c r="A189" s="712" t="s">
        <v>785</v>
      </c>
      <c r="B189" s="713" t="s">
        <v>3010</v>
      </c>
      <c r="C189" s="712" t="s">
        <v>134</v>
      </c>
      <c r="D189" s="714">
        <v>369.67860000000002</v>
      </c>
    </row>
    <row r="190" spans="1:4">
      <c r="A190" s="712" t="s">
        <v>786</v>
      </c>
      <c r="B190" s="713" t="s">
        <v>3011</v>
      </c>
      <c r="C190" s="712" t="s">
        <v>134</v>
      </c>
      <c r="D190" s="714">
        <v>1516.7727</v>
      </c>
    </row>
    <row r="191" spans="1:4">
      <c r="A191" s="712" t="s">
        <v>787</v>
      </c>
      <c r="B191" s="713" t="s">
        <v>3012</v>
      </c>
      <c r="C191" s="712" t="s">
        <v>134</v>
      </c>
      <c r="D191" s="714">
        <v>290.15429999999998</v>
      </c>
    </row>
    <row r="192" spans="1:4">
      <c r="A192" s="712" t="s">
        <v>788</v>
      </c>
      <c r="B192" s="713" t="s">
        <v>3013</v>
      </c>
      <c r="C192" s="712" t="s">
        <v>134</v>
      </c>
      <c r="D192" s="714">
        <v>680.71400000000006</v>
      </c>
    </row>
    <row r="193" spans="1:4">
      <c r="A193" s="712" t="s">
        <v>789</v>
      </c>
      <c r="B193" s="713" t="s">
        <v>3014</v>
      </c>
      <c r="C193" s="712" t="s">
        <v>134</v>
      </c>
      <c r="D193" s="714">
        <v>303.3723</v>
      </c>
    </row>
    <row r="194" spans="1:4">
      <c r="A194" s="712" t="s">
        <v>790</v>
      </c>
      <c r="B194" s="713" t="s">
        <v>3015</v>
      </c>
      <c r="C194" s="712" t="s">
        <v>0</v>
      </c>
      <c r="D194" s="714">
        <v>378.97879999999998</v>
      </c>
    </row>
    <row r="195" spans="1:4">
      <c r="A195" s="712" t="s">
        <v>4585</v>
      </c>
      <c r="B195" s="713" t="s">
        <v>4586</v>
      </c>
      <c r="C195" s="712" t="s">
        <v>0</v>
      </c>
      <c r="D195" s="714">
        <v>125.0731</v>
      </c>
    </row>
    <row r="196" spans="1:4">
      <c r="A196" s="712" t="s">
        <v>791</v>
      </c>
      <c r="B196" s="713" t="s">
        <v>3016</v>
      </c>
      <c r="C196" s="712" t="s">
        <v>12</v>
      </c>
      <c r="D196" s="714">
        <v>10.039999999999999</v>
      </c>
    </row>
    <row r="197" spans="1:4">
      <c r="A197" s="712" t="s">
        <v>792</v>
      </c>
      <c r="B197" s="713" t="s">
        <v>3017</v>
      </c>
      <c r="C197" s="712" t="s">
        <v>12</v>
      </c>
      <c r="D197" s="714">
        <v>11.2</v>
      </c>
    </row>
    <row r="198" spans="1:4">
      <c r="A198" s="712" t="s">
        <v>4625</v>
      </c>
      <c r="B198" s="713" t="s">
        <v>4626</v>
      </c>
      <c r="C198" s="712" t="s">
        <v>134</v>
      </c>
      <c r="D198" s="714">
        <v>110.995</v>
      </c>
    </row>
    <row r="199" spans="1:4">
      <c r="A199" s="712" t="s">
        <v>5413</v>
      </c>
      <c r="B199" s="713" t="s">
        <v>5414</v>
      </c>
      <c r="C199" s="712" t="s">
        <v>134</v>
      </c>
      <c r="D199" s="714">
        <v>9041.9807000000001</v>
      </c>
    </row>
    <row r="200" spans="1:4">
      <c r="A200" s="712" t="s">
        <v>5415</v>
      </c>
      <c r="B200" s="713" t="s">
        <v>5416</v>
      </c>
      <c r="C200" s="712" t="s">
        <v>134</v>
      </c>
      <c r="D200" s="714">
        <v>37398.305800000002</v>
      </c>
    </row>
    <row r="201" spans="1:4">
      <c r="A201" s="712" t="s">
        <v>5417</v>
      </c>
      <c r="B201" s="713" t="s">
        <v>5418</v>
      </c>
      <c r="C201" s="712" t="s">
        <v>134</v>
      </c>
      <c r="D201" s="714">
        <v>886.01400000000001</v>
      </c>
    </row>
    <row r="202" spans="1:4">
      <c r="A202" s="712" t="s">
        <v>5419</v>
      </c>
      <c r="B202" s="713" t="s">
        <v>5420</v>
      </c>
      <c r="C202" s="712" t="s">
        <v>134</v>
      </c>
      <c r="D202" s="714">
        <v>31.0885</v>
      </c>
    </row>
    <row r="203" spans="1:4">
      <c r="A203" s="712" t="s">
        <v>5421</v>
      </c>
      <c r="B203" s="713" t="s">
        <v>5422</v>
      </c>
      <c r="C203" s="712" t="s">
        <v>134</v>
      </c>
      <c r="D203" s="714">
        <v>38.249000000000002</v>
      </c>
    </row>
    <row r="204" spans="1:4">
      <c r="A204" s="712" t="s">
        <v>5423</v>
      </c>
      <c r="B204" s="713" t="s">
        <v>5424</v>
      </c>
      <c r="C204" s="712" t="s">
        <v>134</v>
      </c>
      <c r="D204" s="714">
        <v>26.3156</v>
      </c>
    </row>
    <row r="205" spans="1:4">
      <c r="A205" s="712" t="s">
        <v>5425</v>
      </c>
      <c r="B205" s="713" t="s">
        <v>5426</v>
      </c>
      <c r="C205" s="712" t="s">
        <v>134</v>
      </c>
      <c r="D205" s="714">
        <v>54.556800000000003</v>
      </c>
    </row>
    <row r="206" spans="1:4">
      <c r="A206" s="712" t="s">
        <v>793</v>
      </c>
      <c r="B206" s="713" t="s">
        <v>3018</v>
      </c>
      <c r="C206" s="712" t="s">
        <v>1</v>
      </c>
      <c r="D206" s="714">
        <v>183.74189999999999</v>
      </c>
    </row>
    <row r="207" spans="1:4">
      <c r="A207" s="712" t="s">
        <v>794</v>
      </c>
      <c r="B207" s="713" t="s">
        <v>3019</v>
      </c>
      <c r="C207" s="712" t="s">
        <v>134</v>
      </c>
      <c r="D207" s="714">
        <v>5.1692</v>
      </c>
    </row>
    <row r="208" spans="1:4">
      <c r="A208" s="712" t="s">
        <v>795</v>
      </c>
      <c r="B208" s="713" t="s">
        <v>3020</v>
      </c>
      <c r="C208" s="712" t="s">
        <v>134</v>
      </c>
      <c r="D208" s="714">
        <v>0.71330000000000005</v>
      </c>
    </row>
    <row r="209" spans="1:4">
      <c r="A209" s="712" t="s">
        <v>796</v>
      </c>
      <c r="B209" s="713" t="s">
        <v>3021</v>
      </c>
      <c r="C209" s="712" t="s">
        <v>134</v>
      </c>
      <c r="D209" s="714">
        <v>12.8597</v>
      </c>
    </row>
    <row r="210" spans="1:4">
      <c r="A210" s="712" t="s">
        <v>797</v>
      </c>
      <c r="B210" s="713" t="s">
        <v>3022</v>
      </c>
      <c r="C210" s="712" t="s">
        <v>134</v>
      </c>
      <c r="D210" s="714">
        <v>2.6575000000000002</v>
      </c>
    </row>
    <row r="211" spans="1:4">
      <c r="A211" s="712" t="s">
        <v>798</v>
      </c>
      <c r="B211" s="713" t="s">
        <v>3023</v>
      </c>
      <c r="C211" s="712" t="s">
        <v>134</v>
      </c>
      <c r="D211" s="714">
        <v>9.3628999999999998</v>
      </c>
    </row>
    <row r="212" spans="1:4">
      <c r="A212" s="712" t="s">
        <v>799</v>
      </c>
      <c r="B212" s="713" t="s">
        <v>3024</v>
      </c>
      <c r="C212" s="712" t="s">
        <v>134</v>
      </c>
      <c r="D212" s="714">
        <v>32.926600000000001</v>
      </c>
    </row>
    <row r="213" spans="1:4">
      <c r="A213" s="712" t="s">
        <v>800</v>
      </c>
      <c r="B213" s="713" t="s">
        <v>3025</v>
      </c>
      <c r="C213" s="712" t="s">
        <v>12</v>
      </c>
      <c r="D213" s="714">
        <v>13.3011</v>
      </c>
    </row>
    <row r="214" spans="1:4">
      <c r="A214" s="712" t="s">
        <v>801</v>
      </c>
      <c r="B214" s="713" t="s">
        <v>3026</v>
      </c>
      <c r="C214" s="712" t="s">
        <v>12</v>
      </c>
      <c r="D214" s="714">
        <v>0.83199999999999996</v>
      </c>
    </row>
    <row r="215" spans="1:4">
      <c r="A215" s="712" t="s">
        <v>802</v>
      </c>
      <c r="B215" s="713" t="s">
        <v>3027</v>
      </c>
      <c r="C215" s="712" t="s">
        <v>12</v>
      </c>
      <c r="D215" s="714">
        <v>8.8945000000000007</v>
      </c>
    </row>
    <row r="216" spans="1:4">
      <c r="A216" s="712" t="s">
        <v>803</v>
      </c>
      <c r="B216" s="713" t="s">
        <v>3028</v>
      </c>
      <c r="C216" s="712" t="s">
        <v>12</v>
      </c>
      <c r="D216" s="714">
        <v>8.8945000000000007</v>
      </c>
    </row>
    <row r="217" spans="1:4">
      <c r="A217" s="712" t="s">
        <v>804</v>
      </c>
      <c r="B217" s="713" t="s">
        <v>3029</v>
      </c>
      <c r="C217" s="712" t="s">
        <v>0</v>
      </c>
      <c r="D217" s="714">
        <v>16.750399999999999</v>
      </c>
    </row>
    <row r="218" spans="1:4">
      <c r="A218" s="712" t="s">
        <v>805</v>
      </c>
      <c r="B218" s="713" t="s">
        <v>3030</v>
      </c>
      <c r="C218" s="712" t="s">
        <v>0</v>
      </c>
      <c r="D218" s="714">
        <v>263.06729999999999</v>
      </c>
    </row>
    <row r="219" spans="1:4">
      <c r="A219" s="712" t="s">
        <v>806</v>
      </c>
      <c r="B219" s="713" t="s">
        <v>3031</v>
      </c>
      <c r="C219" s="712" t="s">
        <v>1</v>
      </c>
      <c r="D219" s="714">
        <v>34.692900000000002</v>
      </c>
    </row>
    <row r="220" spans="1:4">
      <c r="A220" s="712" t="s">
        <v>807</v>
      </c>
      <c r="B220" s="713" t="s">
        <v>3032</v>
      </c>
      <c r="C220" s="712" t="s">
        <v>1</v>
      </c>
      <c r="D220" s="714">
        <v>41.301600000000001</v>
      </c>
    </row>
    <row r="221" spans="1:4">
      <c r="A221" s="712" t="s">
        <v>808</v>
      </c>
      <c r="B221" s="713" t="s">
        <v>3033</v>
      </c>
      <c r="C221" s="712" t="s">
        <v>134</v>
      </c>
      <c r="D221" s="714">
        <v>18.142900000000001</v>
      </c>
    </row>
    <row r="222" spans="1:4">
      <c r="A222" s="712" t="s">
        <v>809</v>
      </c>
      <c r="B222" s="713" t="s">
        <v>3034</v>
      </c>
      <c r="C222" s="712" t="s">
        <v>134</v>
      </c>
      <c r="D222" s="714">
        <v>24.965199999999999</v>
      </c>
    </row>
    <row r="223" spans="1:4">
      <c r="A223" s="712" t="s">
        <v>810</v>
      </c>
      <c r="B223" s="713" t="s">
        <v>3035</v>
      </c>
      <c r="C223" s="712" t="s">
        <v>1</v>
      </c>
      <c r="D223" s="714">
        <v>27.503299999999999</v>
      </c>
    </row>
    <row r="224" spans="1:4">
      <c r="A224" s="712" t="s">
        <v>811</v>
      </c>
      <c r="B224" s="713" t="s">
        <v>3036</v>
      </c>
      <c r="C224" s="712" t="s">
        <v>1</v>
      </c>
      <c r="D224" s="714">
        <v>43.460700000000003</v>
      </c>
    </row>
    <row r="225" spans="1:8">
      <c r="A225" s="712" t="s">
        <v>812</v>
      </c>
      <c r="B225" s="713" t="s">
        <v>3037</v>
      </c>
      <c r="C225" s="712" t="s">
        <v>1</v>
      </c>
      <c r="D225" s="714">
        <v>52.314</v>
      </c>
    </row>
    <row r="226" spans="1:8">
      <c r="A226" s="712" t="s">
        <v>813</v>
      </c>
      <c r="B226" s="713" t="s">
        <v>3038</v>
      </c>
      <c r="C226" s="712" t="s">
        <v>1</v>
      </c>
      <c r="D226" s="714">
        <v>32.538600000000002</v>
      </c>
    </row>
    <row r="227" spans="1:8">
      <c r="A227" s="712" t="s">
        <v>814</v>
      </c>
      <c r="B227" s="713" t="s">
        <v>3039</v>
      </c>
      <c r="C227" s="712" t="s">
        <v>2</v>
      </c>
      <c r="D227" s="714" t="s">
        <v>4</v>
      </c>
    </row>
    <row r="228" spans="1:8">
      <c r="A228" s="712" t="s">
        <v>815</v>
      </c>
      <c r="B228" s="713" t="s">
        <v>3040</v>
      </c>
      <c r="C228" s="712" t="s">
        <v>2</v>
      </c>
      <c r="D228" s="714" t="s">
        <v>4</v>
      </c>
    </row>
    <row r="229" spans="1:8">
      <c r="A229" s="712" t="s">
        <v>816</v>
      </c>
      <c r="B229" s="713" t="s">
        <v>3041</v>
      </c>
      <c r="C229" s="712" t="s">
        <v>2</v>
      </c>
      <c r="D229" s="714" t="s">
        <v>4</v>
      </c>
    </row>
    <row r="230" spans="1:8">
      <c r="A230" s="712" t="s">
        <v>817</v>
      </c>
      <c r="B230" s="713" t="s">
        <v>3042</v>
      </c>
      <c r="C230" s="712" t="s">
        <v>2</v>
      </c>
      <c r="D230" s="714" t="s">
        <v>4</v>
      </c>
    </row>
    <row r="231" spans="1:8">
      <c r="A231" s="712" t="s">
        <v>818</v>
      </c>
      <c r="B231" s="713" t="s">
        <v>3043</v>
      </c>
      <c r="C231" s="712" t="s">
        <v>1</v>
      </c>
      <c r="D231" s="714">
        <v>49.875999999999998</v>
      </c>
    </row>
    <row r="232" spans="1:8">
      <c r="A232" s="712" t="s">
        <v>819</v>
      </c>
      <c r="B232" s="713" t="s">
        <v>3044</v>
      </c>
      <c r="C232" s="712" t="s">
        <v>134</v>
      </c>
      <c r="D232" s="714">
        <v>36.539099999999998</v>
      </c>
    </row>
    <row r="233" spans="1:8">
      <c r="A233" s="712" t="s">
        <v>820</v>
      </c>
      <c r="B233" s="713" t="s">
        <v>3045</v>
      </c>
      <c r="C233" s="712" t="s">
        <v>134</v>
      </c>
      <c r="D233" s="714">
        <v>63.8902</v>
      </c>
    </row>
    <row r="234" spans="1:8">
      <c r="A234" s="712" t="s">
        <v>821</v>
      </c>
      <c r="B234" s="713" t="s">
        <v>3046</v>
      </c>
      <c r="C234" s="712" t="s">
        <v>134</v>
      </c>
      <c r="D234" s="714">
        <v>124.2304</v>
      </c>
    </row>
    <row r="235" spans="1:8">
      <c r="A235" s="712" t="s">
        <v>822</v>
      </c>
      <c r="B235" s="713" t="s">
        <v>3047</v>
      </c>
      <c r="C235" s="712" t="s">
        <v>134</v>
      </c>
      <c r="D235" s="714">
        <v>11.7941</v>
      </c>
    </row>
    <row r="236" spans="1:8">
      <c r="A236" s="712" t="s">
        <v>823</v>
      </c>
      <c r="B236" s="713" t="s">
        <v>3048</v>
      </c>
      <c r="C236" s="712" t="s">
        <v>134</v>
      </c>
      <c r="D236" s="714">
        <v>17.787099999999999</v>
      </c>
    </row>
    <row r="237" spans="1:8">
      <c r="A237" s="712" t="s">
        <v>824</v>
      </c>
      <c r="B237" s="713" t="s">
        <v>3049</v>
      </c>
      <c r="C237" s="712" t="s">
        <v>134</v>
      </c>
      <c r="D237" s="714">
        <v>25.3642</v>
      </c>
      <c r="H237" s="107"/>
    </row>
    <row r="238" spans="1:8">
      <c r="A238" s="712" t="s">
        <v>825</v>
      </c>
      <c r="B238" s="713" t="s">
        <v>3050</v>
      </c>
      <c r="C238" s="712" t="s">
        <v>134</v>
      </c>
      <c r="D238" s="714">
        <v>35.003799999999998</v>
      </c>
      <c r="H238" s="107"/>
    </row>
    <row r="239" spans="1:8">
      <c r="A239" s="712" t="s">
        <v>826</v>
      </c>
      <c r="B239" s="713" t="s">
        <v>3051</v>
      </c>
      <c r="C239" s="712" t="s">
        <v>134</v>
      </c>
      <c r="D239" s="714">
        <v>53.9422</v>
      </c>
      <c r="H239" s="107"/>
    </row>
    <row r="240" spans="1:8">
      <c r="A240" s="712" t="s">
        <v>827</v>
      </c>
      <c r="B240" s="713" t="s">
        <v>3052</v>
      </c>
      <c r="C240" s="712" t="s">
        <v>134</v>
      </c>
      <c r="D240" s="714">
        <v>5.2108999999999996</v>
      </c>
      <c r="H240" s="107"/>
    </row>
    <row r="241" spans="1:8">
      <c r="A241" s="712" t="s">
        <v>828</v>
      </c>
      <c r="B241" s="713" t="s">
        <v>3053</v>
      </c>
      <c r="C241" s="712" t="s">
        <v>134</v>
      </c>
      <c r="D241" s="714">
        <v>8.0643999999999991</v>
      </c>
      <c r="H241" s="107"/>
    </row>
    <row r="242" spans="1:8">
      <c r="A242" s="712" t="s">
        <v>829</v>
      </c>
      <c r="B242" s="713" t="s">
        <v>3054</v>
      </c>
      <c r="C242" s="712" t="s">
        <v>12</v>
      </c>
      <c r="D242" s="714">
        <v>11.082700000000001</v>
      </c>
      <c r="H242" s="108"/>
    </row>
    <row r="243" spans="1:8">
      <c r="A243" s="712" t="s">
        <v>830</v>
      </c>
      <c r="B243" s="713" t="s">
        <v>3055</v>
      </c>
      <c r="C243" s="712" t="s">
        <v>134</v>
      </c>
      <c r="D243" s="714">
        <v>631.25810000000001</v>
      </c>
    </row>
    <row r="244" spans="1:8">
      <c r="A244" s="712" t="s">
        <v>831</v>
      </c>
      <c r="B244" s="713" t="s">
        <v>3056</v>
      </c>
      <c r="C244" s="712" t="s">
        <v>1</v>
      </c>
      <c r="D244" s="714">
        <v>168.6129</v>
      </c>
    </row>
    <row r="245" spans="1:8" ht="25.5">
      <c r="A245" s="712" t="s">
        <v>832</v>
      </c>
      <c r="B245" s="713" t="s">
        <v>3057</v>
      </c>
      <c r="C245" s="712" t="s">
        <v>12</v>
      </c>
      <c r="D245" s="714">
        <v>21.561399999999999</v>
      </c>
    </row>
    <row r="246" spans="1:8">
      <c r="A246" s="712" t="s">
        <v>833</v>
      </c>
      <c r="B246" s="713" t="s">
        <v>3058</v>
      </c>
      <c r="C246" s="712" t="s">
        <v>134</v>
      </c>
      <c r="D246" s="714">
        <v>232.822</v>
      </c>
    </row>
    <row r="247" spans="1:8">
      <c r="A247" s="712" t="s">
        <v>834</v>
      </c>
      <c r="B247" s="713" t="s">
        <v>3059</v>
      </c>
      <c r="C247" s="712" t="s">
        <v>134</v>
      </c>
      <c r="D247" s="714">
        <v>234.8254</v>
      </c>
    </row>
    <row r="248" spans="1:8">
      <c r="A248" s="712" t="s">
        <v>835</v>
      </c>
      <c r="B248" s="713" t="s">
        <v>3060</v>
      </c>
      <c r="C248" s="712" t="s">
        <v>134</v>
      </c>
      <c r="D248" s="714">
        <v>420.53050000000002</v>
      </c>
    </row>
    <row r="249" spans="1:8">
      <c r="A249" s="712" t="s">
        <v>836</v>
      </c>
      <c r="B249" s="713" t="s">
        <v>3061</v>
      </c>
      <c r="C249" s="712" t="s">
        <v>134</v>
      </c>
      <c r="D249" s="714">
        <v>88.799400000000006</v>
      </c>
    </row>
    <row r="250" spans="1:8">
      <c r="A250" s="712" t="s">
        <v>837</v>
      </c>
      <c r="B250" s="713" t="s">
        <v>3062</v>
      </c>
      <c r="C250" s="712" t="s">
        <v>0</v>
      </c>
      <c r="D250" s="714">
        <v>193.8349</v>
      </c>
    </row>
    <row r="251" spans="1:8">
      <c r="A251" s="712" t="s">
        <v>838</v>
      </c>
      <c r="B251" s="713" t="s">
        <v>3063</v>
      </c>
      <c r="C251" s="712" t="s">
        <v>134</v>
      </c>
      <c r="D251" s="714">
        <v>215.90479999999999</v>
      </c>
    </row>
    <row r="252" spans="1:8">
      <c r="A252" s="712" t="s">
        <v>839</v>
      </c>
      <c r="B252" s="713" t="s">
        <v>3064</v>
      </c>
      <c r="C252" s="712" t="s">
        <v>134</v>
      </c>
      <c r="D252" s="714">
        <v>233.8955</v>
      </c>
    </row>
    <row r="253" spans="1:8">
      <c r="A253" s="712" t="s">
        <v>840</v>
      </c>
      <c r="B253" s="713" t="s">
        <v>3065</v>
      </c>
      <c r="C253" s="712" t="s">
        <v>134</v>
      </c>
      <c r="D253" s="714">
        <v>224.2465</v>
      </c>
    </row>
    <row r="254" spans="1:8">
      <c r="A254" s="712" t="s">
        <v>841</v>
      </c>
      <c r="B254" s="713" t="s">
        <v>3066</v>
      </c>
      <c r="C254" s="712" t="s">
        <v>134</v>
      </c>
      <c r="D254" s="714">
        <v>63.164499999999997</v>
      </c>
    </row>
    <row r="255" spans="1:8">
      <c r="A255" s="712" t="s">
        <v>842</v>
      </c>
      <c r="B255" s="713" t="s">
        <v>3067</v>
      </c>
      <c r="C255" s="712" t="s">
        <v>134</v>
      </c>
      <c r="D255" s="714">
        <v>67.444900000000004</v>
      </c>
    </row>
    <row r="256" spans="1:8">
      <c r="A256" s="712" t="s">
        <v>843</v>
      </c>
      <c r="B256" s="713" t="s">
        <v>3068</v>
      </c>
      <c r="C256" s="712" t="s">
        <v>134</v>
      </c>
      <c r="D256" s="714">
        <v>88.846599999999995</v>
      </c>
    </row>
    <row r="257" spans="1:4">
      <c r="A257" s="712" t="s">
        <v>844</v>
      </c>
      <c r="B257" s="713" t="s">
        <v>3069</v>
      </c>
      <c r="C257" s="712" t="s">
        <v>134</v>
      </c>
      <c r="D257" s="714">
        <v>177.37459999999999</v>
      </c>
    </row>
    <row r="258" spans="1:4">
      <c r="A258" s="712" t="s">
        <v>845</v>
      </c>
      <c r="B258" s="713" t="s">
        <v>3070</v>
      </c>
      <c r="C258" s="712" t="s">
        <v>134</v>
      </c>
      <c r="D258" s="714">
        <v>220.80080000000001</v>
      </c>
    </row>
    <row r="259" spans="1:4">
      <c r="A259" s="712" t="s">
        <v>846</v>
      </c>
      <c r="B259" s="713" t="s">
        <v>3071</v>
      </c>
      <c r="C259" s="712" t="s">
        <v>134</v>
      </c>
      <c r="D259" s="714">
        <v>319.64420000000001</v>
      </c>
    </row>
    <row r="260" spans="1:4">
      <c r="A260" s="712" t="s">
        <v>847</v>
      </c>
      <c r="B260" s="713" t="s">
        <v>3072</v>
      </c>
      <c r="C260" s="712" t="s">
        <v>134</v>
      </c>
      <c r="D260" s="714">
        <v>265.68020000000001</v>
      </c>
    </row>
    <row r="261" spans="1:4">
      <c r="A261" s="712" t="s">
        <v>848</v>
      </c>
      <c r="B261" s="713" t="s">
        <v>3073</v>
      </c>
      <c r="C261" s="712" t="s">
        <v>134</v>
      </c>
      <c r="D261" s="714">
        <v>306.38679999999999</v>
      </c>
    </row>
    <row r="262" spans="1:4">
      <c r="A262" s="712" t="s">
        <v>849</v>
      </c>
      <c r="B262" s="713" t="s">
        <v>3074</v>
      </c>
      <c r="C262" s="712" t="s">
        <v>134</v>
      </c>
      <c r="D262" s="714">
        <v>388.58920000000001</v>
      </c>
    </row>
    <row r="263" spans="1:4">
      <c r="A263" s="712" t="s">
        <v>850</v>
      </c>
      <c r="B263" s="713" t="s">
        <v>3075</v>
      </c>
      <c r="C263" s="712" t="s">
        <v>136</v>
      </c>
      <c r="D263" s="714">
        <v>10.685700000000001</v>
      </c>
    </row>
    <row r="264" spans="1:4">
      <c r="A264" s="712" t="s">
        <v>851</v>
      </c>
      <c r="B264" s="713" t="s">
        <v>3076</v>
      </c>
      <c r="C264" s="712" t="s">
        <v>134</v>
      </c>
      <c r="D264" s="714">
        <v>56.9758</v>
      </c>
    </row>
    <row r="265" spans="1:4">
      <c r="A265" s="712" t="s">
        <v>852</v>
      </c>
      <c r="B265" s="713" t="s">
        <v>3077</v>
      </c>
      <c r="C265" s="712" t="s">
        <v>134</v>
      </c>
      <c r="D265" s="714">
        <v>103.57550000000001</v>
      </c>
    </row>
    <row r="266" spans="1:4">
      <c r="A266" s="712" t="s">
        <v>853</v>
      </c>
      <c r="B266" s="713" t="s">
        <v>3078</v>
      </c>
      <c r="C266" s="712" t="s">
        <v>134</v>
      </c>
      <c r="D266" s="714">
        <v>141.33799999999999</v>
      </c>
    </row>
    <row r="267" spans="1:4">
      <c r="A267" s="712" t="s">
        <v>854</v>
      </c>
      <c r="B267" s="713" t="s">
        <v>3079</v>
      </c>
      <c r="C267" s="712" t="s">
        <v>134</v>
      </c>
      <c r="D267" s="714">
        <v>296.21899999999999</v>
      </c>
    </row>
    <row r="268" spans="1:4">
      <c r="A268" s="712" t="s">
        <v>855</v>
      </c>
      <c r="B268" s="713" t="s">
        <v>3080</v>
      </c>
      <c r="C268" s="712" t="s">
        <v>134</v>
      </c>
      <c r="D268" s="714">
        <v>509.04700000000003</v>
      </c>
    </row>
    <row r="269" spans="1:4">
      <c r="A269" s="712" t="s">
        <v>856</v>
      </c>
      <c r="B269" s="713" t="s">
        <v>3081</v>
      </c>
      <c r="C269" s="712" t="s">
        <v>134</v>
      </c>
      <c r="D269" s="714">
        <v>210.2878</v>
      </c>
    </row>
    <row r="270" spans="1:4">
      <c r="A270" s="712" t="s">
        <v>857</v>
      </c>
      <c r="B270" s="713" t="s">
        <v>3082</v>
      </c>
      <c r="C270" s="712" t="s">
        <v>134</v>
      </c>
      <c r="D270" s="714">
        <v>302.68130000000002</v>
      </c>
    </row>
    <row r="271" spans="1:4">
      <c r="A271" s="712" t="s">
        <v>858</v>
      </c>
      <c r="B271" s="713" t="s">
        <v>3083</v>
      </c>
      <c r="C271" s="712" t="s">
        <v>134</v>
      </c>
      <c r="D271" s="714">
        <v>411.8981</v>
      </c>
    </row>
    <row r="272" spans="1:4">
      <c r="A272" s="712" t="s">
        <v>859</v>
      </c>
      <c r="B272" s="713" t="s">
        <v>3084</v>
      </c>
      <c r="C272" s="712" t="s">
        <v>134</v>
      </c>
      <c r="D272" s="714">
        <v>297.1934</v>
      </c>
    </row>
    <row r="273" spans="1:4">
      <c r="A273" s="712" t="s">
        <v>860</v>
      </c>
      <c r="B273" s="713" t="s">
        <v>3085</v>
      </c>
      <c r="C273" s="712" t="s">
        <v>134</v>
      </c>
      <c r="D273" s="714">
        <v>334.26960000000003</v>
      </c>
    </row>
    <row r="274" spans="1:4">
      <c r="A274" s="712" t="s">
        <v>861</v>
      </c>
      <c r="B274" s="713" t="s">
        <v>3086</v>
      </c>
      <c r="C274" s="712" t="s">
        <v>134</v>
      </c>
      <c r="D274" s="714">
        <v>587.91790000000003</v>
      </c>
    </row>
    <row r="275" spans="1:4">
      <c r="A275" s="712" t="s">
        <v>862</v>
      </c>
      <c r="B275" s="713" t="s">
        <v>3087</v>
      </c>
      <c r="C275" s="712" t="s">
        <v>134</v>
      </c>
      <c r="D275" s="714">
        <v>3178.3292000000001</v>
      </c>
    </row>
    <row r="276" spans="1:4">
      <c r="A276" s="712" t="s">
        <v>863</v>
      </c>
      <c r="B276" s="713" t="s">
        <v>3088</v>
      </c>
      <c r="C276" s="712" t="s">
        <v>134</v>
      </c>
      <c r="D276" s="714">
        <v>501.31560000000002</v>
      </c>
    </row>
    <row r="277" spans="1:4">
      <c r="A277" s="712" t="s">
        <v>864</v>
      </c>
      <c r="B277" s="713" t="s">
        <v>3089</v>
      </c>
      <c r="C277" s="712" t="s">
        <v>134</v>
      </c>
      <c r="D277" s="714">
        <v>623.21029999999996</v>
      </c>
    </row>
    <row r="278" spans="1:4">
      <c r="A278" s="712" t="s">
        <v>865</v>
      </c>
      <c r="B278" s="713" t="s">
        <v>3090</v>
      </c>
      <c r="C278" s="712" t="s">
        <v>134</v>
      </c>
      <c r="D278" s="714">
        <v>284.90260000000001</v>
      </c>
    </row>
    <row r="279" spans="1:4">
      <c r="A279" s="712" t="s">
        <v>5585</v>
      </c>
      <c r="B279" s="713" t="s">
        <v>5586</v>
      </c>
      <c r="C279" s="712" t="s">
        <v>134</v>
      </c>
      <c r="D279" s="714">
        <v>3900</v>
      </c>
    </row>
    <row r="280" spans="1:4">
      <c r="A280" s="712" t="s">
        <v>866</v>
      </c>
      <c r="B280" s="713" t="s">
        <v>3091</v>
      </c>
      <c r="C280" s="712" t="s">
        <v>134</v>
      </c>
      <c r="D280" s="714">
        <v>857.82539999999995</v>
      </c>
    </row>
    <row r="281" spans="1:4">
      <c r="A281" s="712" t="s">
        <v>867</v>
      </c>
      <c r="B281" s="713" t="s">
        <v>3092</v>
      </c>
      <c r="C281" s="712" t="s">
        <v>134</v>
      </c>
      <c r="D281" s="714">
        <v>7932.3004000000001</v>
      </c>
    </row>
    <row r="282" spans="1:4">
      <c r="A282" s="712" t="s">
        <v>868</v>
      </c>
      <c r="B282" s="713" t="s">
        <v>3093</v>
      </c>
      <c r="C282" s="712" t="s">
        <v>134</v>
      </c>
      <c r="D282" s="714">
        <v>6031.8609999999999</v>
      </c>
    </row>
    <row r="283" spans="1:4">
      <c r="A283" s="712" t="s">
        <v>869</v>
      </c>
      <c r="B283" s="713" t="s">
        <v>3094</v>
      </c>
      <c r="C283" s="712" t="s">
        <v>2</v>
      </c>
      <c r="D283" s="714" t="s">
        <v>4</v>
      </c>
    </row>
    <row r="284" spans="1:4">
      <c r="A284" s="712" t="s">
        <v>870</v>
      </c>
      <c r="B284" s="713" t="s">
        <v>3095</v>
      </c>
      <c r="C284" s="712" t="s">
        <v>12</v>
      </c>
      <c r="D284" s="714">
        <v>6.9058999999999999</v>
      </c>
    </row>
    <row r="285" spans="1:4">
      <c r="A285" s="712" t="s">
        <v>871</v>
      </c>
      <c r="B285" s="713" t="s">
        <v>3096</v>
      </c>
      <c r="C285" s="712" t="s">
        <v>134</v>
      </c>
      <c r="D285" s="714">
        <v>119.2071</v>
      </c>
    </row>
    <row r="286" spans="1:4">
      <c r="A286" s="712" t="s">
        <v>872</v>
      </c>
      <c r="B286" s="713" t="s">
        <v>3097</v>
      </c>
      <c r="C286" s="712" t="s">
        <v>134</v>
      </c>
      <c r="D286" s="714">
        <v>89.059100000000001</v>
      </c>
    </row>
    <row r="287" spans="1:4">
      <c r="A287" s="712" t="s">
        <v>873</v>
      </c>
      <c r="B287" s="713" t="s">
        <v>3098</v>
      </c>
      <c r="C287" s="712" t="s">
        <v>134</v>
      </c>
      <c r="D287" s="714">
        <v>1541.8335</v>
      </c>
    </row>
    <row r="288" spans="1:4">
      <c r="A288" s="712" t="s">
        <v>874</v>
      </c>
      <c r="B288" s="713" t="s">
        <v>3099</v>
      </c>
      <c r="C288" s="712" t="s">
        <v>134</v>
      </c>
      <c r="D288" s="714">
        <v>776.82180000000005</v>
      </c>
    </row>
    <row r="289" spans="1:4">
      <c r="A289" s="712" t="s">
        <v>875</v>
      </c>
      <c r="B289" s="713" t="s">
        <v>3100</v>
      </c>
      <c r="C289" s="712" t="s">
        <v>134</v>
      </c>
      <c r="D289" s="714">
        <v>208.4718</v>
      </c>
    </row>
    <row r="290" spans="1:4">
      <c r="A290" s="712" t="s">
        <v>876</v>
      </c>
      <c r="B290" s="713" t="s">
        <v>3101</v>
      </c>
      <c r="C290" s="712" t="s">
        <v>134</v>
      </c>
      <c r="D290" s="714">
        <v>126.10939999999999</v>
      </c>
    </row>
    <row r="291" spans="1:4">
      <c r="A291" s="712" t="s">
        <v>877</v>
      </c>
      <c r="B291" s="713" t="s">
        <v>3102</v>
      </c>
      <c r="C291" s="712" t="s">
        <v>134</v>
      </c>
      <c r="D291" s="714">
        <v>197.2654</v>
      </c>
    </row>
    <row r="292" spans="1:4">
      <c r="A292" s="712" t="s">
        <v>878</v>
      </c>
      <c r="B292" s="713" t="s">
        <v>3103</v>
      </c>
      <c r="C292" s="712" t="s">
        <v>0</v>
      </c>
      <c r="D292" s="714">
        <v>200.4066</v>
      </c>
    </row>
    <row r="293" spans="1:4">
      <c r="A293" s="712" t="s">
        <v>879</v>
      </c>
      <c r="B293" s="713" t="s">
        <v>3104</v>
      </c>
      <c r="C293" s="712" t="s">
        <v>0</v>
      </c>
      <c r="D293" s="714">
        <v>80.17</v>
      </c>
    </row>
    <row r="294" spans="1:4">
      <c r="A294" s="712" t="s">
        <v>880</v>
      </c>
      <c r="B294" s="713" t="s">
        <v>3105</v>
      </c>
      <c r="C294" s="712" t="s">
        <v>0</v>
      </c>
      <c r="D294" s="714">
        <v>91.01</v>
      </c>
    </row>
    <row r="295" spans="1:4">
      <c r="A295" s="712" t="s">
        <v>881</v>
      </c>
      <c r="B295" s="713" t="s">
        <v>3106</v>
      </c>
      <c r="C295" s="712" t="s">
        <v>0</v>
      </c>
      <c r="D295" s="714">
        <v>115</v>
      </c>
    </row>
    <row r="296" spans="1:4">
      <c r="A296" s="712" t="s">
        <v>882</v>
      </c>
      <c r="B296" s="713" t="s">
        <v>3107</v>
      </c>
      <c r="C296" s="712" t="s">
        <v>0</v>
      </c>
      <c r="D296" s="714">
        <v>160.29</v>
      </c>
    </row>
    <row r="297" spans="1:4">
      <c r="A297" s="712" t="s">
        <v>883</v>
      </c>
      <c r="B297" s="713" t="s">
        <v>3108</v>
      </c>
      <c r="C297" s="712" t="s">
        <v>134</v>
      </c>
      <c r="D297" s="714">
        <v>8884.8513999999996</v>
      </c>
    </row>
    <row r="298" spans="1:4">
      <c r="A298" s="712" t="s">
        <v>884</v>
      </c>
      <c r="B298" s="713" t="s">
        <v>3109</v>
      </c>
      <c r="C298" s="712" t="s">
        <v>134</v>
      </c>
      <c r="D298" s="714">
        <v>14796.6644</v>
      </c>
    </row>
    <row r="299" spans="1:4">
      <c r="A299" s="712" t="s">
        <v>885</v>
      </c>
      <c r="B299" s="713" t="s">
        <v>3110</v>
      </c>
      <c r="C299" s="712" t="s">
        <v>134</v>
      </c>
      <c r="D299" s="714">
        <v>18265.2117</v>
      </c>
    </row>
    <row r="300" spans="1:4">
      <c r="A300" s="712" t="s">
        <v>886</v>
      </c>
      <c r="B300" s="713" t="s">
        <v>3111</v>
      </c>
      <c r="C300" s="712" t="s">
        <v>134</v>
      </c>
      <c r="D300" s="714">
        <v>30452.228899999998</v>
      </c>
    </row>
    <row r="301" spans="1:4">
      <c r="A301" s="712" t="s">
        <v>887</v>
      </c>
      <c r="B301" s="713" t="s">
        <v>3112</v>
      </c>
      <c r="C301" s="712" t="s">
        <v>0</v>
      </c>
      <c r="D301" s="714">
        <v>176.9777</v>
      </c>
    </row>
    <row r="302" spans="1:4">
      <c r="A302" s="712" t="s">
        <v>888</v>
      </c>
      <c r="B302" s="713" t="s">
        <v>3113</v>
      </c>
      <c r="C302" s="712" t="s">
        <v>0</v>
      </c>
      <c r="D302" s="714">
        <v>241.19990000000001</v>
      </c>
    </row>
    <row r="303" spans="1:4">
      <c r="A303" s="712" t="s">
        <v>889</v>
      </c>
      <c r="B303" s="713" t="s">
        <v>3114</v>
      </c>
      <c r="C303" s="712" t="s">
        <v>12</v>
      </c>
      <c r="D303" s="714">
        <v>11.2072</v>
      </c>
    </row>
    <row r="304" spans="1:4">
      <c r="A304" s="712" t="s">
        <v>890</v>
      </c>
      <c r="B304" s="713" t="s">
        <v>3115</v>
      </c>
      <c r="C304" s="712" t="s">
        <v>0</v>
      </c>
      <c r="D304" s="714">
        <v>248.22210000000001</v>
      </c>
    </row>
    <row r="305" spans="1:4">
      <c r="A305" s="712" t="s">
        <v>4627</v>
      </c>
      <c r="B305" s="713" t="s">
        <v>4628</v>
      </c>
      <c r="C305" s="712" t="s">
        <v>134</v>
      </c>
      <c r="D305" s="714">
        <v>385.0874</v>
      </c>
    </row>
    <row r="306" spans="1:4">
      <c r="A306" s="712" t="s">
        <v>4629</v>
      </c>
      <c r="B306" s="713" t="s">
        <v>4630</v>
      </c>
      <c r="C306" s="712" t="s">
        <v>136</v>
      </c>
      <c r="D306" s="714">
        <v>118.72329999999999</v>
      </c>
    </row>
    <row r="307" spans="1:4">
      <c r="A307" s="712" t="s">
        <v>4631</v>
      </c>
      <c r="B307" s="713" t="s">
        <v>4632</v>
      </c>
      <c r="C307" s="712" t="s">
        <v>136</v>
      </c>
      <c r="D307" s="714">
        <v>124.2274</v>
      </c>
    </row>
    <row r="308" spans="1:4">
      <c r="A308" s="712" t="s">
        <v>4633</v>
      </c>
      <c r="B308" s="713" t="s">
        <v>4634</v>
      </c>
      <c r="C308" s="712" t="s">
        <v>136</v>
      </c>
      <c r="D308" s="714">
        <v>185.2723</v>
      </c>
    </row>
    <row r="309" spans="1:4">
      <c r="A309" s="712" t="s">
        <v>891</v>
      </c>
      <c r="B309" s="713" t="s">
        <v>3116</v>
      </c>
      <c r="C309" s="712" t="s">
        <v>136</v>
      </c>
      <c r="D309" s="714">
        <v>301.3485</v>
      </c>
    </row>
    <row r="310" spans="1:4">
      <c r="A310" s="712" t="s">
        <v>892</v>
      </c>
      <c r="B310" s="713" t="s">
        <v>3117</v>
      </c>
      <c r="C310" s="712" t="s">
        <v>136</v>
      </c>
      <c r="D310" s="714">
        <v>62.634599999999999</v>
      </c>
    </row>
    <row r="311" spans="1:4">
      <c r="A311" s="712" t="s">
        <v>893</v>
      </c>
      <c r="B311" s="713" t="s">
        <v>3118</v>
      </c>
      <c r="C311" s="712" t="s">
        <v>136</v>
      </c>
      <c r="D311" s="714">
        <v>36.3446</v>
      </c>
    </row>
    <row r="312" spans="1:4">
      <c r="A312" s="712" t="s">
        <v>894</v>
      </c>
      <c r="B312" s="713" t="s">
        <v>3119</v>
      </c>
      <c r="C312" s="712" t="s">
        <v>136</v>
      </c>
      <c r="D312" s="714">
        <v>29.709900000000001</v>
      </c>
    </row>
    <row r="313" spans="1:4">
      <c r="A313" s="712" t="s">
        <v>895</v>
      </c>
      <c r="B313" s="713" t="s">
        <v>3120</v>
      </c>
      <c r="C313" s="712" t="s">
        <v>0</v>
      </c>
      <c r="D313" s="714">
        <v>410.32769999999999</v>
      </c>
    </row>
    <row r="314" spans="1:4">
      <c r="A314" s="712" t="s">
        <v>896</v>
      </c>
      <c r="B314" s="713" t="s">
        <v>3121</v>
      </c>
      <c r="C314" s="712" t="s">
        <v>136</v>
      </c>
      <c r="D314" s="714">
        <v>4.6094999999999997</v>
      </c>
    </row>
    <row r="315" spans="1:4">
      <c r="A315" s="712" t="s">
        <v>897</v>
      </c>
      <c r="B315" s="713" t="s">
        <v>3122</v>
      </c>
      <c r="C315" s="712" t="s">
        <v>0</v>
      </c>
      <c r="D315" s="714">
        <v>523.15</v>
      </c>
    </row>
    <row r="316" spans="1:4">
      <c r="A316" s="712" t="s">
        <v>898</v>
      </c>
      <c r="B316" s="713" t="s">
        <v>3123</v>
      </c>
      <c r="C316" s="712" t="s">
        <v>1</v>
      </c>
      <c r="D316" s="714">
        <v>7.1348000000000003</v>
      </c>
    </row>
    <row r="317" spans="1:4">
      <c r="A317" s="712" t="s">
        <v>5587</v>
      </c>
      <c r="B317" s="713" t="s">
        <v>5588</v>
      </c>
      <c r="C317" s="712" t="s">
        <v>1</v>
      </c>
      <c r="D317" s="714">
        <v>14.9848</v>
      </c>
    </row>
    <row r="318" spans="1:4">
      <c r="A318" s="712" t="s">
        <v>899</v>
      </c>
      <c r="B318" s="713" t="s">
        <v>3124</v>
      </c>
      <c r="C318" s="712" t="s">
        <v>12</v>
      </c>
      <c r="D318" s="714">
        <v>17.781600000000001</v>
      </c>
    </row>
    <row r="319" spans="1:4">
      <c r="A319" s="712" t="s">
        <v>900</v>
      </c>
      <c r="B319" s="713" t="s">
        <v>3125</v>
      </c>
      <c r="C319" s="712" t="s">
        <v>0</v>
      </c>
      <c r="D319" s="714">
        <v>709.79989999999998</v>
      </c>
    </row>
    <row r="320" spans="1:4">
      <c r="A320" s="712" t="s">
        <v>901</v>
      </c>
      <c r="B320" s="713" t="s">
        <v>3126</v>
      </c>
      <c r="C320" s="712" t="s">
        <v>0</v>
      </c>
      <c r="D320" s="714">
        <v>844.70519999999999</v>
      </c>
    </row>
    <row r="321" spans="1:4">
      <c r="A321" s="712" t="s">
        <v>902</v>
      </c>
      <c r="B321" s="713" t="s">
        <v>3127</v>
      </c>
      <c r="C321" s="712" t="s">
        <v>134</v>
      </c>
      <c r="D321" s="714">
        <v>190</v>
      </c>
    </row>
    <row r="322" spans="1:4">
      <c r="A322" s="712" t="s">
        <v>903</v>
      </c>
      <c r="B322" s="713" t="s">
        <v>5589</v>
      </c>
      <c r="C322" s="712" t="s">
        <v>1</v>
      </c>
      <c r="D322" s="714">
        <v>1.88</v>
      </c>
    </row>
    <row r="323" spans="1:4">
      <c r="A323" s="712" t="s">
        <v>904</v>
      </c>
      <c r="B323" s="713" t="s">
        <v>3128</v>
      </c>
      <c r="C323" s="712" t="s">
        <v>134</v>
      </c>
      <c r="D323" s="714">
        <v>341.06560000000002</v>
      </c>
    </row>
    <row r="324" spans="1:4">
      <c r="A324" s="712" t="s">
        <v>905</v>
      </c>
      <c r="B324" s="713" t="s">
        <v>3129</v>
      </c>
      <c r="C324" s="712" t="s">
        <v>0</v>
      </c>
      <c r="D324" s="714">
        <v>59.4953</v>
      </c>
    </row>
    <row r="325" spans="1:4">
      <c r="A325" s="712" t="s">
        <v>4635</v>
      </c>
      <c r="B325" s="713" t="s">
        <v>4636</v>
      </c>
      <c r="C325" s="712" t="s">
        <v>8</v>
      </c>
      <c r="D325" s="714" t="s">
        <v>4</v>
      </c>
    </row>
    <row r="326" spans="1:4">
      <c r="A326" s="712" t="s">
        <v>906</v>
      </c>
      <c r="B326" s="713" t="s">
        <v>3130</v>
      </c>
      <c r="C326" s="712" t="s">
        <v>2</v>
      </c>
      <c r="D326" s="714">
        <v>354.60759999999999</v>
      </c>
    </row>
    <row r="327" spans="1:4">
      <c r="A327" s="712" t="s">
        <v>907</v>
      </c>
      <c r="B327" s="713" t="s">
        <v>3131</v>
      </c>
      <c r="C327" s="712" t="s">
        <v>12</v>
      </c>
      <c r="D327" s="714">
        <v>31.633299999999998</v>
      </c>
    </row>
    <row r="328" spans="1:4" ht="25.5">
      <c r="A328" s="712" t="s">
        <v>908</v>
      </c>
      <c r="B328" s="713" t="s">
        <v>3132</v>
      </c>
      <c r="C328" s="712" t="s">
        <v>12</v>
      </c>
      <c r="D328" s="714">
        <v>39.934899999999999</v>
      </c>
    </row>
    <row r="329" spans="1:4">
      <c r="A329" s="712" t="s">
        <v>909</v>
      </c>
      <c r="B329" s="713" t="s">
        <v>3133</v>
      </c>
      <c r="C329" s="712" t="s">
        <v>134</v>
      </c>
      <c r="D329" s="714">
        <v>65747.733399999997</v>
      </c>
    </row>
    <row r="330" spans="1:4">
      <c r="A330" s="712" t="s">
        <v>910</v>
      </c>
      <c r="B330" s="713" t="s">
        <v>3134</v>
      </c>
      <c r="C330" s="712" t="s">
        <v>2236</v>
      </c>
      <c r="D330" s="714">
        <v>133.71350000000001</v>
      </c>
    </row>
    <row r="331" spans="1:4">
      <c r="A331" s="712" t="s">
        <v>911</v>
      </c>
      <c r="B331" s="713" t="s">
        <v>3135</v>
      </c>
      <c r="C331" s="712" t="s">
        <v>0</v>
      </c>
      <c r="D331" s="714">
        <v>27.624600000000001</v>
      </c>
    </row>
    <row r="332" spans="1:4">
      <c r="A332" s="712" t="s">
        <v>912</v>
      </c>
      <c r="B332" s="713" t="s">
        <v>3136</v>
      </c>
      <c r="C332" s="712" t="s">
        <v>134</v>
      </c>
      <c r="D332" s="714">
        <v>102117.3747</v>
      </c>
    </row>
    <row r="333" spans="1:4">
      <c r="A333" s="712" t="s">
        <v>913</v>
      </c>
      <c r="B333" s="713" t="s">
        <v>3137</v>
      </c>
      <c r="C333" s="712" t="s">
        <v>2</v>
      </c>
      <c r="D333" s="714">
        <v>131.1576</v>
      </c>
    </row>
    <row r="334" spans="1:4">
      <c r="A334" s="712" t="s">
        <v>914</v>
      </c>
      <c r="B334" s="713" t="s">
        <v>3138</v>
      </c>
      <c r="C334" s="712" t="s">
        <v>0</v>
      </c>
      <c r="D334" s="714">
        <v>6.9207000000000001</v>
      </c>
    </row>
    <row r="335" spans="1:4">
      <c r="A335" s="712" t="s">
        <v>915</v>
      </c>
      <c r="B335" s="713" t="s">
        <v>3139</v>
      </c>
      <c r="C335" s="712" t="s">
        <v>0</v>
      </c>
      <c r="D335" s="714">
        <v>497.24680000000001</v>
      </c>
    </row>
    <row r="336" spans="1:4">
      <c r="A336" s="712" t="s">
        <v>916</v>
      </c>
      <c r="B336" s="713" t="s">
        <v>3140</v>
      </c>
      <c r="C336" s="712" t="s">
        <v>134</v>
      </c>
      <c r="D336" s="714">
        <v>3.6244000000000001</v>
      </c>
    </row>
    <row r="337" spans="1:4">
      <c r="A337" s="712" t="s">
        <v>917</v>
      </c>
      <c r="B337" s="713" t="s">
        <v>3141</v>
      </c>
      <c r="C337" s="712" t="s">
        <v>134</v>
      </c>
      <c r="D337" s="714">
        <v>68060.446500000005</v>
      </c>
    </row>
    <row r="338" spans="1:4">
      <c r="A338" s="712" t="s">
        <v>918</v>
      </c>
      <c r="B338" s="713" t="s">
        <v>3142</v>
      </c>
      <c r="C338" s="712" t="s">
        <v>134</v>
      </c>
      <c r="D338" s="714">
        <v>121102.0328</v>
      </c>
    </row>
    <row r="339" spans="1:4">
      <c r="A339" s="712" t="s">
        <v>919</v>
      </c>
      <c r="B339" s="713" t="s">
        <v>3143</v>
      </c>
      <c r="C339" s="712" t="s">
        <v>134</v>
      </c>
      <c r="D339" s="714">
        <v>121706.765</v>
      </c>
    </row>
    <row r="340" spans="1:4">
      <c r="A340" s="712" t="s">
        <v>920</v>
      </c>
      <c r="B340" s="713" t="s">
        <v>3144</v>
      </c>
      <c r="C340" s="712" t="s">
        <v>134</v>
      </c>
      <c r="D340" s="714">
        <v>81039.416100000002</v>
      </c>
    </row>
    <row r="341" spans="1:4">
      <c r="A341" s="712" t="s">
        <v>921</v>
      </c>
      <c r="B341" s="713" t="s">
        <v>3145</v>
      </c>
      <c r="C341" s="712" t="s">
        <v>0</v>
      </c>
      <c r="D341" s="714">
        <v>2.8273999999999999</v>
      </c>
    </row>
    <row r="342" spans="1:4">
      <c r="A342" s="712" t="s">
        <v>922</v>
      </c>
      <c r="B342" s="713" t="s">
        <v>3146</v>
      </c>
      <c r="C342" s="712" t="s">
        <v>134</v>
      </c>
      <c r="D342" s="714">
        <v>0.92979999999999996</v>
      </c>
    </row>
    <row r="343" spans="1:4">
      <c r="A343" s="712" t="s">
        <v>923</v>
      </c>
      <c r="B343" s="713" t="s">
        <v>3147</v>
      </c>
      <c r="C343" s="712" t="s">
        <v>134</v>
      </c>
      <c r="D343" s="714">
        <v>7379.7515000000003</v>
      </c>
    </row>
    <row r="344" spans="1:4">
      <c r="A344" s="712" t="s">
        <v>924</v>
      </c>
      <c r="B344" s="713" t="s">
        <v>3148</v>
      </c>
      <c r="C344" s="712" t="s">
        <v>134</v>
      </c>
      <c r="D344" s="714">
        <v>130376.9142</v>
      </c>
    </row>
    <row r="345" spans="1:4">
      <c r="A345" s="712" t="s">
        <v>925</v>
      </c>
      <c r="B345" s="713" t="s">
        <v>3149</v>
      </c>
      <c r="C345" s="712" t="s">
        <v>134</v>
      </c>
      <c r="D345" s="714">
        <v>124722.2344</v>
      </c>
    </row>
    <row r="346" spans="1:4">
      <c r="A346" s="712" t="s">
        <v>926</v>
      </c>
      <c r="B346" s="713" t="s">
        <v>3150</v>
      </c>
      <c r="C346" s="712" t="s">
        <v>134</v>
      </c>
      <c r="D346" s="714">
        <v>12.726000000000001</v>
      </c>
    </row>
    <row r="347" spans="1:4">
      <c r="A347" s="712" t="s">
        <v>927</v>
      </c>
      <c r="B347" s="713" t="s">
        <v>3151</v>
      </c>
      <c r="C347" s="712" t="s">
        <v>1</v>
      </c>
      <c r="D347" s="714">
        <v>36.9801</v>
      </c>
    </row>
    <row r="348" spans="1:4">
      <c r="A348" s="712" t="s">
        <v>928</v>
      </c>
      <c r="B348" s="713" t="s">
        <v>3152</v>
      </c>
      <c r="C348" s="712" t="s">
        <v>1</v>
      </c>
      <c r="D348" s="714">
        <v>39.843299999999999</v>
      </c>
    </row>
    <row r="349" spans="1:4">
      <c r="A349" s="712" t="s">
        <v>929</v>
      </c>
      <c r="B349" s="713" t="s">
        <v>3153</v>
      </c>
      <c r="C349" s="712" t="s">
        <v>134</v>
      </c>
      <c r="D349" s="714">
        <v>2.9344999999999999</v>
      </c>
    </row>
    <row r="350" spans="1:4">
      <c r="A350" s="712" t="s">
        <v>930</v>
      </c>
      <c r="B350" s="713" t="s">
        <v>3154</v>
      </c>
      <c r="C350" s="712" t="s">
        <v>12</v>
      </c>
      <c r="D350" s="714">
        <v>16.569500000000001</v>
      </c>
    </row>
    <row r="351" spans="1:4">
      <c r="A351" s="712" t="s">
        <v>931</v>
      </c>
      <c r="B351" s="713" t="s">
        <v>3155</v>
      </c>
      <c r="C351" s="712" t="s">
        <v>2237</v>
      </c>
      <c r="D351" s="714">
        <v>0.57709999999999995</v>
      </c>
    </row>
    <row r="352" spans="1:4">
      <c r="A352" s="712" t="s">
        <v>932</v>
      </c>
      <c r="B352" s="713" t="s">
        <v>3156</v>
      </c>
      <c r="C352" s="712" t="s">
        <v>12</v>
      </c>
      <c r="D352" s="714">
        <v>12.6393</v>
      </c>
    </row>
    <row r="353" spans="1:4">
      <c r="A353" s="712" t="s">
        <v>933</v>
      </c>
      <c r="B353" s="713" t="s">
        <v>3157</v>
      </c>
      <c r="C353" s="712" t="s">
        <v>2237</v>
      </c>
      <c r="D353" s="714">
        <v>1.6992</v>
      </c>
    </row>
    <row r="354" spans="1:4">
      <c r="A354" s="712" t="s">
        <v>934</v>
      </c>
      <c r="B354" s="713" t="s">
        <v>3158</v>
      </c>
      <c r="C354" s="712" t="s">
        <v>134</v>
      </c>
      <c r="D354" s="714">
        <v>0.90600000000000003</v>
      </c>
    </row>
    <row r="355" spans="1:4">
      <c r="A355" s="712" t="s">
        <v>935</v>
      </c>
      <c r="B355" s="713" t="s">
        <v>3159</v>
      </c>
      <c r="C355" s="712" t="s">
        <v>134</v>
      </c>
      <c r="D355" s="714">
        <v>1.3388</v>
      </c>
    </row>
    <row r="356" spans="1:4">
      <c r="A356" s="712" t="s">
        <v>936</v>
      </c>
      <c r="B356" s="713" t="s">
        <v>3160</v>
      </c>
      <c r="C356" s="712" t="s">
        <v>134</v>
      </c>
      <c r="D356" s="714">
        <v>1.6</v>
      </c>
    </row>
    <row r="357" spans="1:4" ht="25.5">
      <c r="A357" s="712" t="s">
        <v>937</v>
      </c>
      <c r="B357" s="713" t="s">
        <v>3161</v>
      </c>
      <c r="C357" s="712" t="s">
        <v>134</v>
      </c>
      <c r="D357" s="714">
        <v>2.3866000000000001</v>
      </c>
    </row>
    <row r="358" spans="1:4" ht="25.5">
      <c r="A358" s="712" t="s">
        <v>938</v>
      </c>
      <c r="B358" s="713" t="s">
        <v>3162</v>
      </c>
      <c r="C358" s="712" t="s">
        <v>134</v>
      </c>
      <c r="D358" s="714">
        <v>2.7010000000000001</v>
      </c>
    </row>
    <row r="359" spans="1:4" ht="25.5">
      <c r="A359" s="712" t="s">
        <v>939</v>
      </c>
      <c r="B359" s="713" t="s">
        <v>3163</v>
      </c>
      <c r="C359" s="712" t="s">
        <v>134</v>
      </c>
      <c r="D359" s="714">
        <v>2.9676</v>
      </c>
    </row>
    <row r="360" spans="1:4" ht="25.5">
      <c r="A360" s="712" t="s">
        <v>940</v>
      </c>
      <c r="B360" s="713" t="s">
        <v>3164</v>
      </c>
      <c r="C360" s="712" t="s">
        <v>134</v>
      </c>
      <c r="D360" s="714">
        <v>3.3875000000000002</v>
      </c>
    </row>
    <row r="361" spans="1:4" ht="25.5">
      <c r="A361" s="712" t="s">
        <v>941</v>
      </c>
      <c r="B361" s="713" t="s">
        <v>3165</v>
      </c>
      <c r="C361" s="712" t="s">
        <v>134</v>
      </c>
      <c r="D361" s="714">
        <v>4.1391999999999998</v>
      </c>
    </row>
    <row r="362" spans="1:4" ht="25.5">
      <c r="A362" s="712" t="s">
        <v>942</v>
      </c>
      <c r="B362" s="713" t="s">
        <v>3166</v>
      </c>
      <c r="C362" s="712" t="s">
        <v>134</v>
      </c>
      <c r="D362" s="714">
        <v>4.8101000000000003</v>
      </c>
    </row>
    <row r="363" spans="1:4" ht="25.5">
      <c r="A363" s="712" t="s">
        <v>943</v>
      </c>
      <c r="B363" s="713" t="s">
        <v>3167</v>
      </c>
      <c r="C363" s="712" t="s">
        <v>134</v>
      </c>
      <c r="D363" s="714">
        <v>5.9088000000000003</v>
      </c>
    </row>
    <row r="364" spans="1:4" ht="25.5">
      <c r="A364" s="712" t="s">
        <v>944</v>
      </c>
      <c r="B364" s="713" t="s">
        <v>3168</v>
      </c>
      <c r="C364" s="712" t="s">
        <v>134</v>
      </c>
      <c r="D364" s="714">
        <v>7.1182999999999996</v>
      </c>
    </row>
    <row r="365" spans="1:4" ht="25.5">
      <c r="A365" s="712" t="s">
        <v>945</v>
      </c>
      <c r="B365" s="713" t="s">
        <v>3169</v>
      </c>
      <c r="C365" s="712" t="s">
        <v>134</v>
      </c>
      <c r="D365" s="714">
        <v>7.7462</v>
      </c>
    </row>
    <row r="366" spans="1:4" ht="25.5">
      <c r="A366" s="712" t="s">
        <v>946</v>
      </c>
      <c r="B366" s="713" t="s">
        <v>3170</v>
      </c>
      <c r="C366" s="712" t="s">
        <v>134</v>
      </c>
      <c r="D366" s="714">
        <v>8.4440000000000008</v>
      </c>
    </row>
    <row r="367" spans="1:4" ht="25.5">
      <c r="A367" s="712" t="s">
        <v>947</v>
      </c>
      <c r="B367" s="713" t="s">
        <v>3171</v>
      </c>
      <c r="C367" s="712" t="s">
        <v>134</v>
      </c>
      <c r="D367" s="714">
        <v>8.7357999999999993</v>
      </c>
    </row>
    <row r="368" spans="1:4">
      <c r="A368" s="712" t="s">
        <v>948</v>
      </c>
      <c r="B368" s="713" t="s">
        <v>3172</v>
      </c>
      <c r="C368" s="712" t="s">
        <v>0</v>
      </c>
      <c r="D368" s="714">
        <v>29.1647</v>
      </c>
    </row>
    <row r="369" spans="1:4">
      <c r="A369" s="712" t="s">
        <v>949</v>
      </c>
      <c r="B369" s="713" t="s">
        <v>3173</v>
      </c>
      <c r="C369" s="712" t="s">
        <v>0</v>
      </c>
      <c r="D369" s="714">
        <v>73.410700000000006</v>
      </c>
    </row>
    <row r="370" spans="1:4">
      <c r="A370" s="712" t="s">
        <v>950</v>
      </c>
      <c r="B370" s="713" t="s">
        <v>3174</v>
      </c>
      <c r="C370" s="712" t="s">
        <v>12</v>
      </c>
      <c r="D370" s="714">
        <v>14.625500000000001</v>
      </c>
    </row>
    <row r="371" spans="1:4">
      <c r="A371" s="712" t="s">
        <v>951</v>
      </c>
      <c r="B371" s="713" t="s">
        <v>3175</v>
      </c>
      <c r="C371" s="712" t="s">
        <v>134</v>
      </c>
      <c r="D371" s="714">
        <v>6.9107000000000003</v>
      </c>
    </row>
    <row r="372" spans="1:4">
      <c r="A372" s="712" t="s">
        <v>952</v>
      </c>
      <c r="B372" s="713" t="s">
        <v>3176</v>
      </c>
      <c r="C372" s="712" t="s">
        <v>134</v>
      </c>
      <c r="D372" s="714">
        <v>1.1140000000000001</v>
      </c>
    </row>
    <row r="373" spans="1:4">
      <c r="A373" s="712" t="s">
        <v>953</v>
      </c>
      <c r="B373" s="713" t="s">
        <v>3177</v>
      </c>
      <c r="C373" s="712" t="s">
        <v>134</v>
      </c>
      <c r="D373" s="714">
        <v>1.8</v>
      </c>
    </row>
    <row r="374" spans="1:4">
      <c r="A374" s="712" t="s">
        <v>954</v>
      </c>
      <c r="B374" s="713" t="s">
        <v>3178</v>
      </c>
      <c r="C374" s="712" t="s">
        <v>134</v>
      </c>
      <c r="D374" s="714">
        <v>3.6928999999999998</v>
      </c>
    </row>
    <row r="375" spans="1:4">
      <c r="A375" s="712" t="s">
        <v>955</v>
      </c>
      <c r="B375" s="713" t="s">
        <v>3179</v>
      </c>
      <c r="C375" s="712" t="s">
        <v>1</v>
      </c>
      <c r="D375" s="714">
        <v>108.9889</v>
      </c>
    </row>
    <row r="376" spans="1:4">
      <c r="A376" s="712" t="s">
        <v>956</v>
      </c>
      <c r="B376" s="713" t="s">
        <v>3180</v>
      </c>
      <c r="C376" s="712" t="s">
        <v>12</v>
      </c>
      <c r="D376" s="714">
        <v>16.310400000000001</v>
      </c>
    </row>
    <row r="377" spans="1:4">
      <c r="A377" s="712" t="s">
        <v>957</v>
      </c>
      <c r="B377" s="713" t="s">
        <v>3181</v>
      </c>
      <c r="C377" s="712" t="s">
        <v>134</v>
      </c>
      <c r="D377" s="714">
        <v>23.0899</v>
      </c>
    </row>
    <row r="378" spans="1:4">
      <c r="A378" s="712" t="s">
        <v>958</v>
      </c>
      <c r="B378" s="713" t="s">
        <v>3182</v>
      </c>
      <c r="C378" s="712" t="s">
        <v>136</v>
      </c>
      <c r="D378" s="714">
        <v>21.4254</v>
      </c>
    </row>
    <row r="379" spans="1:4">
      <c r="A379" s="712" t="s">
        <v>959</v>
      </c>
      <c r="B379" s="713" t="s">
        <v>3183</v>
      </c>
      <c r="C379" s="712" t="s">
        <v>2</v>
      </c>
      <c r="D379" s="714">
        <v>2700</v>
      </c>
    </row>
    <row r="380" spans="1:4">
      <c r="A380" s="712" t="s">
        <v>960</v>
      </c>
      <c r="B380" s="713" t="s">
        <v>3184</v>
      </c>
      <c r="C380" s="712" t="s">
        <v>12</v>
      </c>
      <c r="D380" s="714">
        <v>8.3513000000000002</v>
      </c>
    </row>
    <row r="381" spans="1:4">
      <c r="A381" s="712" t="s">
        <v>961</v>
      </c>
      <c r="B381" s="713" t="s">
        <v>3185</v>
      </c>
      <c r="C381" s="712" t="s">
        <v>1</v>
      </c>
      <c r="D381" s="714">
        <v>18.074999999999999</v>
      </c>
    </row>
    <row r="382" spans="1:4">
      <c r="A382" s="712" t="s">
        <v>962</v>
      </c>
      <c r="B382" s="713" t="s">
        <v>3186</v>
      </c>
      <c r="C382" s="712" t="s">
        <v>1</v>
      </c>
      <c r="D382" s="714">
        <v>46.008000000000003</v>
      </c>
    </row>
    <row r="383" spans="1:4">
      <c r="A383" s="712" t="s">
        <v>963</v>
      </c>
      <c r="B383" s="713" t="s">
        <v>3187</v>
      </c>
      <c r="C383" s="712" t="s">
        <v>1</v>
      </c>
      <c r="D383" s="714">
        <v>163.96719999999999</v>
      </c>
    </row>
    <row r="384" spans="1:4">
      <c r="A384" s="712" t="s">
        <v>964</v>
      </c>
      <c r="B384" s="713" t="s">
        <v>3188</v>
      </c>
      <c r="C384" s="712" t="s">
        <v>1</v>
      </c>
      <c r="D384" s="714">
        <v>217.07050000000001</v>
      </c>
    </row>
    <row r="385" spans="1:4">
      <c r="A385" s="712" t="s">
        <v>965</v>
      </c>
      <c r="B385" s="713" t="s">
        <v>3189</v>
      </c>
      <c r="C385" s="712" t="s">
        <v>12</v>
      </c>
      <c r="D385" s="714">
        <v>5.4180999999999999</v>
      </c>
    </row>
    <row r="386" spans="1:4">
      <c r="A386" s="712" t="s">
        <v>966</v>
      </c>
      <c r="B386" s="713" t="s">
        <v>3190</v>
      </c>
      <c r="C386" s="712" t="s">
        <v>12</v>
      </c>
      <c r="D386" s="714">
        <v>28.942</v>
      </c>
    </row>
    <row r="387" spans="1:4">
      <c r="A387" s="712" t="s">
        <v>967</v>
      </c>
      <c r="B387" s="713" t="s">
        <v>3191</v>
      </c>
      <c r="C387" s="712" t="s">
        <v>134</v>
      </c>
      <c r="D387" s="714">
        <v>7.5242000000000004</v>
      </c>
    </row>
    <row r="388" spans="1:4" ht="25.5">
      <c r="A388" s="712" t="s">
        <v>968</v>
      </c>
      <c r="B388" s="713" t="s">
        <v>5427</v>
      </c>
      <c r="C388" s="712" t="s">
        <v>134</v>
      </c>
      <c r="D388" s="714">
        <v>0.44</v>
      </c>
    </row>
    <row r="389" spans="1:4">
      <c r="A389" s="712" t="s">
        <v>969</v>
      </c>
      <c r="B389" s="713" t="s">
        <v>3192</v>
      </c>
      <c r="C389" s="712" t="s">
        <v>2</v>
      </c>
      <c r="D389" s="714">
        <v>130.4759</v>
      </c>
    </row>
    <row r="390" spans="1:4">
      <c r="A390" s="712" t="s">
        <v>5590</v>
      </c>
      <c r="B390" s="713" t="s">
        <v>5591</v>
      </c>
      <c r="C390" s="712" t="s">
        <v>2</v>
      </c>
      <c r="D390" s="714">
        <v>147.62180000000001</v>
      </c>
    </row>
    <row r="391" spans="1:4">
      <c r="A391" s="712" t="s">
        <v>970</v>
      </c>
      <c r="B391" s="713" t="s">
        <v>3193</v>
      </c>
      <c r="C391" s="712" t="s">
        <v>134</v>
      </c>
      <c r="D391" s="714">
        <v>141.83000000000001</v>
      </c>
    </row>
    <row r="392" spans="1:4">
      <c r="A392" s="712" t="s">
        <v>971</v>
      </c>
      <c r="B392" s="713" t="s">
        <v>3194</v>
      </c>
      <c r="C392" s="712" t="s">
        <v>0</v>
      </c>
      <c r="D392" s="714" t="s">
        <v>4</v>
      </c>
    </row>
    <row r="393" spans="1:4">
      <c r="A393" s="712" t="s">
        <v>972</v>
      </c>
      <c r="B393" s="713" t="s">
        <v>3195</v>
      </c>
      <c r="C393" s="712" t="s">
        <v>12</v>
      </c>
      <c r="D393" s="714">
        <v>121.1998</v>
      </c>
    </row>
    <row r="394" spans="1:4">
      <c r="A394" s="712" t="s">
        <v>973</v>
      </c>
      <c r="B394" s="713" t="s">
        <v>3196</v>
      </c>
      <c r="C394" s="712" t="s">
        <v>0</v>
      </c>
      <c r="D394" s="714">
        <v>0.74519999999999997</v>
      </c>
    </row>
    <row r="395" spans="1:4">
      <c r="A395" s="712" t="s">
        <v>974</v>
      </c>
      <c r="B395" s="713" t="s">
        <v>3197</v>
      </c>
      <c r="C395" s="712" t="s">
        <v>0</v>
      </c>
      <c r="D395" s="714">
        <v>188.36349999999999</v>
      </c>
    </row>
    <row r="396" spans="1:4">
      <c r="A396" s="712" t="s">
        <v>975</v>
      </c>
      <c r="B396" s="713" t="s">
        <v>3198</v>
      </c>
      <c r="C396" s="712" t="s">
        <v>0</v>
      </c>
      <c r="D396" s="714">
        <v>197.64949999999999</v>
      </c>
    </row>
    <row r="397" spans="1:4">
      <c r="A397" s="712" t="s">
        <v>976</v>
      </c>
      <c r="B397" s="713" t="s">
        <v>3199</v>
      </c>
      <c r="C397" s="712" t="s">
        <v>2</v>
      </c>
      <c r="D397" s="714">
        <v>126.5822</v>
      </c>
    </row>
    <row r="398" spans="1:4">
      <c r="A398" s="712" t="s">
        <v>3200</v>
      </c>
      <c r="B398" s="713" t="s">
        <v>3201</v>
      </c>
      <c r="C398" s="712" t="s">
        <v>0</v>
      </c>
      <c r="D398" s="714">
        <v>0.24979999999999999</v>
      </c>
    </row>
    <row r="399" spans="1:4">
      <c r="A399" s="712" t="s">
        <v>977</v>
      </c>
      <c r="B399" s="713" t="s">
        <v>3202</v>
      </c>
      <c r="C399" s="712" t="s">
        <v>0</v>
      </c>
      <c r="D399" s="714">
        <v>356.06360000000001</v>
      </c>
    </row>
    <row r="400" spans="1:4">
      <c r="A400" s="712" t="s">
        <v>978</v>
      </c>
      <c r="B400" s="713" t="s">
        <v>3203</v>
      </c>
      <c r="C400" s="712" t="s">
        <v>12</v>
      </c>
      <c r="D400" s="714">
        <v>135.2234</v>
      </c>
    </row>
    <row r="401" spans="1:4">
      <c r="A401" s="712" t="s">
        <v>979</v>
      </c>
      <c r="B401" s="713" t="s">
        <v>3204</v>
      </c>
      <c r="C401" s="712" t="s">
        <v>0</v>
      </c>
      <c r="D401" s="714">
        <v>392.99860000000001</v>
      </c>
    </row>
    <row r="402" spans="1:4">
      <c r="A402" s="712" t="s">
        <v>980</v>
      </c>
      <c r="B402" s="713" t="s">
        <v>3205</v>
      </c>
      <c r="C402" s="712" t="s">
        <v>0</v>
      </c>
      <c r="D402" s="714">
        <v>401.70920000000001</v>
      </c>
    </row>
    <row r="403" spans="1:4">
      <c r="A403" s="712" t="s">
        <v>981</v>
      </c>
      <c r="B403" s="713" t="s">
        <v>3206</v>
      </c>
      <c r="C403" s="712" t="s">
        <v>12</v>
      </c>
      <c r="D403" s="714">
        <v>21.624700000000001</v>
      </c>
    </row>
    <row r="404" spans="1:4">
      <c r="A404" s="712" t="s">
        <v>982</v>
      </c>
      <c r="B404" s="713" t="s">
        <v>3207</v>
      </c>
      <c r="C404" s="712" t="s">
        <v>12</v>
      </c>
      <c r="D404" s="714">
        <v>16.814399999999999</v>
      </c>
    </row>
    <row r="405" spans="1:4">
      <c r="A405" s="712" t="s">
        <v>983</v>
      </c>
      <c r="B405" s="713" t="s">
        <v>3208</v>
      </c>
      <c r="C405" s="712" t="s">
        <v>134</v>
      </c>
      <c r="D405" s="714">
        <v>102350.68640000001</v>
      </c>
    </row>
    <row r="406" spans="1:4">
      <c r="A406" s="712" t="s">
        <v>984</v>
      </c>
      <c r="B406" s="713" t="s">
        <v>3209</v>
      </c>
      <c r="C406" s="712" t="s">
        <v>134</v>
      </c>
      <c r="D406" s="714">
        <v>509.17</v>
      </c>
    </row>
    <row r="407" spans="1:4">
      <c r="A407" s="712" t="s">
        <v>985</v>
      </c>
      <c r="B407" s="713" t="s">
        <v>3210</v>
      </c>
      <c r="C407" s="712" t="s">
        <v>134</v>
      </c>
      <c r="D407" s="714">
        <v>246.22929999999999</v>
      </c>
    </row>
    <row r="408" spans="1:4">
      <c r="A408" s="712" t="s">
        <v>986</v>
      </c>
      <c r="B408" s="713" t="s">
        <v>3211</v>
      </c>
      <c r="C408" s="712" t="s">
        <v>134</v>
      </c>
      <c r="D408" s="714">
        <v>267.88630000000001</v>
      </c>
    </row>
    <row r="409" spans="1:4">
      <c r="A409" s="712" t="s">
        <v>987</v>
      </c>
      <c r="B409" s="713" t="s">
        <v>3212</v>
      </c>
      <c r="C409" s="712" t="s">
        <v>134</v>
      </c>
      <c r="D409" s="714">
        <v>305.68880000000001</v>
      </c>
    </row>
    <row r="410" spans="1:4">
      <c r="A410" s="712" t="s">
        <v>988</v>
      </c>
      <c r="B410" s="713" t="s">
        <v>3213</v>
      </c>
      <c r="C410" s="712" t="s">
        <v>0</v>
      </c>
      <c r="D410" s="714">
        <v>8.5389999999999997</v>
      </c>
    </row>
    <row r="411" spans="1:4">
      <c r="A411" s="712" t="s">
        <v>989</v>
      </c>
      <c r="B411" s="713" t="s">
        <v>3214</v>
      </c>
      <c r="C411" s="712" t="s">
        <v>134</v>
      </c>
      <c r="D411" s="714">
        <v>263832.14559999999</v>
      </c>
    </row>
    <row r="412" spans="1:4">
      <c r="A412" s="712" t="s">
        <v>990</v>
      </c>
      <c r="B412" s="713" t="s">
        <v>3215</v>
      </c>
      <c r="C412" s="712" t="s">
        <v>134</v>
      </c>
      <c r="D412" s="714">
        <v>283563.92940000002</v>
      </c>
    </row>
    <row r="413" spans="1:4">
      <c r="A413" s="712" t="s">
        <v>991</v>
      </c>
      <c r="B413" s="713" t="s">
        <v>3216</v>
      </c>
      <c r="C413" s="712" t="s">
        <v>134</v>
      </c>
      <c r="D413" s="714">
        <v>303369.89079999999</v>
      </c>
    </row>
    <row r="414" spans="1:4">
      <c r="A414" s="712" t="s">
        <v>992</v>
      </c>
      <c r="B414" s="713" t="s">
        <v>3217</v>
      </c>
      <c r="C414" s="712" t="s">
        <v>134</v>
      </c>
      <c r="D414" s="714">
        <v>338269.77970000001</v>
      </c>
    </row>
    <row r="415" spans="1:4">
      <c r="A415" s="712" t="s">
        <v>993</v>
      </c>
      <c r="B415" s="713" t="s">
        <v>3218</v>
      </c>
      <c r="C415" s="712" t="s">
        <v>134</v>
      </c>
      <c r="D415" s="714">
        <v>374356.59759999998</v>
      </c>
    </row>
    <row r="416" spans="1:4">
      <c r="A416" s="712" t="s">
        <v>994</v>
      </c>
      <c r="B416" s="713" t="s">
        <v>3219</v>
      </c>
      <c r="C416" s="712" t="s">
        <v>134</v>
      </c>
      <c r="D416" s="714">
        <v>380245.25569999998</v>
      </c>
    </row>
    <row r="417" spans="1:4">
      <c r="A417" s="712" t="s">
        <v>995</v>
      </c>
      <c r="B417" s="713" t="s">
        <v>3220</v>
      </c>
      <c r="C417" s="712" t="s">
        <v>134</v>
      </c>
      <c r="D417" s="714">
        <v>489170.01569999999</v>
      </c>
    </row>
    <row r="418" spans="1:4">
      <c r="A418" s="712" t="s">
        <v>996</v>
      </c>
      <c r="B418" s="713" t="s">
        <v>3221</v>
      </c>
      <c r="C418" s="712" t="s">
        <v>134</v>
      </c>
      <c r="D418" s="714">
        <v>497095.23320000002</v>
      </c>
    </row>
    <row r="419" spans="1:4">
      <c r="A419" s="712" t="s">
        <v>997</v>
      </c>
      <c r="B419" s="713" t="s">
        <v>3222</v>
      </c>
      <c r="C419" s="712" t="s">
        <v>134</v>
      </c>
      <c r="D419" s="714">
        <v>557257.80949999997</v>
      </c>
    </row>
    <row r="420" spans="1:4">
      <c r="A420" s="712" t="s">
        <v>998</v>
      </c>
      <c r="B420" s="713" t="s">
        <v>3223</v>
      </c>
      <c r="C420" s="712" t="s">
        <v>134</v>
      </c>
      <c r="D420" s="714">
        <v>610665.59920000006</v>
      </c>
    </row>
    <row r="421" spans="1:4">
      <c r="A421" s="712" t="s">
        <v>999</v>
      </c>
      <c r="B421" s="713" t="s">
        <v>3224</v>
      </c>
      <c r="C421" s="712" t="s">
        <v>134</v>
      </c>
      <c r="D421" s="714">
        <v>627107.66610000003</v>
      </c>
    </row>
    <row r="422" spans="1:4">
      <c r="A422" s="712" t="s">
        <v>1000</v>
      </c>
      <c r="B422" s="713" t="s">
        <v>3225</v>
      </c>
      <c r="C422" s="712" t="s">
        <v>134</v>
      </c>
      <c r="D422" s="714">
        <v>678852.04760000005</v>
      </c>
    </row>
    <row r="423" spans="1:4">
      <c r="A423" s="712" t="s">
        <v>2246</v>
      </c>
      <c r="B423" s="713" t="s">
        <v>3226</v>
      </c>
      <c r="C423" s="712" t="s">
        <v>134</v>
      </c>
      <c r="D423" s="714">
        <v>224977.73509999999</v>
      </c>
    </row>
    <row r="424" spans="1:4">
      <c r="A424" s="712" t="s">
        <v>1001</v>
      </c>
      <c r="B424" s="713" t="s">
        <v>3227</v>
      </c>
      <c r="C424" s="712" t="s">
        <v>134</v>
      </c>
      <c r="D424" s="714">
        <v>230877.8333</v>
      </c>
    </row>
    <row r="425" spans="1:4">
      <c r="A425" s="712" t="s">
        <v>1002</v>
      </c>
      <c r="B425" s="713" t="s">
        <v>3228</v>
      </c>
      <c r="C425" s="712" t="s">
        <v>134</v>
      </c>
      <c r="D425" s="714">
        <v>248506.27590000001</v>
      </c>
    </row>
    <row r="426" spans="1:4">
      <c r="A426" s="712" t="s">
        <v>1003</v>
      </c>
      <c r="B426" s="713" t="s">
        <v>3229</v>
      </c>
      <c r="C426" s="712" t="s">
        <v>134</v>
      </c>
      <c r="D426" s="714">
        <v>266131.91340000002</v>
      </c>
    </row>
    <row r="427" spans="1:4">
      <c r="A427" s="712" t="s">
        <v>1004</v>
      </c>
      <c r="B427" s="713" t="s">
        <v>3230</v>
      </c>
      <c r="C427" s="712" t="s">
        <v>134</v>
      </c>
      <c r="D427" s="714">
        <v>283775.58149999997</v>
      </c>
    </row>
    <row r="428" spans="1:4">
      <c r="A428" s="712" t="s">
        <v>1005</v>
      </c>
      <c r="B428" s="713" t="s">
        <v>3231</v>
      </c>
      <c r="C428" s="712" t="s">
        <v>134</v>
      </c>
      <c r="D428" s="714">
        <v>314485.85930000001</v>
      </c>
    </row>
    <row r="429" spans="1:4">
      <c r="A429" s="712" t="s">
        <v>1006</v>
      </c>
      <c r="B429" s="713" t="s">
        <v>3232</v>
      </c>
      <c r="C429" s="712" t="s">
        <v>134</v>
      </c>
      <c r="D429" s="714">
        <v>346362.62849999999</v>
      </c>
    </row>
    <row r="430" spans="1:4">
      <c r="A430" s="712" t="s">
        <v>1007</v>
      </c>
      <c r="B430" s="713" t="s">
        <v>3233</v>
      </c>
      <c r="C430" s="712" t="s">
        <v>134</v>
      </c>
      <c r="D430" s="714">
        <v>352153.9681</v>
      </c>
    </row>
    <row r="431" spans="1:4">
      <c r="A431" s="712" t="s">
        <v>1008</v>
      </c>
      <c r="B431" s="713" t="s">
        <v>3234</v>
      </c>
      <c r="C431" s="712" t="s">
        <v>134</v>
      </c>
      <c r="D431" s="714">
        <v>377756.57709999999</v>
      </c>
    </row>
    <row r="432" spans="1:4">
      <c r="A432" s="712" t="s">
        <v>1009</v>
      </c>
      <c r="B432" s="713" t="s">
        <v>3235</v>
      </c>
      <c r="C432" s="712" t="s">
        <v>134</v>
      </c>
      <c r="D432" s="714">
        <v>385545.54859999998</v>
      </c>
    </row>
    <row r="433" spans="1:4">
      <c r="A433" s="712" t="s">
        <v>1010</v>
      </c>
      <c r="B433" s="713" t="s">
        <v>3236</v>
      </c>
      <c r="C433" s="712" t="s">
        <v>134</v>
      </c>
      <c r="D433" s="714">
        <v>411292.10070000001</v>
      </c>
    </row>
    <row r="434" spans="1:4">
      <c r="A434" s="712" t="s">
        <v>1011</v>
      </c>
      <c r="B434" s="713" t="s">
        <v>3237</v>
      </c>
      <c r="C434" s="712" t="s">
        <v>134</v>
      </c>
      <c r="D434" s="714">
        <v>471393.11119999998</v>
      </c>
    </row>
    <row r="435" spans="1:4">
      <c r="A435" s="712" t="s">
        <v>1012</v>
      </c>
      <c r="B435" s="713" t="s">
        <v>3238</v>
      </c>
      <c r="C435" s="712" t="s">
        <v>134</v>
      </c>
      <c r="D435" s="714">
        <v>487557.81939999998</v>
      </c>
    </row>
    <row r="436" spans="1:4">
      <c r="A436" s="712" t="s">
        <v>1013</v>
      </c>
      <c r="B436" s="713" t="s">
        <v>3239</v>
      </c>
      <c r="C436" s="712" t="s">
        <v>134</v>
      </c>
      <c r="D436" s="714">
        <v>525555.48629999999</v>
      </c>
    </row>
    <row r="437" spans="1:4">
      <c r="A437" s="712" t="s">
        <v>1014</v>
      </c>
      <c r="B437" s="713" t="s">
        <v>3240</v>
      </c>
      <c r="C437" s="712" t="s">
        <v>0</v>
      </c>
      <c r="D437" s="714">
        <v>2.33</v>
      </c>
    </row>
    <row r="438" spans="1:4">
      <c r="A438" s="712" t="s">
        <v>1015</v>
      </c>
      <c r="B438" s="713" t="s">
        <v>3241</v>
      </c>
      <c r="C438" s="712" t="s">
        <v>134</v>
      </c>
      <c r="D438" s="714">
        <v>1084.7195999999999</v>
      </c>
    </row>
    <row r="439" spans="1:4">
      <c r="A439" s="712" t="s">
        <v>1016</v>
      </c>
      <c r="B439" s="713" t="s">
        <v>3242</v>
      </c>
      <c r="C439" s="712" t="s">
        <v>134</v>
      </c>
      <c r="D439" s="714">
        <v>4.2100999999999997</v>
      </c>
    </row>
    <row r="440" spans="1:4">
      <c r="A440" s="712" t="s">
        <v>1017</v>
      </c>
      <c r="B440" s="713" t="s">
        <v>3243</v>
      </c>
      <c r="C440" s="712" t="s">
        <v>134</v>
      </c>
      <c r="D440" s="714">
        <v>92.857299999999995</v>
      </c>
    </row>
    <row r="441" spans="1:4">
      <c r="A441" s="712" t="s">
        <v>1018</v>
      </c>
      <c r="B441" s="713" t="s">
        <v>3244</v>
      </c>
      <c r="C441" s="712" t="s">
        <v>134</v>
      </c>
      <c r="D441" s="714">
        <v>58.416499999999999</v>
      </c>
    </row>
    <row r="442" spans="1:4">
      <c r="A442" s="712" t="s">
        <v>1019</v>
      </c>
      <c r="B442" s="713" t="s">
        <v>3245</v>
      </c>
      <c r="C442" s="712" t="s">
        <v>134</v>
      </c>
      <c r="D442" s="714">
        <v>30.844899999999999</v>
      </c>
    </row>
    <row r="443" spans="1:4">
      <c r="A443" s="712" t="s">
        <v>1020</v>
      </c>
      <c r="B443" s="713" t="s">
        <v>3246</v>
      </c>
      <c r="C443" s="712" t="s">
        <v>0</v>
      </c>
      <c r="D443" s="714">
        <v>1.98</v>
      </c>
    </row>
    <row r="444" spans="1:4">
      <c r="A444" s="712" t="s">
        <v>1021</v>
      </c>
      <c r="B444" s="713" t="s">
        <v>3247</v>
      </c>
      <c r="C444" s="712" t="s">
        <v>134</v>
      </c>
      <c r="D444" s="714">
        <v>196.63460000000001</v>
      </c>
    </row>
    <row r="445" spans="1:4">
      <c r="A445" s="712" t="s">
        <v>1022</v>
      </c>
      <c r="B445" s="713" t="s">
        <v>3248</v>
      </c>
      <c r="C445" s="712" t="s">
        <v>134</v>
      </c>
      <c r="D445" s="714">
        <v>85.390900000000002</v>
      </c>
    </row>
    <row r="446" spans="1:4">
      <c r="A446" s="712" t="s">
        <v>1023</v>
      </c>
      <c r="B446" s="713" t="s">
        <v>3249</v>
      </c>
      <c r="C446" s="712" t="s">
        <v>134</v>
      </c>
      <c r="D446" s="714">
        <v>27.838999999999999</v>
      </c>
    </row>
    <row r="447" spans="1:4">
      <c r="A447" s="712" t="s">
        <v>1024</v>
      </c>
      <c r="B447" s="713" t="s">
        <v>3250</v>
      </c>
      <c r="C447" s="712" t="s">
        <v>1</v>
      </c>
      <c r="D447" s="714">
        <v>57.990299999999998</v>
      </c>
    </row>
    <row r="448" spans="1:4">
      <c r="A448" s="712" t="s">
        <v>1025</v>
      </c>
      <c r="B448" s="713" t="s">
        <v>3251</v>
      </c>
      <c r="C448" s="712" t="s">
        <v>136</v>
      </c>
      <c r="D448" s="714">
        <v>25.155000000000001</v>
      </c>
    </row>
    <row r="449" spans="1:4">
      <c r="A449" s="712" t="s">
        <v>1026</v>
      </c>
      <c r="B449" s="713" t="s">
        <v>3252</v>
      </c>
      <c r="C449" s="712" t="s">
        <v>136</v>
      </c>
      <c r="D449" s="714">
        <v>23.879200000000001</v>
      </c>
    </row>
    <row r="450" spans="1:4">
      <c r="A450" s="712" t="s">
        <v>1027</v>
      </c>
      <c r="B450" s="713" t="s">
        <v>3253</v>
      </c>
      <c r="C450" s="712" t="s">
        <v>12</v>
      </c>
      <c r="D450" s="714">
        <v>10.593</v>
      </c>
    </row>
    <row r="451" spans="1:4">
      <c r="A451" s="712" t="s">
        <v>1028</v>
      </c>
      <c r="B451" s="713" t="s">
        <v>3254</v>
      </c>
      <c r="C451" s="712" t="s">
        <v>0</v>
      </c>
      <c r="D451" s="714">
        <v>170.32419999999999</v>
      </c>
    </row>
    <row r="452" spans="1:4">
      <c r="A452" s="712" t="s">
        <v>1029</v>
      </c>
      <c r="B452" s="713" t="s">
        <v>3255</v>
      </c>
      <c r="C452" s="712" t="s">
        <v>136</v>
      </c>
      <c r="D452" s="714">
        <v>9.8971999999999998</v>
      </c>
    </row>
    <row r="453" spans="1:4">
      <c r="A453" s="712" t="s">
        <v>1030</v>
      </c>
      <c r="B453" s="713" t="s">
        <v>3256</v>
      </c>
      <c r="C453" s="712" t="s">
        <v>136</v>
      </c>
      <c r="D453" s="714">
        <v>8.0663999999999998</v>
      </c>
    </row>
    <row r="454" spans="1:4">
      <c r="A454" s="712" t="s">
        <v>5428</v>
      </c>
      <c r="B454" s="713" t="s">
        <v>5429</v>
      </c>
      <c r="C454" s="712" t="s">
        <v>12</v>
      </c>
      <c r="D454" s="714">
        <v>5.87</v>
      </c>
    </row>
    <row r="455" spans="1:4">
      <c r="A455" s="712" t="s">
        <v>5430</v>
      </c>
      <c r="B455" s="713" t="s">
        <v>5431</v>
      </c>
      <c r="C455" s="712" t="s">
        <v>12</v>
      </c>
      <c r="D455" s="714">
        <v>6.5</v>
      </c>
    </row>
    <row r="456" spans="1:4">
      <c r="A456" s="712" t="s">
        <v>1031</v>
      </c>
      <c r="B456" s="713" t="s">
        <v>3257</v>
      </c>
      <c r="C456" s="712" t="s">
        <v>12</v>
      </c>
      <c r="D456" s="714">
        <v>10.2219</v>
      </c>
    </row>
    <row r="457" spans="1:4">
      <c r="A457" s="712" t="s">
        <v>1032</v>
      </c>
      <c r="B457" s="713" t="s">
        <v>3258</v>
      </c>
      <c r="C457" s="712" t="s">
        <v>12</v>
      </c>
      <c r="D457" s="714">
        <v>8.2157999999999998</v>
      </c>
    </row>
    <row r="458" spans="1:4">
      <c r="A458" s="712" t="s">
        <v>1033</v>
      </c>
      <c r="B458" s="713" t="s">
        <v>3259</v>
      </c>
      <c r="C458" s="712" t="s">
        <v>12</v>
      </c>
      <c r="D458" s="714">
        <v>11.305099999999999</v>
      </c>
    </row>
    <row r="459" spans="1:4">
      <c r="A459" s="712" t="s">
        <v>1034</v>
      </c>
      <c r="B459" s="713" t="s">
        <v>3260</v>
      </c>
      <c r="C459" s="712" t="s">
        <v>12</v>
      </c>
      <c r="D459" s="714">
        <v>6.5228000000000002</v>
      </c>
    </row>
    <row r="460" spans="1:4">
      <c r="A460" s="712" t="s">
        <v>1035</v>
      </c>
      <c r="B460" s="713" t="s">
        <v>3261</v>
      </c>
      <c r="C460" s="712" t="s">
        <v>2</v>
      </c>
      <c r="D460" s="714">
        <v>125.3862</v>
      </c>
    </row>
    <row r="461" spans="1:4">
      <c r="A461" s="712" t="s">
        <v>1036</v>
      </c>
      <c r="B461" s="713" t="s">
        <v>3262</v>
      </c>
      <c r="C461" s="712" t="s">
        <v>2</v>
      </c>
      <c r="D461" s="714">
        <v>153.65629999999999</v>
      </c>
    </row>
    <row r="462" spans="1:4">
      <c r="A462" s="712" t="s">
        <v>1037</v>
      </c>
      <c r="B462" s="713" t="s">
        <v>3263</v>
      </c>
      <c r="C462" s="712" t="s">
        <v>12</v>
      </c>
      <c r="D462" s="714">
        <v>25.329899999999999</v>
      </c>
    </row>
    <row r="463" spans="1:4">
      <c r="A463" s="712" t="s">
        <v>1038</v>
      </c>
      <c r="B463" s="713" t="s">
        <v>3264</v>
      </c>
      <c r="C463" s="712" t="s">
        <v>134</v>
      </c>
      <c r="D463" s="714">
        <v>461.90460000000002</v>
      </c>
    </row>
    <row r="464" spans="1:4">
      <c r="A464" s="712" t="s">
        <v>1039</v>
      </c>
      <c r="B464" s="713" t="s">
        <v>3265</v>
      </c>
      <c r="C464" s="712" t="s">
        <v>12</v>
      </c>
      <c r="D464" s="714">
        <v>54.596699999999998</v>
      </c>
    </row>
    <row r="465" spans="1:4">
      <c r="A465" s="712" t="s">
        <v>1040</v>
      </c>
      <c r="B465" s="713" t="s">
        <v>3266</v>
      </c>
      <c r="C465" s="712" t="s">
        <v>12</v>
      </c>
      <c r="D465" s="714">
        <v>24.534800000000001</v>
      </c>
    </row>
    <row r="466" spans="1:4">
      <c r="A466" s="712" t="s">
        <v>1041</v>
      </c>
      <c r="B466" s="713" t="s">
        <v>3267</v>
      </c>
      <c r="C466" s="712" t="s">
        <v>12</v>
      </c>
      <c r="D466" s="714">
        <v>152.8211</v>
      </c>
    </row>
    <row r="467" spans="1:4">
      <c r="A467" s="712" t="s">
        <v>1042</v>
      </c>
      <c r="B467" s="713" t="s">
        <v>3268</v>
      </c>
      <c r="C467" s="712" t="s">
        <v>134</v>
      </c>
      <c r="D467" s="714">
        <v>491.59899999999999</v>
      </c>
    </row>
    <row r="468" spans="1:4">
      <c r="A468" s="712" t="s">
        <v>1043</v>
      </c>
      <c r="B468" s="713" t="s">
        <v>3269</v>
      </c>
      <c r="C468" s="712" t="s">
        <v>12</v>
      </c>
      <c r="D468" s="714">
        <v>32.243600000000001</v>
      </c>
    </row>
    <row r="469" spans="1:4">
      <c r="A469" s="712" t="s">
        <v>1044</v>
      </c>
      <c r="B469" s="713" t="s">
        <v>3270</v>
      </c>
      <c r="C469" s="712" t="s">
        <v>12</v>
      </c>
      <c r="D469" s="714">
        <v>32.909799999999997</v>
      </c>
    </row>
    <row r="470" spans="1:4">
      <c r="A470" s="712" t="s">
        <v>1045</v>
      </c>
      <c r="B470" s="713" t="s">
        <v>3271</v>
      </c>
      <c r="C470" s="712" t="s">
        <v>134</v>
      </c>
      <c r="D470" s="714">
        <v>26.645900000000001</v>
      </c>
    </row>
    <row r="471" spans="1:4">
      <c r="A471" s="712" t="s">
        <v>1046</v>
      </c>
      <c r="B471" s="713" t="s">
        <v>3272</v>
      </c>
      <c r="C471" s="712" t="s">
        <v>12</v>
      </c>
      <c r="D471" s="714">
        <v>50.153199999999998</v>
      </c>
    </row>
    <row r="472" spans="1:4">
      <c r="A472" s="712" t="s">
        <v>1047</v>
      </c>
      <c r="B472" s="713" t="s">
        <v>3273</v>
      </c>
      <c r="C472" s="712" t="s">
        <v>134</v>
      </c>
      <c r="D472" s="714">
        <v>7.0833000000000004</v>
      </c>
    </row>
    <row r="473" spans="1:4">
      <c r="A473" s="712" t="s">
        <v>1048</v>
      </c>
      <c r="B473" s="713" t="s">
        <v>3274</v>
      </c>
      <c r="C473" s="712" t="s">
        <v>134</v>
      </c>
      <c r="D473" s="714">
        <v>6.0708000000000002</v>
      </c>
    </row>
    <row r="474" spans="1:4">
      <c r="A474" s="712" t="s">
        <v>1049</v>
      </c>
      <c r="B474" s="713" t="s">
        <v>3275</v>
      </c>
      <c r="C474" s="712" t="s">
        <v>134</v>
      </c>
      <c r="D474" s="714">
        <v>3109.9160999999999</v>
      </c>
    </row>
    <row r="475" spans="1:4">
      <c r="A475" s="712" t="s">
        <v>1050</v>
      </c>
      <c r="B475" s="713" t="s">
        <v>3276</v>
      </c>
      <c r="C475" s="712" t="s">
        <v>134</v>
      </c>
      <c r="D475" s="714">
        <v>572.65070000000003</v>
      </c>
    </row>
    <row r="476" spans="1:4">
      <c r="A476" s="712" t="s">
        <v>1051</v>
      </c>
      <c r="B476" s="713" t="s">
        <v>3277</v>
      </c>
      <c r="C476" s="712" t="s">
        <v>134</v>
      </c>
      <c r="D476" s="714">
        <v>42.278399999999998</v>
      </c>
    </row>
    <row r="477" spans="1:4">
      <c r="A477" s="712" t="s">
        <v>1052</v>
      </c>
      <c r="B477" s="713" t="s">
        <v>3278</v>
      </c>
      <c r="C477" s="712" t="s">
        <v>134</v>
      </c>
      <c r="D477" s="714">
        <v>389.96710000000002</v>
      </c>
    </row>
    <row r="478" spans="1:4">
      <c r="A478" s="712" t="s">
        <v>1053</v>
      </c>
      <c r="B478" s="713" t="s">
        <v>3279</v>
      </c>
      <c r="C478" s="712" t="s">
        <v>0</v>
      </c>
      <c r="D478" s="714">
        <v>94.997699999999995</v>
      </c>
    </row>
    <row r="479" spans="1:4">
      <c r="A479" s="712" t="s">
        <v>1054</v>
      </c>
      <c r="B479" s="713" t="s">
        <v>3280</v>
      </c>
      <c r="C479" s="712" t="s">
        <v>1</v>
      </c>
      <c r="D479" s="714">
        <v>39.36</v>
      </c>
    </row>
    <row r="480" spans="1:4">
      <c r="A480" s="712" t="s">
        <v>1055</v>
      </c>
      <c r="B480" s="713" t="s">
        <v>3281</v>
      </c>
      <c r="C480" s="712" t="s">
        <v>134</v>
      </c>
      <c r="D480" s="714">
        <v>611.43730000000005</v>
      </c>
    </row>
    <row r="481" spans="1:4">
      <c r="A481" s="712" t="s">
        <v>1056</v>
      </c>
      <c r="B481" s="713" t="s">
        <v>3282</v>
      </c>
      <c r="C481" s="712" t="s">
        <v>134</v>
      </c>
      <c r="D481" s="714">
        <v>314.3467</v>
      </c>
    </row>
    <row r="482" spans="1:4">
      <c r="A482" s="712" t="s">
        <v>1057</v>
      </c>
      <c r="B482" s="713" t="s">
        <v>3283</v>
      </c>
      <c r="C482" s="712" t="s">
        <v>0</v>
      </c>
      <c r="D482" s="714">
        <v>171.0341</v>
      </c>
    </row>
    <row r="483" spans="1:4" ht="25.5">
      <c r="A483" s="712" t="s">
        <v>1058</v>
      </c>
      <c r="B483" s="713" t="s">
        <v>3284</v>
      </c>
      <c r="C483" s="712" t="s">
        <v>1</v>
      </c>
      <c r="D483" s="714">
        <v>45.596699999999998</v>
      </c>
    </row>
    <row r="484" spans="1:4">
      <c r="A484" s="712" t="s">
        <v>1059</v>
      </c>
      <c r="B484" s="713" t="s">
        <v>3285</v>
      </c>
      <c r="C484" s="712" t="s">
        <v>1</v>
      </c>
      <c r="D484" s="714">
        <v>20.5745</v>
      </c>
    </row>
    <row r="485" spans="1:4">
      <c r="A485" s="712" t="s">
        <v>1060</v>
      </c>
      <c r="B485" s="713" t="s">
        <v>3286</v>
      </c>
      <c r="C485" s="712" t="s">
        <v>1</v>
      </c>
      <c r="D485" s="714">
        <v>26.700700000000001</v>
      </c>
    </row>
    <row r="486" spans="1:4">
      <c r="A486" s="712" t="s">
        <v>1061</v>
      </c>
      <c r="B486" s="713" t="s">
        <v>3287</v>
      </c>
      <c r="C486" s="712" t="s">
        <v>1</v>
      </c>
      <c r="D486" s="714">
        <v>27.6615</v>
      </c>
    </row>
    <row r="487" spans="1:4">
      <c r="A487" s="712" t="s">
        <v>1062</v>
      </c>
      <c r="B487" s="713" t="s">
        <v>3288</v>
      </c>
      <c r="C487" s="712" t="s">
        <v>1</v>
      </c>
      <c r="D487" s="714">
        <v>29.6967</v>
      </c>
    </row>
    <row r="488" spans="1:4">
      <c r="A488" s="712" t="s">
        <v>1063</v>
      </c>
      <c r="B488" s="713" t="s">
        <v>3289</v>
      </c>
      <c r="C488" s="712" t="s">
        <v>1</v>
      </c>
      <c r="D488" s="714">
        <v>39.3767</v>
      </c>
    </row>
    <row r="489" spans="1:4">
      <c r="A489" s="712" t="s">
        <v>1064</v>
      </c>
      <c r="B489" s="713" t="s">
        <v>3290</v>
      </c>
      <c r="C489" s="712" t="s">
        <v>1</v>
      </c>
      <c r="D489" s="714">
        <v>58.716200000000001</v>
      </c>
    </row>
    <row r="490" spans="1:4">
      <c r="A490" s="712" t="s">
        <v>1065</v>
      </c>
      <c r="B490" s="713" t="s">
        <v>3291</v>
      </c>
      <c r="C490" s="712" t="s">
        <v>1</v>
      </c>
      <c r="D490" s="714">
        <v>78.034899999999993</v>
      </c>
    </row>
    <row r="491" spans="1:4">
      <c r="A491" s="712" t="s">
        <v>1066</v>
      </c>
      <c r="B491" s="713" t="s">
        <v>3292</v>
      </c>
      <c r="C491" s="712" t="s">
        <v>1</v>
      </c>
      <c r="D491" s="714">
        <v>44.560200000000002</v>
      </c>
    </row>
    <row r="492" spans="1:4">
      <c r="A492" s="712" t="s">
        <v>1067</v>
      </c>
      <c r="B492" s="713" t="s">
        <v>3293</v>
      </c>
      <c r="C492" s="712" t="s">
        <v>1</v>
      </c>
      <c r="D492" s="714">
        <v>57.5289</v>
      </c>
    </row>
    <row r="493" spans="1:4">
      <c r="A493" s="712" t="s">
        <v>1068</v>
      </c>
      <c r="B493" s="713" t="s">
        <v>3294</v>
      </c>
      <c r="C493" s="712" t="s">
        <v>1</v>
      </c>
      <c r="D493" s="714">
        <v>85.928100000000001</v>
      </c>
    </row>
    <row r="494" spans="1:4">
      <c r="A494" s="712" t="s">
        <v>1069</v>
      </c>
      <c r="B494" s="713" t="s">
        <v>3295</v>
      </c>
      <c r="C494" s="712" t="s">
        <v>1</v>
      </c>
      <c r="D494" s="714">
        <v>94.138800000000003</v>
      </c>
    </row>
    <row r="495" spans="1:4">
      <c r="A495" s="712" t="s">
        <v>1070</v>
      </c>
      <c r="B495" s="713" t="s">
        <v>3296</v>
      </c>
      <c r="C495" s="712" t="s">
        <v>1</v>
      </c>
      <c r="D495" s="714">
        <v>37.869599999999998</v>
      </c>
    </row>
    <row r="496" spans="1:4">
      <c r="A496" s="712" t="s">
        <v>1071</v>
      </c>
      <c r="B496" s="713" t="s">
        <v>3297</v>
      </c>
      <c r="C496" s="712" t="s">
        <v>1</v>
      </c>
      <c r="D496" s="714">
        <v>43.052399999999999</v>
      </c>
    </row>
    <row r="497" spans="1:4">
      <c r="A497" s="712" t="s">
        <v>1072</v>
      </c>
      <c r="B497" s="713" t="s">
        <v>3298</v>
      </c>
      <c r="C497" s="712" t="s">
        <v>1</v>
      </c>
      <c r="D497" s="714">
        <v>61.664000000000001</v>
      </c>
    </row>
    <row r="498" spans="1:4">
      <c r="A498" s="712" t="s">
        <v>1073</v>
      </c>
      <c r="B498" s="713" t="s">
        <v>3299</v>
      </c>
      <c r="C498" s="712" t="s">
        <v>1</v>
      </c>
      <c r="D498" s="714">
        <v>78.983500000000006</v>
      </c>
    </row>
    <row r="499" spans="1:4">
      <c r="A499" s="712" t="s">
        <v>1074</v>
      </c>
      <c r="B499" s="713" t="s">
        <v>3300</v>
      </c>
      <c r="C499" s="712" t="s">
        <v>1</v>
      </c>
      <c r="D499" s="714">
        <v>24.2499</v>
      </c>
    </row>
    <row r="500" spans="1:4">
      <c r="A500" s="712" t="s">
        <v>1075</v>
      </c>
      <c r="B500" s="713" t="s">
        <v>3301</v>
      </c>
      <c r="C500" s="712" t="s">
        <v>1</v>
      </c>
      <c r="D500" s="714">
        <v>32.1753</v>
      </c>
    </row>
    <row r="501" spans="1:4">
      <c r="A501" s="712" t="s">
        <v>1076</v>
      </c>
      <c r="B501" s="713" t="s">
        <v>3302</v>
      </c>
      <c r="C501" s="712" t="s">
        <v>1</v>
      </c>
      <c r="D501" s="714">
        <v>58.548999999999999</v>
      </c>
    </row>
    <row r="502" spans="1:4">
      <c r="A502" s="712" t="s">
        <v>1077</v>
      </c>
      <c r="B502" s="713" t="s">
        <v>3303</v>
      </c>
      <c r="C502" s="712" t="s">
        <v>1</v>
      </c>
      <c r="D502" s="714">
        <v>71.572299999999998</v>
      </c>
    </row>
    <row r="503" spans="1:4">
      <c r="A503" s="712" t="s">
        <v>1078</v>
      </c>
      <c r="B503" s="713" t="s">
        <v>3304</v>
      </c>
      <c r="C503" s="712" t="s">
        <v>0</v>
      </c>
      <c r="D503" s="714">
        <v>70.989999999999995</v>
      </c>
    </row>
    <row r="504" spans="1:4">
      <c r="A504" s="712" t="s">
        <v>1079</v>
      </c>
      <c r="B504" s="713" t="s">
        <v>3305</v>
      </c>
      <c r="C504" s="712" t="s">
        <v>134</v>
      </c>
      <c r="D504" s="714">
        <v>346.7833</v>
      </c>
    </row>
    <row r="505" spans="1:4">
      <c r="A505" s="712" t="s">
        <v>1080</v>
      </c>
      <c r="B505" s="713" t="s">
        <v>3306</v>
      </c>
      <c r="C505" s="712" t="s">
        <v>134</v>
      </c>
      <c r="D505" s="714">
        <v>351.71039999999999</v>
      </c>
    </row>
    <row r="506" spans="1:4">
      <c r="A506" s="712" t="s">
        <v>1081</v>
      </c>
      <c r="B506" s="713" t="s">
        <v>3307</v>
      </c>
      <c r="C506" s="712" t="s">
        <v>134</v>
      </c>
      <c r="D506" s="714">
        <v>374.45359999999999</v>
      </c>
    </row>
    <row r="507" spans="1:4">
      <c r="A507" s="712" t="s">
        <v>1082</v>
      </c>
      <c r="B507" s="713" t="s">
        <v>3308</v>
      </c>
      <c r="C507" s="712" t="s">
        <v>134</v>
      </c>
      <c r="D507" s="714">
        <v>397.30680000000001</v>
      </c>
    </row>
    <row r="508" spans="1:4">
      <c r="A508" s="712" t="s">
        <v>1083</v>
      </c>
      <c r="B508" s="713" t="s">
        <v>3309</v>
      </c>
      <c r="C508" s="712" t="s">
        <v>134</v>
      </c>
      <c r="D508" s="714">
        <v>448.34640000000002</v>
      </c>
    </row>
    <row r="509" spans="1:4">
      <c r="A509" s="712" t="s">
        <v>1084</v>
      </c>
      <c r="B509" s="713" t="s">
        <v>3310</v>
      </c>
      <c r="C509" s="712" t="s">
        <v>134</v>
      </c>
      <c r="D509" s="714">
        <v>599.91480000000001</v>
      </c>
    </row>
    <row r="510" spans="1:4">
      <c r="A510" s="712" t="s">
        <v>1085</v>
      </c>
      <c r="B510" s="713" t="s">
        <v>3311</v>
      </c>
      <c r="C510" s="712" t="s">
        <v>134</v>
      </c>
      <c r="D510" s="714">
        <v>787.51880000000006</v>
      </c>
    </row>
    <row r="511" spans="1:4">
      <c r="A511" s="712" t="s">
        <v>1086</v>
      </c>
      <c r="B511" s="713" t="s">
        <v>3312</v>
      </c>
      <c r="C511" s="712" t="s">
        <v>134</v>
      </c>
      <c r="D511" s="714">
        <v>12.41</v>
      </c>
    </row>
    <row r="512" spans="1:4">
      <c r="A512" s="712" t="s">
        <v>1087</v>
      </c>
      <c r="B512" s="713" t="s">
        <v>3313</v>
      </c>
      <c r="C512" s="712" t="s">
        <v>134</v>
      </c>
      <c r="D512" s="714">
        <v>21.315100000000001</v>
      </c>
    </row>
    <row r="513" spans="1:4">
      <c r="A513" s="712" t="s">
        <v>1088</v>
      </c>
      <c r="B513" s="713" t="s">
        <v>3314</v>
      </c>
      <c r="C513" s="712" t="s">
        <v>1</v>
      </c>
      <c r="D513" s="714">
        <v>44</v>
      </c>
    </row>
    <row r="514" spans="1:4">
      <c r="A514" s="712" t="s">
        <v>1089</v>
      </c>
      <c r="B514" s="713" t="s">
        <v>3315</v>
      </c>
      <c r="C514" s="712" t="s">
        <v>1</v>
      </c>
      <c r="D514" s="714">
        <v>15.791600000000001</v>
      </c>
    </row>
    <row r="515" spans="1:4">
      <c r="A515" s="712" t="s">
        <v>1090</v>
      </c>
      <c r="B515" s="713" t="s">
        <v>3316</v>
      </c>
      <c r="C515" s="712" t="s">
        <v>2</v>
      </c>
      <c r="D515" s="714" t="s">
        <v>4</v>
      </c>
    </row>
    <row r="516" spans="1:4">
      <c r="A516" s="712" t="s">
        <v>1091</v>
      </c>
      <c r="B516" s="713" t="s">
        <v>3317</v>
      </c>
      <c r="C516" s="712" t="s">
        <v>136</v>
      </c>
      <c r="D516" s="714">
        <v>11.6174</v>
      </c>
    </row>
    <row r="517" spans="1:4">
      <c r="A517" s="712" t="s">
        <v>1092</v>
      </c>
      <c r="B517" s="713" t="s">
        <v>3318</v>
      </c>
      <c r="C517" s="712" t="s">
        <v>12</v>
      </c>
      <c r="D517" s="714">
        <v>34.053100000000001</v>
      </c>
    </row>
    <row r="518" spans="1:4">
      <c r="A518" s="712" t="s">
        <v>1093</v>
      </c>
      <c r="B518" s="713" t="s">
        <v>3319</v>
      </c>
      <c r="C518" s="712" t="s">
        <v>12</v>
      </c>
      <c r="D518" s="714">
        <v>11.6576</v>
      </c>
    </row>
    <row r="519" spans="1:4">
      <c r="A519" s="712" t="s">
        <v>1094</v>
      </c>
      <c r="B519" s="713" t="s">
        <v>3320</v>
      </c>
      <c r="C519" s="712" t="s">
        <v>0</v>
      </c>
      <c r="D519" s="714">
        <v>160.3552</v>
      </c>
    </row>
    <row r="520" spans="1:4">
      <c r="A520" s="712" t="s">
        <v>1095</v>
      </c>
      <c r="B520" s="713" t="s">
        <v>3321</v>
      </c>
      <c r="C520" s="712" t="s">
        <v>12</v>
      </c>
      <c r="D520" s="714">
        <v>5.1886999999999999</v>
      </c>
    </row>
    <row r="521" spans="1:4">
      <c r="A521" s="712" t="s">
        <v>1096</v>
      </c>
      <c r="B521" s="713" t="s">
        <v>3322</v>
      </c>
      <c r="C521" s="712" t="s">
        <v>12</v>
      </c>
      <c r="D521" s="714">
        <v>5.1863999999999999</v>
      </c>
    </row>
    <row r="522" spans="1:4">
      <c r="A522" s="712" t="s">
        <v>1097</v>
      </c>
      <c r="B522" s="713" t="s">
        <v>3323</v>
      </c>
      <c r="C522" s="712" t="s">
        <v>12</v>
      </c>
      <c r="D522" s="714">
        <v>5.1863999999999999</v>
      </c>
    </row>
    <row r="523" spans="1:4">
      <c r="A523" s="712" t="s">
        <v>1098</v>
      </c>
      <c r="B523" s="713" t="s">
        <v>3324</v>
      </c>
      <c r="C523" s="712" t="s">
        <v>12</v>
      </c>
      <c r="D523" s="714">
        <v>5.1863999999999999</v>
      </c>
    </row>
    <row r="524" spans="1:4">
      <c r="A524" s="712" t="s">
        <v>1099</v>
      </c>
      <c r="B524" s="713" t="s">
        <v>3325</v>
      </c>
      <c r="C524" s="712" t="s">
        <v>12</v>
      </c>
      <c r="D524" s="714">
        <v>5.2930000000000001</v>
      </c>
    </row>
    <row r="525" spans="1:4">
      <c r="A525" s="712" t="s">
        <v>5592</v>
      </c>
      <c r="B525" s="713" t="s">
        <v>5593</v>
      </c>
      <c r="C525" s="712" t="s">
        <v>0</v>
      </c>
      <c r="D525" s="714">
        <v>34.83</v>
      </c>
    </row>
    <row r="526" spans="1:4">
      <c r="A526" s="712" t="s">
        <v>1100</v>
      </c>
      <c r="B526" s="713" t="s">
        <v>3326</v>
      </c>
      <c r="C526" s="712" t="s">
        <v>0</v>
      </c>
      <c r="D526" s="714">
        <v>61.336300000000001</v>
      </c>
    </row>
    <row r="527" spans="1:4">
      <c r="A527" s="712" t="s">
        <v>1101</v>
      </c>
      <c r="B527" s="713" t="s">
        <v>3327</v>
      </c>
      <c r="C527" s="712" t="s">
        <v>0</v>
      </c>
      <c r="D527" s="714">
        <v>14.568899999999999</v>
      </c>
    </row>
    <row r="528" spans="1:4">
      <c r="A528" s="712" t="s">
        <v>1102</v>
      </c>
      <c r="B528" s="713" t="s">
        <v>3328</v>
      </c>
      <c r="C528" s="712" t="s">
        <v>0</v>
      </c>
      <c r="D528" s="714">
        <v>113.56399999999999</v>
      </c>
    </row>
    <row r="529" spans="1:4">
      <c r="A529" s="712" t="s">
        <v>1103</v>
      </c>
      <c r="B529" s="713" t="s">
        <v>3329</v>
      </c>
      <c r="C529" s="712" t="s">
        <v>0</v>
      </c>
      <c r="D529" s="714">
        <v>126.63679999999999</v>
      </c>
    </row>
    <row r="530" spans="1:4">
      <c r="A530" s="712" t="s">
        <v>1104</v>
      </c>
      <c r="B530" s="713" t="s">
        <v>3330</v>
      </c>
      <c r="C530" s="712" t="s">
        <v>0</v>
      </c>
      <c r="D530" s="714">
        <v>216.30119999999999</v>
      </c>
    </row>
    <row r="531" spans="1:4">
      <c r="A531" s="712" t="s">
        <v>1105</v>
      </c>
      <c r="B531" s="713" t="s">
        <v>3331</v>
      </c>
      <c r="C531" s="712" t="s">
        <v>0</v>
      </c>
      <c r="D531" s="714">
        <v>475.55590000000001</v>
      </c>
    </row>
    <row r="532" spans="1:4">
      <c r="A532" s="712" t="s">
        <v>1106</v>
      </c>
      <c r="B532" s="713" t="s">
        <v>3332</v>
      </c>
      <c r="C532" s="712" t="s">
        <v>134</v>
      </c>
      <c r="D532" s="714">
        <v>26.26</v>
      </c>
    </row>
    <row r="533" spans="1:4">
      <c r="A533" s="712" t="s">
        <v>1107</v>
      </c>
      <c r="B533" s="713" t="s">
        <v>3333</v>
      </c>
      <c r="C533" s="712" t="s">
        <v>134</v>
      </c>
      <c r="D533" s="714">
        <v>59.83</v>
      </c>
    </row>
    <row r="534" spans="1:4">
      <c r="A534" s="712" t="s">
        <v>1108</v>
      </c>
      <c r="B534" s="713" t="s">
        <v>3334</v>
      </c>
      <c r="C534" s="712" t="s">
        <v>134</v>
      </c>
      <c r="D534" s="714">
        <v>263.50709999999998</v>
      </c>
    </row>
    <row r="535" spans="1:4">
      <c r="A535" s="712" t="s">
        <v>1109</v>
      </c>
      <c r="B535" s="713" t="s">
        <v>3335</v>
      </c>
      <c r="C535" s="712" t="s">
        <v>134</v>
      </c>
      <c r="D535" s="714">
        <v>3592.2356</v>
      </c>
    </row>
    <row r="536" spans="1:4">
      <c r="A536" s="712" t="s">
        <v>1110</v>
      </c>
      <c r="B536" s="713" t="s">
        <v>3336</v>
      </c>
      <c r="C536" s="712" t="s">
        <v>134</v>
      </c>
      <c r="D536" s="714">
        <v>8294.0784000000003</v>
      </c>
    </row>
    <row r="537" spans="1:4">
      <c r="A537" s="712" t="s">
        <v>1111</v>
      </c>
      <c r="B537" s="713" t="s">
        <v>3337</v>
      </c>
      <c r="C537" s="712" t="s">
        <v>134</v>
      </c>
      <c r="D537" s="714">
        <v>9966.9320000000007</v>
      </c>
    </row>
    <row r="538" spans="1:4">
      <c r="A538" s="712" t="s">
        <v>1112</v>
      </c>
      <c r="B538" s="713" t="s">
        <v>3338</v>
      </c>
      <c r="C538" s="712" t="s">
        <v>134</v>
      </c>
      <c r="D538" s="714">
        <v>15146.6597</v>
      </c>
    </row>
    <row r="539" spans="1:4">
      <c r="A539" s="712" t="s">
        <v>1113</v>
      </c>
      <c r="B539" s="713" t="s">
        <v>3339</v>
      </c>
      <c r="C539" s="712" t="s">
        <v>134</v>
      </c>
      <c r="D539" s="714">
        <v>12379.9174</v>
      </c>
    </row>
    <row r="540" spans="1:4">
      <c r="A540" s="712" t="s">
        <v>1114</v>
      </c>
      <c r="B540" s="713" t="s">
        <v>3340</v>
      </c>
      <c r="C540" s="712" t="s">
        <v>134</v>
      </c>
      <c r="D540" s="714">
        <v>35.792499999999997</v>
      </c>
    </row>
    <row r="541" spans="1:4">
      <c r="A541" s="712" t="s">
        <v>1115</v>
      </c>
      <c r="B541" s="713" t="s">
        <v>3341</v>
      </c>
      <c r="C541" s="712" t="s">
        <v>134</v>
      </c>
      <c r="D541" s="714">
        <v>2233.5351999999998</v>
      </c>
    </row>
    <row r="542" spans="1:4">
      <c r="A542" s="712" t="s">
        <v>1116</v>
      </c>
      <c r="B542" s="713" t="s">
        <v>3342</v>
      </c>
      <c r="C542" s="712" t="s">
        <v>134</v>
      </c>
      <c r="D542" s="714">
        <v>907.59799999999996</v>
      </c>
    </row>
    <row r="543" spans="1:4">
      <c r="A543" s="712" t="s">
        <v>1117</v>
      </c>
      <c r="B543" s="713" t="s">
        <v>3343</v>
      </c>
      <c r="C543" s="712" t="s">
        <v>134</v>
      </c>
      <c r="D543" s="714">
        <v>373.47239999999999</v>
      </c>
    </row>
    <row r="544" spans="1:4">
      <c r="A544" s="712" t="s">
        <v>1118</v>
      </c>
      <c r="B544" s="713" t="s">
        <v>3344</v>
      </c>
      <c r="C544" s="712" t="s">
        <v>134</v>
      </c>
      <c r="D544" s="714">
        <v>1426.9513999999999</v>
      </c>
    </row>
    <row r="545" spans="1:4">
      <c r="A545" s="712" t="s">
        <v>1119</v>
      </c>
      <c r="B545" s="713" t="s">
        <v>3345</v>
      </c>
      <c r="C545" s="712" t="s">
        <v>0</v>
      </c>
      <c r="D545" s="714">
        <v>9.7080000000000002</v>
      </c>
    </row>
    <row r="546" spans="1:4">
      <c r="A546" s="712" t="s">
        <v>1120</v>
      </c>
      <c r="B546" s="713" t="s">
        <v>3346</v>
      </c>
      <c r="C546" s="712" t="s">
        <v>0</v>
      </c>
      <c r="D546" s="714">
        <v>15.2719</v>
      </c>
    </row>
    <row r="547" spans="1:4">
      <c r="A547" s="712" t="s">
        <v>1121</v>
      </c>
      <c r="B547" s="713" t="s">
        <v>3347</v>
      </c>
      <c r="C547" s="712" t="s">
        <v>0</v>
      </c>
      <c r="D547" s="714">
        <v>27.698499999999999</v>
      </c>
    </row>
    <row r="548" spans="1:4">
      <c r="A548" s="712" t="s">
        <v>1122</v>
      </c>
      <c r="B548" s="713" t="s">
        <v>3348</v>
      </c>
      <c r="C548" s="712" t="s">
        <v>0</v>
      </c>
      <c r="D548" s="714">
        <v>47.2577</v>
      </c>
    </row>
    <row r="549" spans="1:4">
      <c r="A549" s="712" t="s">
        <v>1123</v>
      </c>
      <c r="B549" s="713" t="s">
        <v>3349</v>
      </c>
      <c r="C549" s="712" t="s">
        <v>0</v>
      </c>
      <c r="D549" s="714">
        <v>17.28</v>
      </c>
    </row>
    <row r="550" spans="1:4">
      <c r="A550" s="712" t="s">
        <v>1124</v>
      </c>
      <c r="B550" s="713" t="s">
        <v>3350</v>
      </c>
      <c r="C550" s="712" t="s">
        <v>0</v>
      </c>
      <c r="D550" s="714">
        <v>27.122199999999999</v>
      </c>
    </row>
    <row r="551" spans="1:4">
      <c r="A551" s="712" t="s">
        <v>1125</v>
      </c>
      <c r="B551" s="713" t="s">
        <v>3351</v>
      </c>
      <c r="C551" s="712" t="s">
        <v>0</v>
      </c>
      <c r="D551" s="714">
        <v>79.383099999999999</v>
      </c>
    </row>
    <row r="552" spans="1:4">
      <c r="A552" s="712" t="s">
        <v>1126</v>
      </c>
      <c r="B552" s="713" t="s">
        <v>3352</v>
      </c>
      <c r="C552" s="712" t="s">
        <v>0</v>
      </c>
      <c r="D552" s="714">
        <v>93.9452</v>
      </c>
    </row>
    <row r="553" spans="1:4">
      <c r="A553" s="712" t="s">
        <v>1127</v>
      </c>
      <c r="B553" s="713" t="s">
        <v>3353</v>
      </c>
      <c r="C553" s="712" t="s">
        <v>0</v>
      </c>
      <c r="D553" s="714">
        <v>146.10589999999999</v>
      </c>
    </row>
    <row r="554" spans="1:4">
      <c r="A554" s="712" t="s">
        <v>1128</v>
      </c>
      <c r="B554" s="713" t="s">
        <v>3354</v>
      </c>
      <c r="C554" s="712" t="s">
        <v>134</v>
      </c>
      <c r="D554" s="714">
        <v>510.17469999999997</v>
      </c>
    </row>
    <row r="555" spans="1:4">
      <c r="A555" s="712" t="s">
        <v>1129</v>
      </c>
      <c r="B555" s="713" t="s">
        <v>3355</v>
      </c>
      <c r="C555" s="712" t="s">
        <v>1</v>
      </c>
      <c r="D555" s="714">
        <v>6.0804999999999998</v>
      </c>
    </row>
    <row r="556" spans="1:4">
      <c r="A556" s="712" t="s">
        <v>4637</v>
      </c>
      <c r="B556" s="713" t="s">
        <v>4638</v>
      </c>
      <c r="C556" s="712" t="s">
        <v>134</v>
      </c>
      <c r="D556" s="714">
        <v>845.58849999999995</v>
      </c>
    </row>
    <row r="557" spans="1:4">
      <c r="A557" s="712" t="s">
        <v>4639</v>
      </c>
      <c r="B557" s="713" t="s">
        <v>4640</v>
      </c>
      <c r="C557" s="712" t="s">
        <v>134</v>
      </c>
      <c r="D557" s="714">
        <v>1468.0862</v>
      </c>
    </row>
    <row r="558" spans="1:4">
      <c r="A558" s="712" t="s">
        <v>4641</v>
      </c>
      <c r="B558" s="713" t="s">
        <v>4642</v>
      </c>
      <c r="C558" s="712" t="s">
        <v>134</v>
      </c>
      <c r="D558" s="714">
        <v>302.99860000000001</v>
      </c>
    </row>
    <row r="559" spans="1:4">
      <c r="A559" s="712" t="s">
        <v>1130</v>
      </c>
      <c r="B559" s="713" t="s">
        <v>3356</v>
      </c>
      <c r="C559" s="712" t="s">
        <v>134</v>
      </c>
      <c r="D559" s="714">
        <v>1631.7909</v>
      </c>
    </row>
    <row r="560" spans="1:4">
      <c r="A560" s="712" t="s">
        <v>1131</v>
      </c>
      <c r="B560" s="713" t="s">
        <v>3357</v>
      </c>
      <c r="C560" s="712" t="s">
        <v>134</v>
      </c>
      <c r="D560" s="714">
        <v>14.823700000000001</v>
      </c>
    </row>
    <row r="561" spans="1:4">
      <c r="A561" s="712" t="s">
        <v>1132</v>
      </c>
      <c r="B561" s="713" t="s">
        <v>3358</v>
      </c>
      <c r="C561" s="712" t="s">
        <v>1</v>
      </c>
      <c r="D561" s="714">
        <v>40.979100000000003</v>
      </c>
    </row>
    <row r="562" spans="1:4">
      <c r="A562" s="712" t="s">
        <v>1133</v>
      </c>
      <c r="B562" s="713" t="s">
        <v>3359</v>
      </c>
      <c r="C562" s="712" t="s">
        <v>134</v>
      </c>
      <c r="D562" s="714">
        <v>7695.1517999999996</v>
      </c>
    </row>
    <row r="563" spans="1:4">
      <c r="A563" s="712" t="s">
        <v>1134</v>
      </c>
      <c r="B563" s="713" t="s">
        <v>3360</v>
      </c>
      <c r="C563" s="712" t="s">
        <v>12</v>
      </c>
      <c r="D563" s="714">
        <v>57.456000000000003</v>
      </c>
    </row>
    <row r="564" spans="1:4">
      <c r="A564" s="712" t="s">
        <v>1135</v>
      </c>
      <c r="B564" s="713" t="s">
        <v>3361</v>
      </c>
      <c r="C564" s="712" t="s">
        <v>0</v>
      </c>
      <c r="D564" s="714">
        <v>211.27209999999999</v>
      </c>
    </row>
    <row r="565" spans="1:4">
      <c r="A565" s="712" t="s">
        <v>1136</v>
      </c>
      <c r="B565" s="713" t="s">
        <v>3362</v>
      </c>
      <c r="C565" s="712" t="s">
        <v>134</v>
      </c>
      <c r="D565" s="714">
        <v>4869.4183000000003</v>
      </c>
    </row>
    <row r="566" spans="1:4">
      <c r="A566" s="712" t="s">
        <v>1137</v>
      </c>
      <c r="B566" s="713" t="s">
        <v>3363</v>
      </c>
      <c r="C566" s="712" t="s">
        <v>134</v>
      </c>
      <c r="D566" s="714">
        <v>2218.7356</v>
      </c>
    </row>
    <row r="567" spans="1:4">
      <c r="A567" s="712" t="s">
        <v>1138</v>
      </c>
      <c r="B567" s="713" t="s">
        <v>3364</v>
      </c>
      <c r="C567" s="712" t="s">
        <v>134</v>
      </c>
      <c r="D567" s="714">
        <v>560.24680000000001</v>
      </c>
    </row>
    <row r="568" spans="1:4">
      <c r="A568" s="712" t="s">
        <v>1139</v>
      </c>
      <c r="B568" s="713" t="s">
        <v>3365</v>
      </c>
      <c r="C568" s="712" t="s">
        <v>134</v>
      </c>
      <c r="D568" s="714">
        <v>1290.2937999999999</v>
      </c>
    </row>
    <row r="569" spans="1:4">
      <c r="A569" s="712" t="s">
        <v>1140</v>
      </c>
      <c r="B569" s="713" t="s">
        <v>3366</v>
      </c>
      <c r="C569" s="712" t="s">
        <v>0</v>
      </c>
      <c r="D569" s="714">
        <v>159.85</v>
      </c>
    </row>
    <row r="570" spans="1:4" ht="25.5">
      <c r="A570" s="712" t="s">
        <v>1141</v>
      </c>
      <c r="B570" s="713" t="s">
        <v>3367</v>
      </c>
      <c r="C570" s="712" t="s">
        <v>134</v>
      </c>
      <c r="D570" s="714">
        <v>1269.9840999999999</v>
      </c>
    </row>
    <row r="571" spans="1:4">
      <c r="A571" s="712" t="s">
        <v>1142</v>
      </c>
      <c r="B571" s="713" t="s">
        <v>3368</v>
      </c>
      <c r="C571" s="712" t="s">
        <v>134</v>
      </c>
      <c r="D571" s="714">
        <v>12156.8524</v>
      </c>
    </row>
    <row r="572" spans="1:4">
      <c r="A572" s="712" t="s">
        <v>1143</v>
      </c>
      <c r="B572" s="713" t="s">
        <v>3369</v>
      </c>
      <c r="C572" s="712" t="s">
        <v>134</v>
      </c>
      <c r="D572" s="714">
        <v>11275.8262</v>
      </c>
    </row>
    <row r="573" spans="1:4">
      <c r="A573" s="712" t="s">
        <v>1144</v>
      </c>
      <c r="B573" s="713" t="s">
        <v>3370</v>
      </c>
      <c r="C573" s="712" t="s">
        <v>134</v>
      </c>
      <c r="D573" s="714">
        <v>6.3617999999999997</v>
      </c>
    </row>
    <row r="574" spans="1:4">
      <c r="A574" s="712" t="s">
        <v>1145</v>
      </c>
      <c r="B574" s="713" t="s">
        <v>3371</v>
      </c>
      <c r="C574" s="712" t="s">
        <v>134</v>
      </c>
      <c r="D574" s="714">
        <v>390</v>
      </c>
    </row>
    <row r="575" spans="1:4">
      <c r="A575" s="712" t="s">
        <v>1146</v>
      </c>
      <c r="B575" s="713" t="s">
        <v>3372</v>
      </c>
      <c r="C575" s="712" t="s">
        <v>134</v>
      </c>
      <c r="D575" s="714">
        <v>39.397399999999998</v>
      </c>
    </row>
    <row r="576" spans="1:4">
      <c r="A576" s="712" t="s">
        <v>1147</v>
      </c>
      <c r="B576" s="713" t="s">
        <v>3373</v>
      </c>
      <c r="C576" s="712" t="s">
        <v>134</v>
      </c>
      <c r="D576" s="714">
        <v>3795.4132</v>
      </c>
    </row>
    <row r="577" spans="1:4">
      <c r="A577" s="712" t="s">
        <v>1148</v>
      </c>
      <c r="B577" s="713" t="s">
        <v>3374</v>
      </c>
      <c r="C577" s="712" t="s">
        <v>12</v>
      </c>
      <c r="D577" s="714">
        <v>0.108</v>
      </c>
    </row>
    <row r="578" spans="1:4">
      <c r="A578" s="712" t="s">
        <v>1149</v>
      </c>
      <c r="B578" s="713" t="s">
        <v>3375</v>
      </c>
      <c r="C578" s="712" t="s">
        <v>12</v>
      </c>
      <c r="D578" s="714">
        <v>3.9304999999999999</v>
      </c>
    </row>
    <row r="579" spans="1:4">
      <c r="A579" s="712" t="s">
        <v>1150</v>
      </c>
      <c r="B579" s="713" t="s">
        <v>3376</v>
      </c>
      <c r="C579" s="712" t="s">
        <v>0</v>
      </c>
      <c r="D579" s="714">
        <v>107.0605</v>
      </c>
    </row>
    <row r="580" spans="1:4">
      <c r="A580" s="712" t="s">
        <v>1151</v>
      </c>
      <c r="B580" s="713" t="s">
        <v>3377</v>
      </c>
      <c r="C580" s="712" t="s">
        <v>134</v>
      </c>
      <c r="D580" s="714">
        <v>32055.282200000001</v>
      </c>
    </row>
    <row r="581" spans="1:4">
      <c r="A581" s="712" t="s">
        <v>1152</v>
      </c>
      <c r="B581" s="713" t="s">
        <v>3378</v>
      </c>
      <c r="C581" s="712" t="s">
        <v>134</v>
      </c>
      <c r="D581" s="714">
        <v>46071.411599999999</v>
      </c>
    </row>
    <row r="582" spans="1:4">
      <c r="A582" s="712" t="s">
        <v>1153</v>
      </c>
      <c r="B582" s="713" t="s">
        <v>3379</v>
      </c>
      <c r="C582" s="712" t="s">
        <v>134</v>
      </c>
      <c r="D582" s="714">
        <v>60810.785600000003</v>
      </c>
    </row>
    <row r="583" spans="1:4">
      <c r="A583" s="712" t="s">
        <v>1154</v>
      </c>
      <c r="B583" s="713" t="s">
        <v>3380</v>
      </c>
      <c r="C583" s="712" t="s">
        <v>134</v>
      </c>
      <c r="D583" s="714">
        <v>90105.026100000003</v>
      </c>
    </row>
    <row r="584" spans="1:4">
      <c r="A584" s="712" t="s">
        <v>1155</v>
      </c>
      <c r="B584" s="713" t="s">
        <v>3381</v>
      </c>
      <c r="C584" s="712" t="s">
        <v>134</v>
      </c>
      <c r="D584" s="714">
        <v>99454.2696</v>
      </c>
    </row>
    <row r="585" spans="1:4">
      <c r="A585" s="712" t="s">
        <v>1156</v>
      </c>
      <c r="B585" s="713" t="s">
        <v>3382</v>
      </c>
      <c r="C585" s="712" t="s">
        <v>134</v>
      </c>
      <c r="D585" s="714">
        <v>118373.3368</v>
      </c>
    </row>
    <row r="586" spans="1:4">
      <c r="A586" s="712" t="s">
        <v>1157</v>
      </c>
      <c r="B586" s="713" t="s">
        <v>3383</v>
      </c>
      <c r="C586" s="712" t="s">
        <v>134</v>
      </c>
      <c r="D586" s="714">
        <v>146819.89689999999</v>
      </c>
    </row>
    <row r="587" spans="1:4">
      <c r="A587" s="712" t="s">
        <v>1158</v>
      </c>
      <c r="B587" s="713" t="s">
        <v>3384</v>
      </c>
      <c r="C587" s="712" t="s">
        <v>134</v>
      </c>
      <c r="D587" s="714">
        <v>18880.208600000002</v>
      </c>
    </row>
    <row r="588" spans="1:4">
      <c r="A588" s="712" t="s">
        <v>1159</v>
      </c>
      <c r="B588" s="713" t="s">
        <v>3385</v>
      </c>
      <c r="C588" s="712" t="s">
        <v>134</v>
      </c>
      <c r="D588" s="714">
        <v>34356.104399999997</v>
      </c>
    </row>
    <row r="589" spans="1:4">
      <c r="A589" s="712" t="s">
        <v>1160</v>
      </c>
      <c r="B589" s="713" t="s">
        <v>3386</v>
      </c>
      <c r="C589" s="712" t="s">
        <v>134</v>
      </c>
      <c r="D589" s="714">
        <v>36225.9807</v>
      </c>
    </row>
    <row r="590" spans="1:4">
      <c r="A590" s="712" t="s">
        <v>1161</v>
      </c>
      <c r="B590" s="713" t="s">
        <v>3387</v>
      </c>
      <c r="C590" s="712" t="s">
        <v>134</v>
      </c>
      <c r="D590" s="714">
        <v>52967.5429</v>
      </c>
    </row>
    <row r="591" spans="1:4">
      <c r="A591" s="712" t="s">
        <v>1162</v>
      </c>
      <c r="B591" s="713" t="s">
        <v>3388</v>
      </c>
      <c r="C591" s="712" t="s">
        <v>134</v>
      </c>
      <c r="D591" s="714">
        <v>58448.340900000003</v>
      </c>
    </row>
    <row r="592" spans="1:4">
      <c r="A592" s="712" t="s">
        <v>1163</v>
      </c>
      <c r="B592" s="713" t="s">
        <v>3389</v>
      </c>
      <c r="C592" s="712" t="s">
        <v>134</v>
      </c>
      <c r="D592" s="714">
        <v>69699.037100000001</v>
      </c>
    </row>
    <row r="593" spans="1:4">
      <c r="A593" s="712" t="s">
        <v>1164</v>
      </c>
      <c r="B593" s="713" t="s">
        <v>3390</v>
      </c>
      <c r="C593" s="712" t="s">
        <v>134</v>
      </c>
      <c r="D593" s="714">
        <v>86488.422699999996</v>
      </c>
    </row>
    <row r="594" spans="1:4">
      <c r="A594" s="712" t="s">
        <v>1165</v>
      </c>
      <c r="B594" s="713" t="s">
        <v>3391</v>
      </c>
      <c r="C594" s="712" t="s">
        <v>134</v>
      </c>
      <c r="D594" s="714">
        <v>7.2038000000000002</v>
      </c>
    </row>
    <row r="595" spans="1:4">
      <c r="A595" s="712" t="s">
        <v>1166</v>
      </c>
      <c r="B595" s="713" t="s">
        <v>3392</v>
      </c>
      <c r="C595" s="712" t="s">
        <v>134</v>
      </c>
      <c r="D595" s="714">
        <v>4730.0272999999997</v>
      </c>
    </row>
    <row r="596" spans="1:4">
      <c r="A596" s="712" t="s">
        <v>1167</v>
      </c>
      <c r="B596" s="713" t="s">
        <v>3393</v>
      </c>
      <c r="C596" s="712" t="s">
        <v>12</v>
      </c>
      <c r="D596" s="714">
        <v>9.35</v>
      </c>
    </row>
    <row r="597" spans="1:4">
      <c r="A597" s="712" t="s">
        <v>1168</v>
      </c>
      <c r="B597" s="713" t="s">
        <v>3394</v>
      </c>
      <c r="C597" s="712" t="s">
        <v>2</v>
      </c>
      <c r="D597" s="714">
        <v>14.275</v>
      </c>
    </row>
    <row r="598" spans="1:4">
      <c r="A598" s="712" t="s">
        <v>1169</v>
      </c>
      <c r="B598" s="713" t="s">
        <v>3395</v>
      </c>
      <c r="C598" s="712" t="s">
        <v>12</v>
      </c>
      <c r="D598" s="714">
        <v>90.556899999999999</v>
      </c>
    </row>
    <row r="599" spans="1:4">
      <c r="A599" s="712" t="s">
        <v>1170</v>
      </c>
      <c r="B599" s="713" t="s">
        <v>3396</v>
      </c>
      <c r="C599" s="712" t="s">
        <v>0</v>
      </c>
      <c r="D599" s="714">
        <v>3.6206999999999998</v>
      </c>
    </row>
    <row r="600" spans="1:4">
      <c r="A600" s="712" t="s">
        <v>1171</v>
      </c>
      <c r="B600" s="713" t="s">
        <v>3397</v>
      </c>
      <c r="C600" s="712" t="s">
        <v>1</v>
      </c>
      <c r="D600" s="714">
        <v>36.903100000000002</v>
      </c>
    </row>
    <row r="601" spans="1:4">
      <c r="A601" s="712" t="s">
        <v>1172</v>
      </c>
      <c r="B601" s="713" t="s">
        <v>3398</v>
      </c>
      <c r="C601" s="712" t="s">
        <v>0</v>
      </c>
      <c r="D601" s="714">
        <v>34.47</v>
      </c>
    </row>
    <row r="602" spans="1:4">
      <c r="A602" s="712" t="s">
        <v>1173</v>
      </c>
      <c r="B602" s="713" t="s">
        <v>3399</v>
      </c>
      <c r="C602" s="712" t="s">
        <v>0</v>
      </c>
      <c r="D602" s="714">
        <v>24.21</v>
      </c>
    </row>
    <row r="603" spans="1:4">
      <c r="A603" s="712" t="s">
        <v>1174</v>
      </c>
      <c r="B603" s="713" t="s">
        <v>3400</v>
      </c>
      <c r="C603" s="712" t="s">
        <v>134</v>
      </c>
      <c r="D603" s="714">
        <v>551.34529999999995</v>
      </c>
    </row>
    <row r="604" spans="1:4">
      <c r="A604" s="712" t="s">
        <v>1175</v>
      </c>
      <c r="B604" s="713" t="s">
        <v>3401</v>
      </c>
      <c r="C604" s="712" t="s">
        <v>134</v>
      </c>
      <c r="D604" s="714">
        <v>3.1995</v>
      </c>
    </row>
    <row r="605" spans="1:4">
      <c r="A605" s="712" t="s">
        <v>1176</v>
      </c>
      <c r="B605" s="713" t="s">
        <v>3402</v>
      </c>
      <c r="C605" s="712" t="s">
        <v>134</v>
      </c>
      <c r="D605" s="714">
        <v>14.4838</v>
      </c>
    </row>
    <row r="606" spans="1:4">
      <c r="A606" s="712" t="s">
        <v>1177</v>
      </c>
      <c r="B606" s="713" t="s">
        <v>3403</v>
      </c>
      <c r="C606" s="712" t="s">
        <v>134</v>
      </c>
      <c r="D606" s="714">
        <v>906.28629999999998</v>
      </c>
    </row>
    <row r="607" spans="1:4">
      <c r="A607" s="712" t="s">
        <v>1178</v>
      </c>
      <c r="B607" s="713" t="s">
        <v>3404</v>
      </c>
      <c r="C607" s="712" t="s">
        <v>134</v>
      </c>
      <c r="D607" s="714">
        <v>123.7362</v>
      </c>
    </row>
    <row r="608" spans="1:4">
      <c r="A608" s="712" t="s">
        <v>1179</v>
      </c>
      <c r="B608" s="713" t="s">
        <v>3405</v>
      </c>
      <c r="C608" s="712" t="s">
        <v>12</v>
      </c>
      <c r="D608" s="714">
        <v>87.4011</v>
      </c>
    </row>
    <row r="609" spans="1:4">
      <c r="A609" s="712" t="s">
        <v>1180</v>
      </c>
      <c r="B609" s="713" t="s">
        <v>4517</v>
      </c>
      <c r="C609" s="712" t="s">
        <v>134</v>
      </c>
      <c r="D609" s="714">
        <v>2908.0212000000001</v>
      </c>
    </row>
    <row r="610" spans="1:4">
      <c r="A610" s="712" t="s">
        <v>1181</v>
      </c>
      <c r="B610" s="713" t="s">
        <v>3406</v>
      </c>
      <c r="C610" s="712" t="s">
        <v>134</v>
      </c>
      <c r="D610" s="714">
        <v>15.7339</v>
      </c>
    </row>
    <row r="611" spans="1:4">
      <c r="A611" s="712" t="s">
        <v>1182</v>
      </c>
      <c r="B611" s="713" t="s">
        <v>3407</v>
      </c>
      <c r="C611" s="712" t="s">
        <v>134</v>
      </c>
      <c r="D611" s="714">
        <v>10233.7765</v>
      </c>
    </row>
    <row r="612" spans="1:4">
      <c r="A612" s="712" t="s">
        <v>1183</v>
      </c>
      <c r="B612" s="713" t="s">
        <v>3408</v>
      </c>
      <c r="C612" s="712" t="s">
        <v>0</v>
      </c>
      <c r="D612" s="714">
        <v>624.00229999999999</v>
      </c>
    </row>
    <row r="613" spans="1:4">
      <c r="A613" s="712" t="s">
        <v>1184</v>
      </c>
      <c r="B613" s="713" t="s">
        <v>3409</v>
      </c>
      <c r="C613" s="712" t="s">
        <v>134</v>
      </c>
      <c r="D613" s="714">
        <v>2.0459000000000001</v>
      </c>
    </row>
    <row r="614" spans="1:4">
      <c r="A614" s="712" t="s">
        <v>1185</v>
      </c>
      <c r="B614" s="713" t="s">
        <v>3410</v>
      </c>
      <c r="C614" s="712" t="s">
        <v>134</v>
      </c>
      <c r="D614" s="714">
        <v>4.2689000000000004</v>
      </c>
    </row>
    <row r="615" spans="1:4">
      <c r="A615" s="712" t="s">
        <v>1186</v>
      </c>
      <c r="B615" s="713" t="s">
        <v>3411</v>
      </c>
      <c r="C615" s="712" t="s">
        <v>0</v>
      </c>
      <c r="D615" s="714">
        <v>5.6085000000000003</v>
      </c>
    </row>
    <row r="616" spans="1:4">
      <c r="A616" s="712" t="s">
        <v>1187</v>
      </c>
      <c r="B616" s="713" t="s">
        <v>3412</v>
      </c>
      <c r="C616" s="712" t="s">
        <v>0</v>
      </c>
      <c r="D616" s="714">
        <v>4.3185000000000002</v>
      </c>
    </row>
    <row r="617" spans="1:4">
      <c r="A617" s="712" t="s">
        <v>5594</v>
      </c>
      <c r="B617" s="713" t="s">
        <v>5595</v>
      </c>
      <c r="C617" s="712" t="s">
        <v>0</v>
      </c>
      <c r="D617" s="714">
        <v>146.66999999999999</v>
      </c>
    </row>
    <row r="618" spans="1:4">
      <c r="A618" s="712" t="s">
        <v>5596</v>
      </c>
      <c r="B618" s="713" t="s">
        <v>5597</v>
      </c>
      <c r="C618" s="712" t="s">
        <v>0</v>
      </c>
      <c r="D618" s="714">
        <v>205.96</v>
      </c>
    </row>
    <row r="619" spans="1:4">
      <c r="A619" s="712" t="s">
        <v>5598</v>
      </c>
      <c r="B619" s="713" t="s">
        <v>5599</v>
      </c>
      <c r="C619" s="712" t="s">
        <v>0</v>
      </c>
      <c r="D619" s="714">
        <v>246.56</v>
      </c>
    </row>
    <row r="620" spans="1:4">
      <c r="A620" s="712" t="s">
        <v>5600</v>
      </c>
      <c r="B620" s="713" t="s">
        <v>5601</v>
      </c>
      <c r="C620" s="712" t="s">
        <v>0</v>
      </c>
      <c r="D620" s="714">
        <v>411.96</v>
      </c>
    </row>
    <row r="621" spans="1:4">
      <c r="A621" s="712" t="s">
        <v>5602</v>
      </c>
      <c r="B621" s="713" t="s">
        <v>5603</v>
      </c>
      <c r="C621" s="712" t="s">
        <v>0</v>
      </c>
      <c r="D621" s="714">
        <v>669.34</v>
      </c>
    </row>
    <row r="622" spans="1:4">
      <c r="A622" s="712" t="s">
        <v>5604</v>
      </c>
      <c r="B622" s="713" t="s">
        <v>5605</v>
      </c>
      <c r="C622" s="712" t="s">
        <v>0</v>
      </c>
      <c r="D622" s="714">
        <v>861.14</v>
      </c>
    </row>
    <row r="623" spans="1:4">
      <c r="A623" s="712" t="s">
        <v>5606</v>
      </c>
      <c r="B623" s="713" t="s">
        <v>5607</v>
      </c>
      <c r="C623" s="712" t="s">
        <v>0</v>
      </c>
      <c r="D623" s="714">
        <v>1229.18</v>
      </c>
    </row>
    <row r="624" spans="1:4">
      <c r="A624" s="712" t="s">
        <v>4643</v>
      </c>
      <c r="B624" s="713" t="s">
        <v>4644</v>
      </c>
      <c r="C624" s="712" t="s">
        <v>0</v>
      </c>
      <c r="D624" s="714">
        <v>34.266599999999997</v>
      </c>
    </row>
    <row r="625" spans="1:4">
      <c r="A625" s="712" t="s">
        <v>4645</v>
      </c>
      <c r="B625" s="713" t="s">
        <v>4646</v>
      </c>
      <c r="C625" s="712" t="s">
        <v>134</v>
      </c>
      <c r="D625" s="714">
        <v>390</v>
      </c>
    </row>
    <row r="626" spans="1:4">
      <c r="A626" s="712" t="s">
        <v>4647</v>
      </c>
      <c r="B626" s="713" t="s">
        <v>4648</v>
      </c>
      <c r="C626" s="712" t="s">
        <v>12</v>
      </c>
      <c r="D626" s="714">
        <v>32.1</v>
      </c>
    </row>
    <row r="627" spans="1:4" ht="25.5">
      <c r="A627" s="712" t="s">
        <v>4649</v>
      </c>
      <c r="B627" s="713" t="s">
        <v>4650</v>
      </c>
      <c r="C627" s="712" t="s">
        <v>1</v>
      </c>
      <c r="D627" s="714">
        <v>188.84620000000001</v>
      </c>
    </row>
    <row r="628" spans="1:4">
      <c r="A628" s="712" t="s">
        <v>5608</v>
      </c>
      <c r="B628" s="713" t="s">
        <v>5609</v>
      </c>
      <c r="C628" s="712" t="s">
        <v>0</v>
      </c>
      <c r="D628" s="714">
        <v>97.5</v>
      </c>
    </row>
    <row r="629" spans="1:4">
      <c r="A629" s="712" t="s">
        <v>1188</v>
      </c>
      <c r="B629" s="713" t="s">
        <v>3413</v>
      </c>
      <c r="C629" s="712" t="s">
        <v>0</v>
      </c>
      <c r="D629" s="714">
        <v>6.2210000000000001</v>
      </c>
    </row>
    <row r="630" spans="1:4">
      <c r="A630" s="712" t="s">
        <v>1189</v>
      </c>
      <c r="B630" s="713" t="s">
        <v>3414</v>
      </c>
      <c r="C630" s="712" t="s">
        <v>0</v>
      </c>
      <c r="D630" s="714">
        <v>9.1806000000000001</v>
      </c>
    </row>
    <row r="631" spans="1:4">
      <c r="A631" s="712" t="s">
        <v>1190</v>
      </c>
      <c r="B631" s="713" t="s">
        <v>3415</v>
      </c>
      <c r="C631" s="712" t="s">
        <v>0</v>
      </c>
      <c r="D631" s="714">
        <v>14.018800000000001</v>
      </c>
    </row>
    <row r="632" spans="1:4">
      <c r="A632" s="712" t="s">
        <v>1191</v>
      </c>
      <c r="B632" s="713" t="s">
        <v>3416</v>
      </c>
      <c r="C632" s="712" t="s">
        <v>0</v>
      </c>
      <c r="D632" s="714">
        <v>23.686299999999999</v>
      </c>
    </row>
    <row r="633" spans="1:4">
      <c r="A633" s="712" t="s">
        <v>1192</v>
      </c>
      <c r="B633" s="713" t="s">
        <v>3417</v>
      </c>
      <c r="C633" s="712" t="s">
        <v>0</v>
      </c>
      <c r="D633" s="714">
        <v>31.5168</v>
      </c>
    </row>
    <row r="634" spans="1:4">
      <c r="A634" s="712" t="s">
        <v>1193</v>
      </c>
      <c r="B634" s="713" t="s">
        <v>3418</v>
      </c>
      <c r="C634" s="712" t="s">
        <v>0</v>
      </c>
      <c r="D634" s="714">
        <v>71.9495</v>
      </c>
    </row>
    <row r="635" spans="1:4">
      <c r="A635" s="712" t="s">
        <v>4651</v>
      </c>
      <c r="B635" s="713" t="s">
        <v>4652</v>
      </c>
      <c r="C635" s="712" t="s">
        <v>0</v>
      </c>
      <c r="D635" s="714">
        <v>25.170400000000001</v>
      </c>
    </row>
    <row r="636" spans="1:4">
      <c r="A636" s="712" t="s">
        <v>1194</v>
      </c>
      <c r="B636" s="713" t="s">
        <v>3419</v>
      </c>
      <c r="C636" s="712" t="s">
        <v>0</v>
      </c>
      <c r="D636" s="714">
        <v>2.0505</v>
      </c>
    </row>
    <row r="637" spans="1:4">
      <c r="A637" s="712" t="s">
        <v>4653</v>
      </c>
      <c r="B637" s="713" t="s">
        <v>4654</v>
      </c>
      <c r="C637" s="712" t="s">
        <v>0</v>
      </c>
      <c r="D637" s="714">
        <v>13.38</v>
      </c>
    </row>
    <row r="638" spans="1:4">
      <c r="A638" s="712" t="s">
        <v>1195</v>
      </c>
      <c r="B638" s="713" t="s">
        <v>3420</v>
      </c>
      <c r="C638" s="712" t="s">
        <v>134</v>
      </c>
      <c r="D638" s="714">
        <v>1.1709000000000001</v>
      </c>
    </row>
    <row r="639" spans="1:4">
      <c r="A639" s="712" t="s">
        <v>1196</v>
      </c>
      <c r="B639" s="713" t="s">
        <v>3421</v>
      </c>
      <c r="C639" s="712" t="s">
        <v>134</v>
      </c>
      <c r="D639" s="714">
        <v>1.1709000000000001</v>
      </c>
    </row>
    <row r="640" spans="1:4">
      <c r="A640" s="712" t="s">
        <v>1197</v>
      </c>
      <c r="B640" s="713" t="s">
        <v>3422</v>
      </c>
      <c r="C640" s="712" t="s">
        <v>134</v>
      </c>
      <c r="D640" s="714">
        <v>1.1709000000000001</v>
      </c>
    </row>
    <row r="641" spans="1:4">
      <c r="A641" s="712" t="s">
        <v>1198</v>
      </c>
      <c r="B641" s="713" t="s">
        <v>3423</v>
      </c>
      <c r="C641" s="712" t="s">
        <v>134</v>
      </c>
      <c r="D641" s="714">
        <v>1.1709000000000001</v>
      </c>
    </row>
    <row r="642" spans="1:4">
      <c r="A642" s="712" t="s">
        <v>1199</v>
      </c>
      <c r="B642" s="713" t="s">
        <v>3424</v>
      </c>
      <c r="C642" s="712" t="s">
        <v>134</v>
      </c>
      <c r="D642" s="714">
        <v>3.3692000000000002</v>
      </c>
    </row>
    <row r="643" spans="1:4">
      <c r="A643" s="712" t="s">
        <v>1200</v>
      </c>
      <c r="B643" s="713" t="s">
        <v>3425</v>
      </c>
      <c r="C643" s="712" t="s">
        <v>134</v>
      </c>
      <c r="D643" s="714">
        <v>3.367</v>
      </c>
    </row>
    <row r="644" spans="1:4">
      <c r="A644" s="712" t="s">
        <v>1201</v>
      </c>
      <c r="B644" s="713" t="s">
        <v>3426</v>
      </c>
      <c r="C644" s="712" t="s">
        <v>134</v>
      </c>
      <c r="D644" s="714">
        <v>3.7801999999999998</v>
      </c>
    </row>
    <row r="645" spans="1:4">
      <c r="A645" s="712" t="s">
        <v>1202</v>
      </c>
      <c r="B645" s="713" t="s">
        <v>3427</v>
      </c>
      <c r="C645" s="712" t="s">
        <v>136</v>
      </c>
      <c r="D645" s="714">
        <v>7.3472999999999997</v>
      </c>
    </row>
    <row r="646" spans="1:4">
      <c r="A646" s="712" t="s">
        <v>1203</v>
      </c>
      <c r="B646" s="713" t="s">
        <v>3428</v>
      </c>
      <c r="C646" s="712" t="s">
        <v>134</v>
      </c>
      <c r="D646" s="714">
        <v>3.7963</v>
      </c>
    </row>
    <row r="647" spans="1:4">
      <c r="A647" s="712" t="s">
        <v>1204</v>
      </c>
      <c r="B647" s="713" t="s">
        <v>3429</v>
      </c>
      <c r="C647" s="712" t="s">
        <v>8</v>
      </c>
      <c r="D647" s="714" t="s">
        <v>4</v>
      </c>
    </row>
    <row r="648" spans="1:4">
      <c r="A648" s="712" t="s">
        <v>1205</v>
      </c>
      <c r="B648" s="713" t="s">
        <v>3430</v>
      </c>
      <c r="C648" s="712" t="s">
        <v>8</v>
      </c>
      <c r="D648" s="714" t="s">
        <v>4</v>
      </c>
    </row>
    <row r="649" spans="1:4">
      <c r="A649" s="712" t="s">
        <v>1206</v>
      </c>
      <c r="B649" s="713" t="s">
        <v>3431</v>
      </c>
      <c r="C649" s="712" t="s">
        <v>8</v>
      </c>
      <c r="D649" s="714" t="s">
        <v>4</v>
      </c>
    </row>
    <row r="650" spans="1:4">
      <c r="A650" s="712" t="s">
        <v>1207</v>
      </c>
      <c r="B650" s="713" t="s">
        <v>3432</v>
      </c>
      <c r="C650" s="712" t="s">
        <v>8</v>
      </c>
      <c r="D650" s="714" t="s">
        <v>4</v>
      </c>
    </row>
    <row r="651" spans="1:4">
      <c r="A651" s="712" t="s">
        <v>1208</v>
      </c>
      <c r="B651" s="713" t="s">
        <v>3433</v>
      </c>
      <c r="C651" s="712" t="s">
        <v>8</v>
      </c>
      <c r="D651" s="714" t="s">
        <v>4</v>
      </c>
    </row>
    <row r="652" spans="1:4">
      <c r="A652" s="712" t="s">
        <v>1209</v>
      </c>
      <c r="B652" s="713" t="s">
        <v>3434</v>
      </c>
      <c r="C652" s="712" t="s">
        <v>134</v>
      </c>
      <c r="D652" s="714">
        <v>3.7995999999999999</v>
      </c>
    </row>
    <row r="653" spans="1:4">
      <c r="A653" s="712" t="s">
        <v>1210</v>
      </c>
      <c r="B653" s="713" t="s">
        <v>3435</v>
      </c>
      <c r="C653" s="712" t="s">
        <v>8</v>
      </c>
      <c r="D653" s="714" t="s">
        <v>4</v>
      </c>
    </row>
    <row r="654" spans="1:4">
      <c r="A654" s="712" t="s">
        <v>1211</v>
      </c>
      <c r="B654" s="713" t="s">
        <v>3436</v>
      </c>
      <c r="C654" s="712" t="s">
        <v>8</v>
      </c>
      <c r="D654" s="714" t="s">
        <v>4</v>
      </c>
    </row>
    <row r="655" spans="1:4">
      <c r="A655" s="712" t="s">
        <v>1212</v>
      </c>
      <c r="B655" s="713" t="s">
        <v>3437</v>
      </c>
      <c r="C655" s="712" t="s">
        <v>8</v>
      </c>
      <c r="D655" s="714" t="s">
        <v>4</v>
      </c>
    </row>
    <row r="656" spans="1:4">
      <c r="A656" s="712" t="s">
        <v>1213</v>
      </c>
      <c r="B656" s="713" t="s">
        <v>3438</v>
      </c>
      <c r="C656" s="712" t="s">
        <v>8</v>
      </c>
      <c r="D656" s="714">
        <v>7641.8665000000001</v>
      </c>
    </row>
    <row r="657" spans="1:4">
      <c r="A657" s="712" t="s">
        <v>1214</v>
      </c>
      <c r="B657" s="713" t="s">
        <v>3439</v>
      </c>
      <c r="C657" s="712" t="s">
        <v>12</v>
      </c>
      <c r="D657" s="714">
        <v>0.62219999999999998</v>
      </c>
    </row>
    <row r="658" spans="1:4">
      <c r="A658" s="712" t="s">
        <v>1215</v>
      </c>
      <c r="B658" s="713" t="s">
        <v>3440</v>
      </c>
      <c r="C658" s="712" t="s">
        <v>8</v>
      </c>
      <c r="D658" s="714" t="s">
        <v>4</v>
      </c>
    </row>
    <row r="659" spans="1:4">
      <c r="A659" s="712" t="s">
        <v>1216</v>
      </c>
      <c r="B659" s="713" t="s">
        <v>3441</v>
      </c>
      <c r="C659" s="712" t="s">
        <v>8</v>
      </c>
      <c r="D659" s="714" t="s">
        <v>4</v>
      </c>
    </row>
    <row r="660" spans="1:4">
      <c r="A660" s="712" t="s">
        <v>1217</v>
      </c>
      <c r="B660" s="713" t="s">
        <v>3442</v>
      </c>
      <c r="C660" s="712" t="s">
        <v>8</v>
      </c>
      <c r="D660" s="714" t="s">
        <v>4</v>
      </c>
    </row>
    <row r="661" spans="1:4">
      <c r="A661" s="712" t="s">
        <v>1218</v>
      </c>
      <c r="B661" s="713" t="s">
        <v>3443</v>
      </c>
      <c r="C661" s="712" t="s">
        <v>134</v>
      </c>
      <c r="D661" s="714">
        <v>5.1289999999999996</v>
      </c>
    </row>
    <row r="662" spans="1:4">
      <c r="A662" s="712" t="s">
        <v>1219</v>
      </c>
      <c r="B662" s="713" t="s">
        <v>3444</v>
      </c>
      <c r="C662" s="712" t="s">
        <v>134</v>
      </c>
      <c r="D662" s="714">
        <v>9.0870999999999995</v>
      </c>
    </row>
    <row r="663" spans="1:4">
      <c r="A663" s="712" t="s">
        <v>1220</v>
      </c>
      <c r="B663" s="713" t="s">
        <v>3445</v>
      </c>
      <c r="C663" s="712" t="s">
        <v>134</v>
      </c>
      <c r="D663" s="714">
        <v>10.0998</v>
      </c>
    </row>
    <row r="664" spans="1:4">
      <c r="A664" s="712" t="s">
        <v>1221</v>
      </c>
      <c r="B664" s="713" t="s">
        <v>3446</v>
      </c>
      <c r="C664" s="712" t="s">
        <v>134</v>
      </c>
      <c r="D664" s="714">
        <v>10.104200000000001</v>
      </c>
    </row>
    <row r="665" spans="1:4">
      <c r="A665" s="712" t="s">
        <v>1222</v>
      </c>
      <c r="B665" s="713" t="s">
        <v>3447</v>
      </c>
      <c r="C665" s="712" t="s">
        <v>12</v>
      </c>
      <c r="D665" s="714">
        <v>10.036199999999999</v>
      </c>
    </row>
    <row r="666" spans="1:4">
      <c r="A666" s="712" t="s">
        <v>1223</v>
      </c>
      <c r="B666" s="713" t="s">
        <v>3448</v>
      </c>
      <c r="C666" s="712" t="s">
        <v>134</v>
      </c>
      <c r="D666" s="714">
        <v>3388.9546</v>
      </c>
    </row>
    <row r="667" spans="1:4">
      <c r="A667" s="712" t="s">
        <v>1224</v>
      </c>
      <c r="B667" s="713" t="s">
        <v>3449</v>
      </c>
      <c r="C667" s="712" t="s">
        <v>134</v>
      </c>
      <c r="D667" s="714">
        <v>3939.0418</v>
      </c>
    </row>
    <row r="668" spans="1:4">
      <c r="A668" s="712" t="s">
        <v>1225</v>
      </c>
      <c r="B668" s="713" t="s">
        <v>3450</v>
      </c>
      <c r="C668" s="712" t="s">
        <v>134</v>
      </c>
      <c r="D668" s="714">
        <v>1303.7034000000001</v>
      </c>
    </row>
    <row r="669" spans="1:4">
      <c r="A669" s="712" t="s">
        <v>1226</v>
      </c>
      <c r="B669" s="713" t="s">
        <v>3451</v>
      </c>
      <c r="C669" s="712" t="s">
        <v>134</v>
      </c>
      <c r="D669" s="714">
        <v>1651.8313000000001</v>
      </c>
    </row>
    <row r="670" spans="1:4">
      <c r="A670" s="712" t="s">
        <v>1227</v>
      </c>
      <c r="B670" s="713" t="s">
        <v>3452</v>
      </c>
      <c r="C670" s="712" t="s">
        <v>134</v>
      </c>
      <c r="D670" s="714">
        <v>39.204300000000003</v>
      </c>
    </row>
    <row r="671" spans="1:4">
      <c r="A671" s="712" t="s">
        <v>1228</v>
      </c>
      <c r="B671" s="713" t="s">
        <v>3453</v>
      </c>
      <c r="C671" s="712" t="s">
        <v>134</v>
      </c>
      <c r="D671" s="714">
        <v>6769.2723999999998</v>
      </c>
    </row>
    <row r="672" spans="1:4">
      <c r="A672" s="712" t="s">
        <v>1229</v>
      </c>
      <c r="B672" s="713" t="s">
        <v>4549</v>
      </c>
      <c r="C672" s="712" t="s">
        <v>134</v>
      </c>
      <c r="D672" s="714">
        <v>42.404400000000003</v>
      </c>
    </row>
    <row r="673" spans="1:4">
      <c r="A673" s="712" t="s">
        <v>1230</v>
      </c>
      <c r="B673" s="713" t="s">
        <v>3454</v>
      </c>
      <c r="C673" s="712" t="s">
        <v>134</v>
      </c>
      <c r="D673" s="714">
        <v>372.315</v>
      </c>
    </row>
    <row r="674" spans="1:4">
      <c r="A674" s="712" t="s">
        <v>1231</v>
      </c>
      <c r="B674" s="713" t="s">
        <v>3455</v>
      </c>
      <c r="C674" s="712" t="s">
        <v>134</v>
      </c>
      <c r="D674" s="714">
        <v>372.315</v>
      </c>
    </row>
    <row r="675" spans="1:4">
      <c r="A675" s="712" t="s">
        <v>1232</v>
      </c>
      <c r="B675" s="713" t="s">
        <v>3456</v>
      </c>
      <c r="C675" s="712" t="s">
        <v>134</v>
      </c>
      <c r="D675" s="714">
        <v>98.728999999999999</v>
      </c>
    </row>
    <row r="676" spans="1:4">
      <c r="A676" s="712" t="s">
        <v>1233</v>
      </c>
      <c r="B676" s="713" t="s">
        <v>3457</v>
      </c>
      <c r="C676" s="712" t="s">
        <v>134</v>
      </c>
      <c r="D676" s="714">
        <v>96.972200000000001</v>
      </c>
    </row>
    <row r="677" spans="1:4">
      <c r="A677" s="712" t="s">
        <v>1234</v>
      </c>
      <c r="B677" s="713" t="s">
        <v>3458</v>
      </c>
      <c r="C677" s="712" t="s">
        <v>134</v>
      </c>
      <c r="D677" s="714">
        <v>136.6267</v>
      </c>
    </row>
    <row r="678" spans="1:4">
      <c r="A678" s="712" t="s">
        <v>1235</v>
      </c>
      <c r="B678" s="713" t="s">
        <v>3459</v>
      </c>
      <c r="C678" s="712" t="s">
        <v>134</v>
      </c>
      <c r="D678" s="714">
        <v>103.53740000000001</v>
      </c>
    </row>
    <row r="679" spans="1:4">
      <c r="A679" s="712" t="s">
        <v>1236</v>
      </c>
      <c r="B679" s="713" t="s">
        <v>3460</v>
      </c>
      <c r="C679" s="712" t="s">
        <v>134</v>
      </c>
      <c r="D679" s="714">
        <v>174.9014</v>
      </c>
    </row>
    <row r="680" spans="1:4">
      <c r="A680" s="712" t="s">
        <v>1237</v>
      </c>
      <c r="B680" s="713" t="s">
        <v>3461</v>
      </c>
      <c r="C680" s="712" t="s">
        <v>134</v>
      </c>
      <c r="D680" s="714">
        <v>207.68530000000001</v>
      </c>
    </row>
    <row r="681" spans="1:4">
      <c r="A681" s="712" t="s">
        <v>1238</v>
      </c>
      <c r="B681" s="713" t="s">
        <v>3462</v>
      </c>
      <c r="C681" s="712" t="s">
        <v>134</v>
      </c>
      <c r="D681" s="714">
        <v>213.94540000000001</v>
      </c>
    </row>
    <row r="682" spans="1:4">
      <c r="A682" s="712" t="s">
        <v>1239</v>
      </c>
      <c r="B682" s="713" t="s">
        <v>3463</v>
      </c>
      <c r="C682" s="712" t="s">
        <v>134</v>
      </c>
      <c r="D682" s="714">
        <v>252.6345</v>
      </c>
    </row>
    <row r="683" spans="1:4">
      <c r="A683" s="712" t="s">
        <v>1240</v>
      </c>
      <c r="B683" s="713" t="s">
        <v>3464</v>
      </c>
      <c r="C683" s="712" t="s">
        <v>134</v>
      </c>
      <c r="D683" s="714">
        <v>280.98329999999999</v>
      </c>
    </row>
    <row r="684" spans="1:4">
      <c r="A684" s="712" t="s">
        <v>1241</v>
      </c>
      <c r="B684" s="713" t="s">
        <v>3465</v>
      </c>
      <c r="C684" s="712" t="s">
        <v>134</v>
      </c>
      <c r="D684" s="714">
        <v>377.63920000000002</v>
      </c>
    </row>
    <row r="685" spans="1:4">
      <c r="A685" s="712" t="s">
        <v>1242</v>
      </c>
      <c r="B685" s="713" t="s">
        <v>3466</v>
      </c>
      <c r="C685" s="712" t="s">
        <v>134</v>
      </c>
      <c r="D685" s="714">
        <v>127.1016</v>
      </c>
    </row>
    <row r="686" spans="1:4">
      <c r="A686" s="712" t="s">
        <v>1243</v>
      </c>
      <c r="B686" s="713" t="s">
        <v>3467</v>
      </c>
      <c r="C686" s="712" t="s">
        <v>134</v>
      </c>
      <c r="D686" s="714">
        <v>198.5943</v>
      </c>
    </row>
    <row r="687" spans="1:4">
      <c r="A687" s="712" t="s">
        <v>1244</v>
      </c>
      <c r="B687" s="713" t="s">
        <v>3468</v>
      </c>
      <c r="C687" s="712" t="s">
        <v>134</v>
      </c>
      <c r="D687" s="714">
        <v>273.10480000000001</v>
      </c>
    </row>
    <row r="688" spans="1:4">
      <c r="A688" s="712" t="s">
        <v>1245</v>
      </c>
      <c r="B688" s="713" t="s">
        <v>3469</v>
      </c>
      <c r="C688" s="712" t="s">
        <v>134</v>
      </c>
      <c r="D688" s="714">
        <v>186454.52559999999</v>
      </c>
    </row>
    <row r="689" spans="1:4" ht="25.5">
      <c r="A689" s="712" t="s">
        <v>1246</v>
      </c>
      <c r="B689" s="713" t="s">
        <v>3470</v>
      </c>
      <c r="C689" s="712" t="s">
        <v>134</v>
      </c>
      <c r="D689" s="714">
        <v>195900.05499999999</v>
      </c>
    </row>
    <row r="690" spans="1:4" ht="25.5">
      <c r="A690" s="712" t="s">
        <v>1247</v>
      </c>
      <c r="B690" s="713" t="s">
        <v>3471</v>
      </c>
      <c r="C690" s="712" t="s">
        <v>134</v>
      </c>
      <c r="D690" s="714">
        <v>239302.09090000001</v>
      </c>
    </row>
    <row r="691" spans="1:4" ht="25.5">
      <c r="A691" s="712" t="s">
        <v>1248</v>
      </c>
      <c r="B691" s="713" t="s">
        <v>3472</v>
      </c>
      <c r="C691" s="712" t="s">
        <v>134</v>
      </c>
      <c r="D691" s="714">
        <v>253573.78529999999</v>
      </c>
    </row>
    <row r="692" spans="1:4" ht="25.5">
      <c r="A692" s="712" t="s">
        <v>1249</v>
      </c>
      <c r="B692" s="713" t="s">
        <v>3473</v>
      </c>
      <c r="C692" s="712" t="s">
        <v>134</v>
      </c>
      <c r="D692" s="714">
        <v>273181.55930000002</v>
      </c>
    </row>
    <row r="693" spans="1:4">
      <c r="A693" s="712" t="s">
        <v>1250</v>
      </c>
      <c r="B693" s="713" t="s">
        <v>5432</v>
      </c>
      <c r="C693" s="712" t="s">
        <v>134</v>
      </c>
      <c r="D693" s="714">
        <v>16.1069</v>
      </c>
    </row>
    <row r="694" spans="1:4" ht="25.5">
      <c r="A694" s="712" t="s">
        <v>1251</v>
      </c>
      <c r="B694" s="713" t="s">
        <v>3474</v>
      </c>
      <c r="C694" s="712" t="s">
        <v>134</v>
      </c>
      <c r="D694" s="714">
        <v>287220.20299999998</v>
      </c>
    </row>
    <row r="695" spans="1:4" ht="25.5">
      <c r="A695" s="712" t="s">
        <v>1252</v>
      </c>
      <c r="B695" s="713" t="s">
        <v>4655</v>
      </c>
      <c r="C695" s="712" t="s">
        <v>134</v>
      </c>
      <c r="D695" s="714">
        <v>294811.46970000002</v>
      </c>
    </row>
    <row r="696" spans="1:4" ht="25.5">
      <c r="A696" s="712" t="s">
        <v>1253</v>
      </c>
      <c r="B696" s="713" t="s">
        <v>3475</v>
      </c>
      <c r="C696" s="712" t="s">
        <v>134</v>
      </c>
      <c r="D696" s="714">
        <v>295643.38929999998</v>
      </c>
    </row>
    <row r="697" spans="1:4">
      <c r="A697" s="712" t="s">
        <v>1254</v>
      </c>
      <c r="B697" s="713" t="s">
        <v>3476</v>
      </c>
      <c r="C697" s="712" t="s">
        <v>134</v>
      </c>
      <c r="D697" s="714">
        <v>620.63750000000005</v>
      </c>
    </row>
    <row r="698" spans="1:4">
      <c r="A698" s="712" t="s">
        <v>1255</v>
      </c>
      <c r="B698" s="713" t="s">
        <v>3477</v>
      </c>
      <c r="C698" s="712" t="s">
        <v>134</v>
      </c>
      <c r="D698" s="714">
        <v>737.07370000000003</v>
      </c>
    </row>
    <row r="699" spans="1:4">
      <c r="A699" s="712" t="s">
        <v>1256</v>
      </c>
      <c r="B699" s="713" t="s">
        <v>3478</v>
      </c>
      <c r="C699" s="712" t="s">
        <v>134</v>
      </c>
      <c r="D699" s="714">
        <v>1424.4169999999999</v>
      </c>
    </row>
    <row r="700" spans="1:4">
      <c r="A700" s="712" t="s">
        <v>1257</v>
      </c>
      <c r="B700" s="713" t="s">
        <v>3479</v>
      </c>
      <c r="C700" s="712" t="s">
        <v>134</v>
      </c>
      <c r="D700" s="714">
        <v>2432.9304999999999</v>
      </c>
    </row>
    <row r="701" spans="1:4">
      <c r="A701" s="712" t="s">
        <v>1258</v>
      </c>
      <c r="B701" s="713" t="s">
        <v>3480</v>
      </c>
      <c r="C701" s="712" t="s">
        <v>134</v>
      </c>
      <c r="D701" s="714">
        <v>645.58140000000003</v>
      </c>
    </row>
    <row r="702" spans="1:4">
      <c r="A702" s="712" t="s">
        <v>1259</v>
      </c>
      <c r="B702" s="713" t="s">
        <v>3481</v>
      </c>
      <c r="C702" s="712" t="s">
        <v>134</v>
      </c>
      <c r="D702" s="714">
        <v>713.12549999999999</v>
      </c>
    </row>
    <row r="703" spans="1:4">
      <c r="A703" s="712" t="s">
        <v>1260</v>
      </c>
      <c r="B703" s="713" t="s">
        <v>3482</v>
      </c>
      <c r="C703" s="712" t="s">
        <v>134</v>
      </c>
      <c r="D703" s="714">
        <v>833.57219999999995</v>
      </c>
    </row>
    <row r="704" spans="1:4">
      <c r="A704" s="712" t="s">
        <v>1261</v>
      </c>
      <c r="B704" s="713" t="s">
        <v>3483</v>
      </c>
      <c r="C704" s="712" t="s">
        <v>134</v>
      </c>
      <c r="D704" s="714">
        <v>1004.7838</v>
      </c>
    </row>
    <row r="705" spans="1:4">
      <c r="A705" s="712" t="s">
        <v>1262</v>
      </c>
      <c r="B705" s="713" t="s">
        <v>3484</v>
      </c>
      <c r="C705" s="712" t="s">
        <v>134</v>
      </c>
      <c r="D705" s="714">
        <v>27.51</v>
      </c>
    </row>
    <row r="706" spans="1:4" ht="25.5">
      <c r="A706" s="712" t="s">
        <v>1263</v>
      </c>
      <c r="B706" s="713" t="s">
        <v>3485</v>
      </c>
      <c r="C706" s="712" t="s">
        <v>134</v>
      </c>
      <c r="D706" s="714">
        <v>297912.55699999997</v>
      </c>
    </row>
    <row r="707" spans="1:4">
      <c r="A707" s="712" t="s">
        <v>1264</v>
      </c>
      <c r="B707" s="713" t="s">
        <v>4656</v>
      </c>
      <c r="C707" s="712" t="s">
        <v>134</v>
      </c>
      <c r="D707" s="714">
        <v>49.740499999999997</v>
      </c>
    </row>
    <row r="708" spans="1:4">
      <c r="A708" s="712" t="s">
        <v>1265</v>
      </c>
      <c r="B708" s="713" t="s">
        <v>3486</v>
      </c>
      <c r="C708" s="712" t="s">
        <v>0</v>
      </c>
      <c r="D708" s="714">
        <v>3.11</v>
      </c>
    </row>
    <row r="709" spans="1:4">
      <c r="A709" s="712" t="s">
        <v>1266</v>
      </c>
      <c r="B709" s="713" t="s">
        <v>4657</v>
      </c>
      <c r="C709" s="712" t="s">
        <v>134</v>
      </c>
      <c r="D709" s="714">
        <v>59.922600000000003</v>
      </c>
    </row>
    <row r="710" spans="1:4">
      <c r="A710" s="712" t="s">
        <v>1267</v>
      </c>
      <c r="B710" s="713" t="s">
        <v>4658</v>
      </c>
      <c r="C710" s="712" t="s">
        <v>134</v>
      </c>
      <c r="D710" s="714">
        <v>61.897300000000001</v>
      </c>
    </row>
    <row r="711" spans="1:4" ht="25.5">
      <c r="A711" s="712" t="s">
        <v>1268</v>
      </c>
      <c r="B711" s="713" t="s">
        <v>3487</v>
      </c>
      <c r="C711" s="712" t="s">
        <v>134</v>
      </c>
      <c r="D711" s="714">
        <v>299524.40120000002</v>
      </c>
    </row>
    <row r="712" spans="1:4">
      <c r="A712" s="712" t="s">
        <v>1269</v>
      </c>
      <c r="B712" s="713" t="s">
        <v>3488</v>
      </c>
      <c r="C712" s="712" t="s">
        <v>0</v>
      </c>
      <c r="D712" s="714">
        <v>2.2000000000000002</v>
      </c>
    </row>
    <row r="713" spans="1:4">
      <c r="A713" s="712" t="s">
        <v>1270</v>
      </c>
      <c r="B713" s="713" t="s">
        <v>3489</v>
      </c>
      <c r="C713" s="712" t="s">
        <v>134</v>
      </c>
      <c r="D713" s="714">
        <v>33.104999999999997</v>
      </c>
    </row>
    <row r="714" spans="1:4">
      <c r="A714" s="712" t="s">
        <v>1271</v>
      </c>
      <c r="B714" s="713" t="s">
        <v>3490</v>
      </c>
      <c r="C714" s="712" t="s">
        <v>0</v>
      </c>
      <c r="D714" s="714">
        <v>3.4274</v>
      </c>
    </row>
    <row r="715" spans="1:4">
      <c r="A715" s="712" t="s">
        <v>1272</v>
      </c>
      <c r="B715" s="713" t="s">
        <v>3491</v>
      </c>
      <c r="C715" s="712" t="s">
        <v>136</v>
      </c>
      <c r="D715" s="714">
        <v>33.972999999999999</v>
      </c>
    </row>
    <row r="716" spans="1:4">
      <c r="A716" s="712" t="s">
        <v>1273</v>
      </c>
      <c r="B716" s="713" t="s">
        <v>3492</v>
      </c>
      <c r="C716" s="712" t="s">
        <v>134</v>
      </c>
      <c r="D716" s="714">
        <v>1237.8340000000001</v>
      </c>
    </row>
    <row r="717" spans="1:4">
      <c r="A717" s="712" t="s">
        <v>1274</v>
      </c>
      <c r="B717" s="713" t="s">
        <v>4659</v>
      </c>
      <c r="C717" s="712" t="s">
        <v>134</v>
      </c>
      <c r="D717" s="714">
        <v>90.555400000000006</v>
      </c>
    </row>
    <row r="718" spans="1:4">
      <c r="A718" s="712" t="s">
        <v>1275</v>
      </c>
      <c r="B718" s="713" t="s">
        <v>4660</v>
      </c>
      <c r="C718" s="712" t="s">
        <v>134</v>
      </c>
      <c r="D718" s="714">
        <v>154.9692</v>
      </c>
    </row>
    <row r="719" spans="1:4">
      <c r="A719" s="712" t="s">
        <v>1276</v>
      </c>
      <c r="B719" s="713" t="s">
        <v>4661</v>
      </c>
      <c r="C719" s="712" t="s">
        <v>134</v>
      </c>
      <c r="D719" s="714">
        <v>176.3646</v>
      </c>
    </row>
    <row r="720" spans="1:4">
      <c r="A720" s="712" t="s">
        <v>1277</v>
      </c>
      <c r="B720" s="713" t="s">
        <v>4662</v>
      </c>
      <c r="C720" s="712" t="s">
        <v>134</v>
      </c>
      <c r="D720" s="714">
        <v>194.42089999999999</v>
      </c>
    </row>
    <row r="721" spans="1:4">
      <c r="A721" s="712" t="s">
        <v>1278</v>
      </c>
      <c r="B721" s="713" t="s">
        <v>4663</v>
      </c>
      <c r="C721" s="712" t="s">
        <v>134</v>
      </c>
      <c r="D721" s="714">
        <v>244.73249999999999</v>
      </c>
    </row>
    <row r="722" spans="1:4">
      <c r="A722" s="712" t="s">
        <v>1279</v>
      </c>
      <c r="B722" s="713" t="s">
        <v>3493</v>
      </c>
      <c r="C722" s="712" t="s">
        <v>136</v>
      </c>
      <c r="D722" s="714">
        <v>16.4938</v>
      </c>
    </row>
    <row r="723" spans="1:4">
      <c r="A723" s="712" t="s">
        <v>1280</v>
      </c>
      <c r="B723" s="713" t="s">
        <v>4664</v>
      </c>
      <c r="C723" s="712" t="s">
        <v>134</v>
      </c>
      <c r="D723" s="714">
        <v>280.66899999999998</v>
      </c>
    </row>
    <row r="724" spans="1:4">
      <c r="A724" s="712" t="s">
        <v>1281</v>
      </c>
      <c r="B724" s="713" t="s">
        <v>3494</v>
      </c>
      <c r="C724" s="712" t="s">
        <v>136</v>
      </c>
      <c r="D724" s="714">
        <v>21.902100000000001</v>
      </c>
    </row>
    <row r="725" spans="1:4">
      <c r="A725" s="712" t="s">
        <v>1282</v>
      </c>
      <c r="B725" s="713" t="s">
        <v>3495</v>
      </c>
      <c r="C725" s="712" t="s">
        <v>12</v>
      </c>
      <c r="D725" s="714">
        <v>9.3628999999999998</v>
      </c>
    </row>
    <row r="726" spans="1:4">
      <c r="A726" s="712" t="s">
        <v>1283</v>
      </c>
      <c r="B726" s="713" t="s">
        <v>3496</v>
      </c>
      <c r="C726" s="712" t="s">
        <v>12</v>
      </c>
      <c r="D726" s="714">
        <v>8.8841999999999999</v>
      </c>
    </row>
    <row r="727" spans="1:4">
      <c r="A727" s="712" t="s">
        <v>1284</v>
      </c>
      <c r="B727" s="713" t="s">
        <v>3497</v>
      </c>
      <c r="C727" s="712" t="s">
        <v>12</v>
      </c>
      <c r="D727" s="714">
        <v>11.515499999999999</v>
      </c>
    </row>
    <row r="728" spans="1:4">
      <c r="A728" s="712" t="s">
        <v>1285</v>
      </c>
      <c r="B728" s="713" t="s">
        <v>3498</v>
      </c>
      <c r="C728" s="712" t="s">
        <v>12</v>
      </c>
      <c r="D728" s="714">
        <v>28.723500000000001</v>
      </c>
    </row>
    <row r="729" spans="1:4">
      <c r="A729" s="712" t="s">
        <v>1286</v>
      </c>
      <c r="B729" s="713" t="s">
        <v>3499</v>
      </c>
      <c r="C729" s="712" t="s">
        <v>12</v>
      </c>
      <c r="D729" s="714">
        <v>15.675000000000001</v>
      </c>
    </row>
    <row r="730" spans="1:4">
      <c r="A730" s="712" t="s">
        <v>1287</v>
      </c>
      <c r="B730" s="713" t="s">
        <v>3500</v>
      </c>
      <c r="C730" s="712" t="s">
        <v>136</v>
      </c>
      <c r="D730" s="714">
        <v>21.902100000000001</v>
      </c>
    </row>
    <row r="731" spans="1:4">
      <c r="A731" s="712" t="s">
        <v>1288</v>
      </c>
      <c r="B731" s="713" t="s">
        <v>3501</v>
      </c>
      <c r="C731" s="712" t="s">
        <v>12</v>
      </c>
      <c r="D731" s="714">
        <v>11.932</v>
      </c>
    </row>
    <row r="732" spans="1:4">
      <c r="A732" s="712" t="s">
        <v>1289</v>
      </c>
      <c r="B732" s="713" t="s">
        <v>3502</v>
      </c>
      <c r="C732" s="712" t="s">
        <v>134</v>
      </c>
      <c r="D732" s="714">
        <v>1780.3222000000001</v>
      </c>
    </row>
    <row r="733" spans="1:4" ht="25.5">
      <c r="A733" s="712" t="s">
        <v>1290</v>
      </c>
      <c r="B733" s="713" t="s">
        <v>3503</v>
      </c>
      <c r="C733" s="712" t="s">
        <v>0</v>
      </c>
      <c r="D733" s="714">
        <v>212.8424</v>
      </c>
    </row>
    <row r="734" spans="1:4" ht="25.5">
      <c r="A734" s="712" t="s">
        <v>1291</v>
      </c>
      <c r="B734" s="713" t="s">
        <v>3504</v>
      </c>
      <c r="C734" s="712" t="s">
        <v>0</v>
      </c>
      <c r="D734" s="714">
        <v>252.16399999999999</v>
      </c>
    </row>
    <row r="735" spans="1:4" ht="25.5">
      <c r="A735" s="712" t="s">
        <v>1292</v>
      </c>
      <c r="B735" s="713" t="s">
        <v>3505</v>
      </c>
      <c r="C735" s="712" t="s">
        <v>0</v>
      </c>
      <c r="D735" s="714">
        <v>317.97620000000001</v>
      </c>
    </row>
    <row r="736" spans="1:4">
      <c r="A736" s="712" t="s">
        <v>1293</v>
      </c>
      <c r="B736" s="713" t="s">
        <v>3506</v>
      </c>
      <c r="C736" s="712" t="s">
        <v>1</v>
      </c>
      <c r="D736" s="714">
        <v>5.6319999999999997</v>
      </c>
    </row>
    <row r="737" spans="1:4">
      <c r="A737" s="712" t="s">
        <v>1294</v>
      </c>
      <c r="B737" s="713" t="s">
        <v>3507</v>
      </c>
      <c r="C737" s="712" t="s">
        <v>1</v>
      </c>
      <c r="D737" s="714">
        <v>6.9446000000000003</v>
      </c>
    </row>
    <row r="738" spans="1:4" ht="25.5">
      <c r="A738" s="712" t="s">
        <v>1295</v>
      </c>
      <c r="B738" s="713" t="s">
        <v>3508</v>
      </c>
      <c r="C738" s="712" t="s">
        <v>0</v>
      </c>
      <c r="D738" s="714">
        <v>420.58870000000002</v>
      </c>
    </row>
    <row r="739" spans="1:4" ht="25.5">
      <c r="A739" s="712" t="s">
        <v>1296</v>
      </c>
      <c r="B739" s="713" t="s">
        <v>3509</v>
      </c>
      <c r="C739" s="712" t="s">
        <v>0</v>
      </c>
      <c r="D739" s="714">
        <v>497.32639999999998</v>
      </c>
    </row>
    <row r="740" spans="1:4">
      <c r="A740" s="712" t="s">
        <v>1297</v>
      </c>
      <c r="B740" s="713" t="s">
        <v>3510</v>
      </c>
      <c r="C740" s="712" t="s">
        <v>0</v>
      </c>
      <c r="D740" s="714">
        <v>149.45849999999999</v>
      </c>
    </row>
    <row r="741" spans="1:4">
      <c r="A741" s="712" t="s">
        <v>1298</v>
      </c>
      <c r="B741" s="713" t="s">
        <v>3511</v>
      </c>
      <c r="C741" s="712" t="s">
        <v>0</v>
      </c>
      <c r="D741" s="714">
        <v>252.61320000000001</v>
      </c>
    </row>
    <row r="742" spans="1:4">
      <c r="A742" s="712" t="s">
        <v>1299</v>
      </c>
      <c r="B742" s="713" t="s">
        <v>3512</v>
      </c>
      <c r="C742" s="712" t="s">
        <v>0</v>
      </c>
      <c r="D742" s="714">
        <v>305.36529999999999</v>
      </c>
    </row>
    <row r="743" spans="1:4">
      <c r="A743" s="712" t="s">
        <v>1300</v>
      </c>
      <c r="B743" s="713" t="s">
        <v>3513</v>
      </c>
      <c r="C743" s="712" t="s">
        <v>0</v>
      </c>
      <c r="D743" s="714">
        <v>397.15039999999999</v>
      </c>
    </row>
    <row r="744" spans="1:4">
      <c r="A744" s="712" t="s">
        <v>1301</v>
      </c>
      <c r="B744" s="713" t="s">
        <v>3514</v>
      </c>
      <c r="C744" s="712" t="s">
        <v>0</v>
      </c>
      <c r="D744" s="714">
        <v>332.69209999999998</v>
      </c>
    </row>
    <row r="745" spans="1:4">
      <c r="A745" s="712" t="s">
        <v>1302</v>
      </c>
      <c r="B745" s="713" t="s">
        <v>3515</v>
      </c>
      <c r="C745" s="712" t="s">
        <v>0</v>
      </c>
      <c r="D745" s="714">
        <v>504.9443</v>
      </c>
    </row>
    <row r="746" spans="1:4" ht="25.5">
      <c r="A746" s="712" t="s">
        <v>1303</v>
      </c>
      <c r="B746" s="713" t="s">
        <v>3516</v>
      </c>
      <c r="C746" s="712" t="s">
        <v>134</v>
      </c>
      <c r="D746" s="714">
        <v>302993.16269999999</v>
      </c>
    </row>
    <row r="747" spans="1:4" ht="25.5">
      <c r="A747" s="712" t="s">
        <v>1304</v>
      </c>
      <c r="B747" s="713" t="s">
        <v>3517</v>
      </c>
      <c r="C747" s="712" t="s">
        <v>134</v>
      </c>
      <c r="D747" s="714">
        <v>306268.84620000003</v>
      </c>
    </row>
    <row r="748" spans="1:4">
      <c r="A748" s="712" t="s">
        <v>1305</v>
      </c>
      <c r="B748" s="713" t="s">
        <v>3518</v>
      </c>
      <c r="C748" s="712" t="s">
        <v>134</v>
      </c>
      <c r="D748" s="714">
        <v>740.32140000000004</v>
      </c>
    </row>
    <row r="749" spans="1:4">
      <c r="A749" s="712" t="s">
        <v>1306</v>
      </c>
      <c r="B749" s="713" t="s">
        <v>3519</v>
      </c>
      <c r="C749" s="712" t="s">
        <v>0</v>
      </c>
      <c r="D749" s="714">
        <v>628.86919999999998</v>
      </c>
    </row>
    <row r="750" spans="1:4">
      <c r="A750" s="712" t="s">
        <v>1307</v>
      </c>
      <c r="B750" s="713" t="s">
        <v>3520</v>
      </c>
      <c r="C750" s="712" t="s">
        <v>1</v>
      </c>
      <c r="D750" s="714">
        <v>263.52800000000002</v>
      </c>
    </row>
    <row r="751" spans="1:4">
      <c r="A751" s="712" t="s">
        <v>1308</v>
      </c>
      <c r="B751" s="713" t="s">
        <v>3521</v>
      </c>
      <c r="C751" s="712" t="s">
        <v>134</v>
      </c>
      <c r="D751" s="714">
        <v>2473.2602000000002</v>
      </c>
    </row>
    <row r="752" spans="1:4">
      <c r="A752" s="712" t="s">
        <v>1309</v>
      </c>
      <c r="B752" s="713" t="s">
        <v>3522</v>
      </c>
      <c r="C752" s="712" t="s">
        <v>134</v>
      </c>
      <c r="D752" s="714">
        <v>352.46080000000001</v>
      </c>
    </row>
    <row r="753" spans="1:4">
      <c r="A753" s="712" t="s">
        <v>1310</v>
      </c>
      <c r="B753" s="713" t="s">
        <v>3523</v>
      </c>
      <c r="C753" s="712" t="s">
        <v>134</v>
      </c>
      <c r="D753" s="714">
        <v>1069.5174999999999</v>
      </c>
    </row>
    <row r="754" spans="1:4">
      <c r="A754" s="712" t="s">
        <v>1311</v>
      </c>
      <c r="B754" s="713" t="s">
        <v>3524</v>
      </c>
      <c r="C754" s="712" t="s">
        <v>0</v>
      </c>
      <c r="D754" s="714">
        <v>765.02710000000002</v>
      </c>
    </row>
    <row r="755" spans="1:4">
      <c r="A755" s="712" t="s">
        <v>1312</v>
      </c>
      <c r="B755" s="713" t="s">
        <v>3525</v>
      </c>
      <c r="C755" s="712" t="s">
        <v>134</v>
      </c>
      <c r="D755" s="714">
        <v>4814.6511</v>
      </c>
    </row>
    <row r="756" spans="1:4">
      <c r="A756" s="712" t="s">
        <v>1313</v>
      </c>
      <c r="B756" s="713" t="s">
        <v>3526</v>
      </c>
      <c r="C756" s="712" t="s">
        <v>134</v>
      </c>
      <c r="D756" s="714">
        <v>693.70929999999998</v>
      </c>
    </row>
    <row r="757" spans="1:4">
      <c r="A757" s="712" t="s">
        <v>1314</v>
      </c>
      <c r="B757" s="713" t="s">
        <v>3527</v>
      </c>
      <c r="C757" s="712" t="s">
        <v>134</v>
      </c>
      <c r="D757" s="714">
        <v>266.09440000000001</v>
      </c>
    </row>
    <row r="758" spans="1:4">
      <c r="A758" s="712" t="s">
        <v>1315</v>
      </c>
      <c r="B758" s="713" t="s">
        <v>3528</v>
      </c>
      <c r="C758" s="712" t="s">
        <v>134</v>
      </c>
      <c r="D758" s="714">
        <v>1761.2248999999999</v>
      </c>
    </row>
    <row r="759" spans="1:4">
      <c r="A759" s="712" t="s">
        <v>1316</v>
      </c>
      <c r="B759" s="713" t="s">
        <v>3529</v>
      </c>
      <c r="C759" s="712" t="s">
        <v>134</v>
      </c>
      <c r="D759" s="714">
        <v>5573.4641000000001</v>
      </c>
    </row>
    <row r="760" spans="1:4">
      <c r="A760" s="712" t="s">
        <v>1317</v>
      </c>
      <c r="B760" s="713" t="s">
        <v>3530</v>
      </c>
      <c r="C760" s="712" t="s">
        <v>134</v>
      </c>
      <c r="D760" s="714">
        <v>5453.4975000000004</v>
      </c>
    </row>
    <row r="761" spans="1:4">
      <c r="A761" s="712" t="s">
        <v>1318</v>
      </c>
      <c r="B761" s="713" t="s">
        <v>3531</v>
      </c>
      <c r="C761" s="712" t="s">
        <v>0</v>
      </c>
      <c r="D761" s="714">
        <v>7.9799999999999996E-2</v>
      </c>
    </row>
    <row r="762" spans="1:4">
      <c r="A762" s="712" t="s">
        <v>1319</v>
      </c>
      <c r="B762" s="713" t="s">
        <v>3532</v>
      </c>
      <c r="C762" s="712" t="s">
        <v>134</v>
      </c>
      <c r="D762" s="714">
        <v>393.64429999999999</v>
      </c>
    </row>
    <row r="763" spans="1:4">
      <c r="A763" s="712" t="s">
        <v>1320</v>
      </c>
      <c r="B763" s="713" t="s">
        <v>3533</v>
      </c>
      <c r="C763" s="712" t="s">
        <v>134</v>
      </c>
      <c r="D763" s="714">
        <v>236.45590000000001</v>
      </c>
    </row>
    <row r="764" spans="1:4">
      <c r="A764" s="712" t="s">
        <v>1321</v>
      </c>
      <c r="B764" s="713" t="s">
        <v>4665</v>
      </c>
      <c r="C764" s="712" t="s">
        <v>134</v>
      </c>
      <c r="D764" s="714">
        <v>91.978899999999996</v>
      </c>
    </row>
    <row r="765" spans="1:4">
      <c r="A765" s="712" t="s">
        <v>1322</v>
      </c>
      <c r="B765" s="713" t="s">
        <v>4666</v>
      </c>
      <c r="C765" s="712" t="s">
        <v>134</v>
      </c>
      <c r="D765" s="714">
        <v>113.5702</v>
      </c>
    </row>
    <row r="766" spans="1:4">
      <c r="A766" s="712" t="s">
        <v>1323</v>
      </c>
      <c r="B766" s="713" t="s">
        <v>4667</v>
      </c>
      <c r="C766" s="712" t="s">
        <v>134</v>
      </c>
      <c r="D766" s="714">
        <v>67.042000000000002</v>
      </c>
    </row>
    <row r="767" spans="1:4">
      <c r="A767" s="712" t="s">
        <v>1324</v>
      </c>
      <c r="B767" s="713" t="s">
        <v>3534</v>
      </c>
      <c r="C767" s="712" t="s">
        <v>8</v>
      </c>
      <c r="D767" s="714" t="s">
        <v>4</v>
      </c>
    </row>
    <row r="768" spans="1:4">
      <c r="A768" s="712" t="s">
        <v>1325</v>
      </c>
      <c r="B768" s="713" t="s">
        <v>3535</v>
      </c>
      <c r="C768" s="712" t="s">
        <v>2</v>
      </c>
      <c r="D768" s="714" t="s">
        <v>4</v>
      </c>
    </row>
    <row r="769" spans="1:4">
      <c r="A769" s="712" t="s">
        <v>1326</v>
      </c>
      <c r="B769" s="713" t="s">
        <v>4668</v>
      </c>
      <c r="C769" s="712" t="s">
        <v>134</v>
      </c>
      <c r="D769" s="714">
        <v>74.0124</v>
      </c>
    </row>
    <row r="770" spans="1:4">
      <c r="A770" s="712" t="s">
        <v>1327</v>
      </c>
      <c r="B770" s="713" t="s">
        <v>4669</v>
      </c>
      <c r="C770" s="712" t="s">
        <v>134</v>
      </c>
      <c r="D770" s="714">
        <v>88.871099999999998</v>
      </c>
    </row>
    <row r="771" spans="1:4">
      <c r="A771" s="712" t="s">
        <v>1328</v>
      </c>
      <c r="B771" s="713" t="s">
        <v>4670</v>
      </c>
      <c r="C771" s="712" t="s">
        <v>134</v>
      </c>
      <c r="D771" s="714">
        <v>142.6919</v>
      </c>
    </row>
    <row r="772" spans="1:4">
      <c r="A772" s="712" t="s">
        <v>1329</v>
      </c>
      <c r="B772" s="713" t="s">
        <v>3536</v>
      </c>
      <c r="C772" s="712" t="s">
        <v>8</v>
      </c>
      <c r="D772" s="714" t="s">
        <v>4</v>
      </c>
    </row>
    <row r="773" spans="1:4">
      <c r="A773" s="712" t="s">
        <v>1330</v>
      </c>
      <c r="B773" s="713" t="s">
        <v>3537</v>
      </c>
      <c r="C773" s="712" t="s">
        <v>134</v>
      </c>
      <c r="D773" s="714">
        <v>96.838700000000003</v>
      </c>
    </row>
    <row r="774" spans="1:4">
      <c r="A774" s="712" t="s">
        <v>1331</v>
      </c>
      <c r="B774" s="713" t="s">
        <v>4671</v>
      </c>
      <c r="C774" s="712" t="s">
        <v>134</v>
      </c>
      <c r="D774" s="714">
        <v>48.481099999999998</v>
      </c>
    </row>
    <row r="775" spans="1:4">
      <c r="A775" s="712" t="s">
        <v>1332</v>
      </c>
      <c r="B775" s="713" t="s">
        <v>3538</v>
      </c>
      <c r="C775" s="712" t="s">
        <v>12</v>
      </c>
      <c r="D775" s="714">
        <v>9.9072999999999993</v>
      </c>
    </row>
    <row r="776" spans="1:4">
      <c r="A776" s="712" t="s">
        <v>1333</v>
      </c>
      <c r="B776" s="713" t="s">
        <v>3539</v>
      </c>
      <c r="C776" s="712" t="s">
        <v>134</v>
      </c>
      <c r="D776" s="714">
        <v>20817.2323</v>
      </c>
    </row>
    <row r="777" spans="1:4">
      <c r="A777" s="712" t="s">
        <v>1334</v>
      </c>
      <c r="B777" s="713" t="s">
        <v>3540</v>
      </c>
      <c r="C777" s="712" t="s">
        <v>134</v>
      </c>
      <c r="D777" s="714">
        <v>27317.510300000002</v>
      </c>
    </row>
    <row r="778" spans="1:4">
      <c r="A778" s="712" t="s">
        <v>1335</v>
      </c>
      <c r="B778" s="713" t="s">
        <v>3541</v>
      </c>
      <c r="C778" s="712" t="s">
        <v>134</v>
      </c>
      <c r="D778" s="714">
        <v>21205.5281</v>
      </c>
    </row>
    <row r="779" spans="1:4">
      <c r="A779" s="712" t="s">
        <v>1336</v>
      </c>
      <c r="B779" s="713" t="s">
        <v>3542</v>
      </c>
      <c r="C779" s="712" t="s">
        <v>134</v>
      </c>
      <c r="D779" s="714">
        <v>21516.2749</v>
      </c>
    </row>
    <row r="780" spans="1:4">
      <c r="A780" s="712" t="s">
        <v>1337</v>
      </c>
      <c r="B780" s="713" t="s">
        <v>3543</v>
      </c>
      <c r="C780" s="712" t="s">
        <v>134</v>
      </c>
      <c r="D780" s="714">
        <v>2441.1556</v>
      </c>
    </row>
    <row r="781" spans="1:4">
      <c r="A781" s="712" t="s">
        <v>1338</v>
      </c>
      <c r="B781" s="713" t="s">
        <v>3544</v>
      </c>
      <c r="C781" s="712" t="s">
        <v>134</v>
      </c>
      <c r="D781" s="714">
        <v>1748.4864</v>
      </c>
    </row>
    <row r="782" spans="1:4">
      <c r="A782" s="712" t="s">
        <v>1339</v>
      </c>
      <c r="B782" s="713" t="s">
        <v>3545</v>
      </c>
      <c r="C782" s="712" t="s">
        <v>0</v>
      </c>
      <c r="D782" s="714">
        <v>54.924199999999999</v>
      </c>
    </row>
    <row r="783" spans="1:4">
      <c r="A783" s="712" t="s">
        <v>1340</v>
      </c>
      <c r="B783" s="713" t="s">
        <v>3546</v>
      </c>
      <c r="C783" s="712" t="s">
        <v>0</v>
      </c>
      <c r="D783" s="714">
        <v>511.87990000000002</v>
      </c>
    </row>
    <row r="784" spans="1:4">
      <c r="A784" s="712" t="s">
        <v>1341</v>
      </c>
      <c r="B784" s="713" t="s">
        <v>3547</v>
      </c>
      <c r="C784" s="712" t="s">
        <v>134</v>
      </c>
      <c r="D784" s="714">
        <v>75.41</v>
      </c>
    </row>
    <row r="785" spans="1:4">
      <c r="A785" s="712" t="s">
        <v>1342</v>
      </c>
      <c r="B785" s="713" t="s">
        <v>3548</v>
      </c>
      <c r="C785" s="712" t="s">
        <v>136</v>
      </c>
      <c r="D785" s="714">
        <v>28.664000000000001</v>
      </c>
    </row>
    <row r="786" spans="1:4">
      <c r="A786" s="712" t="s">
        <v>1343</v>
      </c>
      <c r="B786" s="713" t="s">
        <v>3549</v>
      </c>
      <c r="C786" s="712" t="s">
        <v>12</v>
      </c>
      <c r="D786" s="714">
        <v>35.2928</v>
      </c>
    </row>
    <row r="787" spans="1:4">
      <c r="A787" s="712" t="s">
        <v>5433</v>
      </c>
      <c r="B787" s="713" t="s">
        <v>5434</v>
      </c>
      <c r="C787" s="712" t="s">
        <v>12</v>
      </c>
      <c r="D787" s="714">
        <v>77.432000000000002</v>
      </c>
    </row>
    <row r="788" spans="1:4">
      <c r="A788" s="712" t="s">
        <v>1344</v>
      </c>
      <c r="B788" s="713" t="s">
        <v>3550</v>
      </c>
      <c r="C788" s="712" t="s">
        <v>134</v>
      </c>
      <c r="D788" s="714">
        <v>24.718699999999998</v>
      </c>
    </row>
    <row r="789" spans="1:4">
      <c r="A789" s="712" t="s">
        <v>1345</v>
      </c>
      <c r="B789" s="713" t="s">
        <v>3551</v>
      </c>
      <c r="C789" s="712" t="s">
        <v>0</v>
      </c>
      <c r="D789" s="714">
        <v>11.8408</v>
      </c>
    </row>
    <row r="790" spans="1:4">
      <c r="A790" s="712" t="s">
        <v>1346</v>
      </c>
      <c r="B790" s="713" t="s">
        <v>3552</v>
      </c>
      <c r="C790" s="712" t="s">
        <v>134</v>
      </c>
      <c r="D790" s="714">
        <v>21.271999999999998</v>
      </c>
    </row>
    <row r="791" spans="1:4">
      <c r="A791" s="712" t="s">
        <v>1347</v>
      </c>
      <c r="B791" s="713" t="s">
        <v>3553</v>
      </c>
      <c r="C791" s="712" t="s">
        <v>134</v>
      </c>
      <c r="D791" s="714">
        <v>777.18430000000001</v>
      </c>
    </row>
    <row r="792" spans="1:4">
      <c r="A792" s="712" t="s">
        <v>1348</v>
      </c>
      <c r="B792" s="713" t="s">
        <v>3554</v>
      </c>
      <c r="C792" s="712" t="s">
        <v>134</v>
      </c>
      <c r="D792" s="714">
        <v>15.354200000000001</v>
      </c>
    </row>
    <row r="793" spans="1:4">
      <c r="A793" s="712" t="s">
        <v>1349</v>
      </c>
      <c r="B793" s="713" t="s">
        <v>3555</v>
      </c>
      <c r="C793" s="712" t="s">
        <v>134</v>
      </c>
      <c r="D793" s="714">
        <v>19.570900000000002</v>
      </c>
    </row>
    <row r="794" spans="1:4">
      <c r="A794" s="712" t="s">
        <v>1350</v>
      </c>
      <c r="B794" s="713" t="s">
        <v>3556</v>
      </c>
      <c r="C794" s="712" t="s">
        <v>134</v>
      </c>
      <c r="D794" s="714">
        <v>27.3</v>
      </c>
    </row>
    <row r="795" spans="1:4">
      <c r="A795" s="712" t="s">
        <v>1351</v>
      </c>
      <c r="B795" s="713" t="s">
        <v>3557</v>
      </c>
      <c r="C795" s="712" t="s">
        <v>134</v>
      </c>
      <c r="D795" s="714">
        <v>15.7921</v>
      </c>
    </row>
    <row r="796" spans="1:4">
      <c r="A796" s="712" t="s">
        <v>1352</v>
      </c>
      <c r="B796" s="713" t="s">
        <v>3558</v>
      </c>
      <c r="C796" s="712" t="s">
        <v>134</v>
      </c>
      <c r="D796" s="714">
        <v>1223.0804000000001</v>
      </c>
    </row>
    <row r="797" spans="1:4">
      <c r="A797" s="712" t="s">
        <v>1353</v>
      </c>
      <c r="B797" s="713" t="s">
        <v>3559</v>
      </c>
      <c r="C797" s="712" t="s">
        <v>134</v>
      </c>
      <c r="D797" s="714">
        <v>213.82210000000001</v>
      </c>
    </row>
    <row r="798" spans="1:4">
      <c r="A798" s="712" t="s">
        <v>1354</v>
      </c>
      <c r="B798" s="713" t="s">
        <v>3560</v>
      </c>
      <c r="C798" s="712" t="s">
        <v>134</v>
      </c>
      <c r="D798" s="714">
        <v>57.840499999999999</v>
      </c>
    </row>
    <row r="799" spans="1:4">
      <c r="A799" s="712" t="s">
        <v>1355</v>
      </c>
      <c r="B799" s="713" t="s">
        <v>3561</v>
      </c>
      <c r="C799" s="712" t="s">
        <v>134</v>
      </c>
      <c r="D799" s="714">
        <v>542.62300000000005</v>
      </c>
    </row>
    <row r="800" spans="1:4">
      <c r="A800" s="712" t="s">
        <v>1356</v>
      </c>
      <c r="B800" s="713" t="s">
        <v>3562</v>
      </c>
      <c r="C800" s="712" t="s">
        <v>12</v>
      </c>
      <c r="D800" s="714">
        <v>40.706000000000003</v>
      </c>
    </row>
    <row r="801" spans="1:4">
      <c r="A801" s="712" t="s">
        <v>5610</v>
      </c>
      <c r="B801" s="713" t="s">
        <v>5611</v>
      </c>
      <c r="C801" s="712" t="s">
        <v>12</v>
      </c>
      <c r="D801" s="714">
        <v>50.481200000000001</v>
      </c>
    </row>
    <row r="802" spans="1:4">
      <c r="A802" s="712" t="s">
        <v>1357</v>
      </c>
      <c r="B802" s="713" t="s">
        <v>3563</v>
      </c>
      <c r="C802" s="712" t="s">
        <v>12</v>
      </c>
      <c r="D802" s="714">
        <v>10.297700000000001</v>
      </c>
    </row>
    <row r="803" spans="1:4">
      <c r="A803" s="712" t="s">
        <v>1358</v>
      </c>
      <c r="B803" s="713" t="s">
        <v>3564</v>
      </c>
      <c r="C803" s="712" t="s">
        <v>134</v>
      </c>
      <c r="D803" s="714">
        <v>1962.7554</v>
      </c>
    </row>
    <row r="804" spans="1:4">
      <c r="A804" s="712" t="s">
        <v>1359</v>
      </c>
      <c r="B804" s="713" t="s">
        <v>3565</v>
      </c>
      <c r="C804" s="712" t="s">
        <v>134</v>
      </c>
      <c r="D804" s="714">
        <v>1348.0540000000001</v>
      </c>
    </row>
    <row r="805" spans="1:4">
      <c r="A805" s="712" t="s">
        <v>1360</v>
      </c>
      <c r="B805" s="713" t="s">
        <v>3566</v>
      </c>
      <c r="C805" s="712" t="s">
        <v>12</v>
      </c>
      <c r="D805" s="714">
        <v>27.6676</v>
      </c>
    </row>
    <row r="806" spans="1:4">
      <c r="A806" s="712" t="s">
        <v>1361</v>
      </c>
      <c r="B806" s="713" t="s">
        <v>3567</v>
      </c>
      <c r="C806" s="712" t="s">
        <v>0</v>
      </c>
      <c r="D806" s="714">
        <v>21.317900000000002</v>
      </c>
    </row>
    <row r="807" spans="1:4">
      <c r="A807" s="712" t="s">
        <v>1362</v>
      </c>
      <c r="B807" s="713" t="s">
        <v>3568</v>
      </c>
      <c r="C807" s="712" t="s">
        <v>134</v>
      </c>
      <c r="D807" s="714">
        <v>400.82670000000002</v>
      </c>
    </row>
    <row r="808" spans="1:4">
      <c r="A808" s="712" t="s">
        <v>1363</v>
      </c>
      <c r="B808" s="713" t="s">
        <v>3569</v>
      </c>
      <c r="C808" s="712" t="s">
        <v>0</v>
      </c>
      <c r="D808" s="714">
        <v>156.78960000000001</v>
      </c>
    </row>
    <row r="809" spans="1:4">
      <c r="A809" s="712" t="s">
        <v>1364</v>
      </c>
      <c r="B809" s="713" t="s">
        <v>3570</v>
      </c>
      <c r="C809" s="712" t="s">
        <v>0</v>
      </c>
      <c r="D809" s="714">
        <v>177.78</v>
      </c>
    </row>
    <row r="810" spans="1:4">
      <c r="A810" s="712" t="s">
        <v>1365</v>
      </c>
      <c r="B810" s="713" t="s">
        <v>3571</v>
      </c>
      <c r="C810" s="712" t="s">
        <v>0</v>
      </c>
      <c r="D810" s="714">
        <v>209.03020000000001</v>
      </c>
    </row>
    <row r="811" spans="1:4">
      <c r="A811" s="712" t="s">
        <v>1366</v>
      </c>
      <c r="B811" s="713" t="s">
        <v>3572</v>
      </c>
      <c r="C811" s="712" t="s">
        <v>0</v>
      </c>
      <c r="D811" s="714">
        <v>259.48099999999999</v>
      </c>
    </row>
    <row r="812" spans="1:4">
      <c r="A812" s="712" t="s">
        <v>1367</v>
      </c>
      <c r="B812" s="713" t="s">
        <v>3573</v>
      </c>
      <c r="C812" s="712" t="s">
        <v>0</v>
      </c>
      <c r="D812" s="714">
        <v>253</v>
      </c>
    </row>
    <row r="813" spans="1:4">
      <c r="A813" s="712" t="s">
        <v>1368</v>
      </c>
      <c r="B813" s="713" t="s">
        <v>3574</v>
      </c>
      <c r="C813" s="712" t="s">
        <v>0</v>
      </c>
      <c r="D813" s="714">
        <v>277.35000000000002</v>
      </c>
    </row>
    <row r="814" spans="1:4">
      <c r="A814" s="712" t="s">
        <v>1369</v>
      </c>
      <c r="B814" s="713" t="s">
        <v>3575</v>
      </c>
      <c r="C814" s="712" t="s">
        <v>0</v>
      </c>
      <c r="D814" s="714">
        <v>346.74299999999999</v>
      </c>
    </row>
    <row r="815" spans="1:4">
      <c r="A815" s="712" t="s">
        <v>1370</v>
      </c>
      <c r="B815" s="713" t="s">
        <v>3576</v>
      </c>
      <c r="C815" s="712" t="s">
        <v>0</v>
      </c>
      <c r="D815" s="714">
        <v>362.17869999999999</v>
      </c>
    </row>
    <row r="816" spans="1:4">
      <c r="A816" s="712" t="s">
        <v>1371</v>
      </c>
      <c r="B816" s="713" t="s">
        <v>3577</v>
      </c>
      <c r="C816" s="712" t="s">
        <v>0</v>
      </c>
      <c r="D816" s="714">
        <v>407.63</v>
      </c>
    </row>
    <row r="817" spans="1:4">
      <c r="A817" s="712" t="s">
        <v>1372</v>
      </c>
      <c r="B817" s="713" t="s">
        <v>3578</v>
      </c>
      <c r="C817" s="712" t="s">
        <v>0</v>
      </c>
      <c r="D817" s="714">
        <v>430.63</v>
      </c>
    </row>
    <row r="818" spans="1:4">
      <c r="A818" s="712" t="s">
        <v>1373</v>
      </c>
      <c r="B818" s="713" t="s">
        <v>3579</v>
      </c>
      <c r="C818" s="712" t="s">
        <v>0</v>
      </c>
      <c r="D818" s="714">
        <v>464.22719999999998</v>
      </c>
    </row>
    <row r="819" spans="1:4">
      <c r="A819" s="712" t="s">
        <v>1374</v>
      </c>
      <c r="B819" s="713" t="s">
        <v>3580</v>
      </c>
      <c r="C819" s="712" t="s">
        <v>0</v>
      </c>
      <c r="D819" s="714">
        <v>537.43820000000005</v>
      </c>
    </row>
    <row r="820" spans="1:4">
      <c r="A820" s="712" t="s">
        <v>1375</v>
      </c>
      <c r="B820" s="713" t="s">
        <v>3581</v>
      </c>
      <c r="C820" s="712" t="s">
        <v>0</v>
      </c>
      <c r="D820" s="714">
        <v>505.11900000000003</v>
      </c>
    </row>
    <row r="821" spans="1:4">
      <c r="A821" s="712" t="s">
        <v>1376</v>
      </c>
      <c r="B821" s="713" t="s">
        <v>3582</v>
      </c>
      <c r="C821" s="712" t="s">
        <v>0</v>
      </c>
      <c r="D821" s="714">
        <v>603.60609999999997</v>
      </c>
    </row>
    <row r="822" spans="1:4">
      <c r="A822" s="712" t="s">
        <v>1377</v>
      </c>
      <c r="B822" s="713" t="s">
        <v>3583</v>
      </c>
      <c r="C822" s="712" t="s">
        <v>0</v>
      </c>
      <c r="D822" s="714">
        <v>656.53459999999995</v>
      </c>
    </row>
    <row r="823" spans="1:4">
      <c r="A823" s="712" t="s">
        <v>1378</v>
      </c>
      <c r="B823" s="713" t="s">
        <v>3584</v>
      </c>
      <c r="C823" s="712" t="s">
        <v>0</v>
      </c>
      <c r="D823" s="714">
        <v>697.05150000000003</v>
      </c>
    </row>
    <row r="824" spans="1:4">
      <c r="A824" s="712" t="s">
        <v>1379</v>
      </c>
      <c r="B824" s="713" t="s">
        <v>3585</v>
      </c>
      <c r="C824" s="712" t="s">
        <v>0</v>
      </c>
      <c r="D824" s="714">
        <v>701.15520000000004</v>
      </c>
    </row>
    <row r="825" spans="1:4">
      <c r="A825" s="712" t="s">
        <v>1380</v>
      </c>
      <c r="B825" s="713" t="s">
        <v>3586</v>
      </c>
      <c r="C825" s="712" t="s">
        <v>0</v>
      </c>
      <c r="D825" s="714">
        <v>786.87419999999997</v>
      </c>
    </row>
    <row r="826" spans="1:4">
      <c r="A826" s="712" t="s">
        <v>1381</v>
      </c>
      <c r="B826" s="713" t="s">
        <v>3587</v>
      </c>
      <c r="C826" s="712" t="s">
        <v>0</v>
      </c>
      <c r="D826" s="714">
        <v>973.39440000000002</v>
      </c>
    </row>
    <row r="827" spans="1:4">
      <c r="A827" s="712" t="s">
        <v>1382</v>
      </c>
      <c r="B827" s="713" t="s">
        <v>3588</v>
      </c>
      <c r="C827" s="712" t="s">
        <v>0</v>
      </c>
      <c r="D827" s="714">
        <v>1140.2911999999999</v>
      </c>
    </row>
    <row r="828" spans="1:4">
      <c r="A828" s="712" t="s">
        <v>1383</v>
      </c>
      <c r="B828" s="713" t="s">
        <v>3589</v>
      </c>
      <c r="C828" s="712" t="s">
        <v>0</v>
      </c>
      <c r="D828" s="714">
        <v>1281.3376000000001</v>
      </c>
    </row>
    <row r="829" spans="1:4">
      <c r="A829" s="712" t="s">
        <v>1384</v>
      </c>
      <c r="B829" s="713" t="s">
        <v>3590</v>
      </c>
      <c r="C829" s="712" t="s">
        <v>0</v>
      </c>
      <c r="D829" s="714">
        <v>1316.4087</v>
      </c>
    </row>
    <row r="830" spans="1:4">
      <c r="A830" s="712" t="s">
        <v>1385</v>
      </c>
      <c r="B830" s="713" t="s">
        <v>3591</v>
      </c>
      <c r="C830" s="712" t="s">
        <v>0</v>
      </c>
      <c r="D830" s="714">
        <v>1418.1018999999999</v>
      </c>
    </row>
    <row r="831" spans="1:4">
      <c r="A831" s="712" t="s">
        <v>1386</v>
      </c>
      <c r="B831" s="713" t="s">
        <v>3592</v>
      </c>
      <c r="C831" s="712" t="s">
        <v>0</v>
      </c>
      <c r="D831" s="714">
        <v>1540.8224</v>
      </c>
    </row>
    <row r="832" spans="1:4">
      <c r="A832" s="712" t="s">
        <v>1387</v>
      </c>
      <c r="B832" s="713" t="s">
        <v>3593</v>
      </c>
      <c r="C832" s="712" t="s">
        <v>0</v>
      </c>
      <c r="D832" s="714">
        <v>191.25</v>
      </c>
    </row>
    <row r="833" spans="1:4">
      <c r="A833" s="712" t="s">
        <v>1388</v>
      </c>
      <c r="B833" s="713" t="s">
        <v>3594</v>
      </c>
      <c r="C833" s="712" t="s">
        <v>0</v>
      </c>
      <c r="D833" s="714">
        <v>244.30500000000001</v>
      </c>
    </row>
    <row r="834" spans="1:4">
      <c r="A834" s="712" t="s">
        <v>1389</v>
      </c>
      <c r="B834" s="713" t="s">
        <v>3595</v>
      </c>
      <c r="C834" s="712" t="s">
        <v>0</v>
      </c>
      <c r="D834" s="714">
        <v>249.65</v>
      </c>
    </row>
    <row r="835" spans="1:4">
      <c r="A835" s="712" t="s">
        <v>1390</v>
      </c>
      <c r="B835" s="713" t="s">
        <v>3596</v>
      </c>
      <c r="C835" s="712" t="s">
        <v>0</v>
      </c>
      <c r="D835" s="714">
        <v>336.5677</v>
      </c>
    </row>
    <row r="836" spans="1:4">
      <c r="A836" s="712" t="s">
        <v>1391</v>
      </c>
      <c r="B836" s="713" t="s">
        <v>3597</v>
      </c>
      <c r="C836" s="712" t="s">
        <v>134</v>
      </c>
      <c r="D836" s="714">
        <v>705.7867</v>
      </c>
    </row>
    <row r="837" spans="1:4">
      <c r="A837" s="712" t="s">
        <v>1392</v>
      </c>
      <c r="B837" s="713" t="s">
        <v>3598</v>
      </c>
      <c r="C837" s="712" t="s">
        <v>134</v>
      </c>
      <c r="D837" s="714">
        <v>578.79690000000005</v>
      </c>
    </row>
    <row r="838" spans="1:4">
      <c r="A838" s="712" t="s">
        <v>1393</v>
      </c>
      <c r="B838" s="713" t="s">
        <v>3599</v>
      </c>
      <c r="C838" s="712" t="s">
        <v>0</v>
      </c>
      <c r="D838" s="714">
        <v>737.54049999999995</v>
      </c>
    </row>
    <row r="839" spans="1:4">
      <c r="A839" s="712" t="s">
        <v>1394</v>
      </c>
      <c r="B839" s="713" t="s">
        <v>3600</v>
      </c>
      <c r="C839" s="712" t="s">
        <v>8</v>
      </c>
      <c r="D839" s="714">
        <v>10342.3896</v>
      </c>
    </row>
    <row r="840" spans="1:4">
      <c r="A840" s="712" t="s">
        <v>1395</v>
      </c>
      <c r="B840" s="713" t="s">
        <v>3601</v>
      </c>
      <c r="C840" s="712" t="s">
        <v>8</v>
      </c>
      <c r="D840" s="714">
        <v>8837.8896000000004</v>
      </c>
    </row>
    <row r="841" spans="1:4">
      <c r="A841" s="712" t="s">
        <v>1396</v>
      </c>
      <c r="B841" s="713" t="s">
        <v>3602</v>
      </c>
      <c r="C841" s="712" t="s">
        <v>8</v>
      </c>
      <c r="D841" s="714">
        <v>9840.8896000000004</v>
      </c>
    </row>
    <row r="842" spans="1:4">
      <c r="A842" s="712" t="s">
        <v>1397</v>
      </c>
      <c r="B842" s="713" t="s">
        <v>3603</v>
      </c>
      <c r="C842" s="712" t="s">
        <v>8</v>
      </c>
      <c r="D842" s="714">
        <v>10342.3896</v>
      </c>
    </row>
    <row r="843" spans="1:4">
      <c r="A843" s="712" t="s">
        <v>1398</v>
      </c>
      <c r="B843" s="713" t="s">
        <v>3604</v>
      </c>
      <c r="C843" s="712" t="s">
        <v>134</v>
      </c>
      <c r="D843" s="714">
        <v>91744.714300000007</v>
      </c>
    </row>
    <row r="844" spans="1:4">
      <c r="A844" s="712" t="s">
        <v>1399</v>
      </c>
      <c r="B844" s="713" t="s">
        <v>3605</v>
      </c>
      <c r="C844" s="712" t="s">
        <v>134</v>
      </c>
      <c r="D844" s="714">
        <v>11.552199999999999</v>
      </c>
    </row>
    <row r="845" spans="1:4">
      <c r="A845" s="712" t="s">
        <v>1400</v>
      </c>
      <c r="B845" s="713" t="s">
        <v>3606</v>
      </c>
      <c r="C845" s="712" t="s">
        <v>134</v>
      </c>
      <c r="D845" s="714">
        <v>10.266500000000001</v>
      </c>
    </row>
    <row r="846" spans="1:4">
      <c r="A846" s="712" t="s">
        <v>1401</v>
      </c>
      <c r="B846" s="713" t="s">
        <v>3607</v>
      </c>
      <c r="C846" s="712" t="s">
        <v>134</v>
      </c>
      <c r="D846" s="714">
        <v>55.130899999999997</v>
      </c>
    </row>
    <row r="847" spans="1:4">
      <c r="A847" s="712" t="s">
        <v>1402</v>
      </c>
      <c r="B847" s="713" t="s">
        <v>3608</v>
      </c>
      <c r="C847" s="712" t="s">
        <v>134</v>
      </c>
      <c r="D847" s="714">
        <v>56.941800000000001</v>
      </c>
    </row>
    <row r="848" spans="1:4">
      <c r="A848" s="712" t="s">
        <v>1403</v>
      </c>
      <c r="B848" s="713" t="s">
        <v>3609</v>
      </c>
      <c r="C848" s="712" t="s">
        <v>134</v>
      </c>
      <c r="D848" s="714">
        <v>60.134300000000003</v>
      </c>
    </row>
    <row r="849" spans="1:4">
      <c r="A849" s="712" t="s">
        <v>1404</v>
      </c>
      <c r="B849" s="713" t="s">
        <v>3610</v>
      </c>
      <c r="C849" s="712" t="s">
        <v>134</v>
      </c>
      <c r="D849" s="714">
        <v>113.45099999999999</v>
      </c>
    </row>
    <row r="850" spans="1:4">
      <c r="A850" s="712" t="s">
        <v>1405</v>
      </c>
      <c r="B850" s="713" t="s">
        <v>3611</v>
      </c>
      <c r="C850" s="712" t="s">
        <v>134</v>
      </c>
      <c r="D850" s="714">
        <v>13.5223</v>
      </c>
    </row>
    <row r="851" spans="1:4">
      <c r="A851" s="712" t="s">
        <v>1406</v>
      </c>
      <c r="B851" s="713" t="s">
        <v>3612</v>
      </c>
      <c r="C851" s="712" t="s">
        <v>134</v>
      </c>
      <c r="D851" s="714">
        <v>102.83580000000001</v>
      </c>
    </row>
    <row r="852" spans="1:4">
      <c r="A852" s="712" t="s">
        <v>1407</v>
      </c>
      <c r="B852" s="713" t="s">
        <v>3613</v>
      </c>
      <c r="C852" s="712" t="s">
        <v>134</v>
      </c>
      <c r="D852" s="714">
        <v>121.2796</v>
      </c>
    </row>
    <row r="853" spans="1:4">
      <c r="A853" s="712" t="s">
        <v>1408</v>
      </c>
      <c r="B853" s="713" t="s">
        <v>3614</v>
      </c>
      <c r="C853" s="712" t="s">
        <v>134</v>
      </c>
      <c r="D853" s="714">
        <v>128.6294</v>
      </c>
    </row>
    <row r="854" spans="1:4">
      <c r="A854" s="712" t="s">
        <v>1409</v>
      </c>
      <c r="B854" s="713" t="s">
        <v>3615</v>
      </c>
      <c r="C854" s="712" t="s">
        <v>134</v>
      </c>
      <c r="D854" s="714">
        <v>65.001800000000003</v>
      </c>
    </row>
    <row r="855" spans="1:4">
      <c r="A855" s="712" t="s">
        <v>1410</v>
      </c>
      <c r="B855" s="713" t="s">
        <v>3616</v>
      </c>
      <c r="C855" s="712" t="s">
        <v>134</v>
      </c>
      <c r="D855" s="714">
        <v>93.0137</v>
      </c>
    </row>
    <row r="856" spans="1:4">
      <c r="A856" s="712" t="s">
        <v>1411</v>
      </c>
      <c r="B856" s="713" t="s">
        <v>3617</v>
      </c>
      <c r="C856" s="712" t="s">
        <v>134</v>
      </c>
      <c r="D856" s="714">
        <v>119.06270000000001</v>
      </c>
    </row>
    <row r="857" spans="1:4">
      <c r="A857" s="712" t="s">
        <v>1412</v>
      </c>
      <c r="B857" s="713" t="s">
        <v>3618</v>
      </c>
      <c r="C857" s="712" t="s">
        <v>134</v>
      </c>
      <c r="D857" s="714">
        <v>62.5807</v>
      </c>
    </row>
    <row r="858" spans="1:4">
      <c r="A858" s="712" t="s">
        <v>1413</v>
      </c>
      <c r="B858" s="713" t="s">
        <v>3619</v>
      </c>
      <c r="C858" s="712" t="s">
        <v>134</v>
      </c>
      <c r="D858" s="714">
        <v>123.7098</v>
      </c>
    </row>
    <row r="859" spans="1:4">
      <c r="A859" s="712" t="s">
        <v>1414</v>
      </c>
      <c r="B859" s="713" t="s">
        <v>3620</v>
      </c>
      <c r="C859" s="712" t="s">
        <v>2238</v>
      </c>
      <c r="D859" s="714">
        <v>759.81600000000003</v>
      </c>
    </row>
    <row r="860" spans="1:4">
      <c r="A860" s="712" t="s">
        <v>1415</v>
      </c>
      <c r="B860" s="713" t="s">
        <v>3621</v>
      </c>
      <c r="C860" s="712" t="s">
        <v>2238</v>
      </c>
      <c r="D860" s="714">
        <v>928.678</v>
      </c>
    </row>
    <row r="861" spans="1:4">
      <c r="A861" s="712" t="s">
        <v>1416</v>
      </c>
      <c r="B861" s="713" t="s">
        <v>3622</v>
      </c>
      <c r="C861" s="712" t="s">
        <v>2238</v>
      </c>
      <c r="D861" s="714">
        <v>1103.777</v>
      </c>
    </row>
    <row r="862" spans="1:4">
      <c r="A862" s="712" t="s">
        <v>1417</v>
      </c>
      <c r="B862" s="713" t="s">
        <v>3623</v>
      </c>
      <c r="C862" s="712" t="s">
        <v>134</v>
      </c>
      <c r="D862" s="714">
        <v>50.750799999999998</v>
      </c>
    </row>
    <row r="863" spans="1:4">
      <c r="A863" s="712" t="s">
        <v>1418</v>
      </c>
      <c r="B863" s="713" t="s">
        <v>3624</v>
      </c>
      <c r="C863" s="712" t="s">
        <v>2238</v>
      </c>
      <c r="D863" s="714">
        <v>909.92010000000005</v>
      </c>
    </row>
    <row r="864" spans="1:4">
      <c r="A864" s="712" t="s">
        <v>1419</v>
      </c>
      <c r="B864" s="713" t="s">
        <v>3625</v>
      </c>
      <c r="C864" s="712" t="s">
        <v>134</v>
      </c>
      <c r="D864" s="714">
        <v>469839.11</v>
      </c>
    </row>
    <row r="865" spans="1:4">
      <c r="A865" s="712" t="s">
        <v>1420</v>
      </c>
      <c r="B865" s="713" t="s">
        <v>3626</v>
      </c>
      <c r="C865" s="712" t="s">
        <v>134</v>
      </c>
      <c r="D865" s="714">
        <v>516400.02360000001</v>
      </c>
    </row>
    <row r="866" spans="1:4">
      <c r="A866" s="712" t="s">
        <v>1421</v>
      </c>
      <c r="B866" s="713" t="s">
        <v>3627</v>
      </c>
      <c r="C866" s="712" t="s">
        <v>134</v>
      </c>
      <c r="D866" s="714">
        <v>570244.26500000001</v>
      </c>
    </row>
    <row r="867" spans="1:4">
      <c r="A867" s="712" t="s">
        <v>1422</v>
      </c>
      <c r="B867" s="713" t="s">
        <v>3628</v>
      </c>
      <c r="C867" s="712" t="s">
        <v>134</v>
      </c>
      <c r="D867" s="714">
        <v>626582.94979999994</v>
      </c>
    </row>
    <row r="868" spans="1:4">
      <c r="A868" s="712" t="s">
        <v>1423</v>
      </c>
      <c r="B868" s="713" t="s">
        <v>3629</v>
      </c>
      <c r="C868" s="712" t="s">
        <v>134</v>
      </c>
      <c r="D868" s="714">
        <v>596507.89339999994</v>
      </c>
    </row>
    <row r="869" spans="1:4">
      <c r="A869" s="712" t="s">
        <v>1424</v>
      </c>
      <c r="B869" s="713" t="s">
        <v>3630</v>
      </c>
      <c r="C869" s="712" t="s">
        <v>134</v>
      </c>
      <c r="D869" s="714">
        <v>653324.18180000002</v>
      </c>
    </row>
    <row r="870" spans="1:4">
      <c r="A870" s="712" t="s">
        <v>1425</v>
      </c>
      <c r="B870" s="713" t="s">
        <v>3631</v>
      </c>
      <c r="C870" s="712" t="s">
        <v>134</v>
      </c>
      <c r="D870" s="714">
        <v>718186.01679999998</v>
      </c>
    </row>
    <row r="871" spans="1:4">
      <c r="A871" s="712" t="s">
        <v>1426</v>
      </c>
      <c r="B871" s="713" t="s">
        <v>3632</v>
      </c>
      <c r="C871" s="712" t="s">
        <v>134</v>
      </c>
      <c r="D871" s="714">
        <v>791682.79449999996</v>
      </c>
    </row>
    <row r="872" spans="1:4">
      <c r="A872" s="712" t="s">
        <v>1427</v>
      </c>
      <c r="B872" s="713" t="s">
        <v>3633</v>
      </c>
      <c r="C872" s="712" t="s">
        <v>134</v>
      </c>
      <c r="D872" s="714">
        <v>948135.82720000006</v>
      </c>
    </row>
    <row r="873" spans="1:4">
      <c r="A873" s="712" t="s">
        <v>1428</v>
      </c>
      <c r="B873" s="713" t="s">
        <v>3634</v>
      </c>
      <c r="C873" s="712" t="s">
        <v>134</v>
      </c>
      <c r="D873" s="714">
        <v>778040.53760000004</v>
      </c>
    </row>
    <row r="874" spans="1:4">
      <c r="A874" s="712" t="s">
        <v>1429</v>
      </c>
      <c r="B874" s="713" t="s">
        <v>3635</v>
      </c>
      <c r="C874" s="712" t="s">
        <v>134</v>
      </c>
      <c r="D874" s="714">
        <v>857536.33959999995</v>
      </c>
    </row>
    <row r="875" spans="1:4">
      <c r="A875" s="712" t="s">
        <v>1430</v>
      </c>
      <c r="B875" s="713" t="s">
        <v>3636</v>
      </c>
      <c r="C875" s="712" t="s">
        <v>134</v>
      </c>
      <c r="D875" s="714">
        <v>942655.47750000004</v>
      </c>
    </row>
    <row r="876" spans="1:4">
      <c r="A876" s="712" t="s">
        <v>1431</v>
      </c>
      <c r="B876" s="713" t="s">
        <v>3637</v>
      </c>
      <c r="C876" s="712" t="s">
        <v>134</v>
      </c>
      <c r="D876" s="714">
        <v>687029.16200000001</v>
      </c>
    </row>
    <row r="877" spans="1:4">
      <c r="A877" s="712" t="s">
        <v>1432</v>
      </c>
      <c r="B877" s="713" t="s">
        <v>3638</v>
      </c>
      <c r="C877" s="712" t="s">
        <v>134</v>
      </c>
      <c r="D877" s="714">
        <v>1129917.9944</v>
      </c>
    </row>
    <row r="878" spans="1:4">
      <c r="A878" s="712" t="s">
        <v>1433</v>
      </c>
      <c r="B878" s="713" t="s">
        <v>3639</v>
      </c>
      <c r="C878" s="712" t="s">
        <v>134</v>
      </c>
      <c r="D878" s="714">
        <v>539577.07759999996</v>
      </c>
    </row>
    <row r="879" spans="1:4">
      <c r="A879" s="712" t="s">
        <v>1434</v>
      </c>
      <c r="B879" s="713" t="s">
        <v>3640</v>
      </c>
      <c r="C879" s="712" t="s">
        <v>134</v>
      </c>
      <c r="D879" s="714">
        <v>593111.82239999995</v>
      </c>
    </row>
    <row r="880" spans="1:4">
      <c r="A880" s="712" t="s">
        <v>1435</v>
      </c>
      <c r="B880" s="713" t="s">
        <v>3641</v>
      </c>
      <c r="C880" s="712" t="s">
        <v>134</v>
      </c>
      <c r="D880" s="714">
        <v>652000.42079999996</v>
      </c>
    </row>
    <row r="881" spans="1:4">
      <c r="A881" s="712" t="s">
        <v>1436</v>
      </c>
      <c r="B881" s="713" t="s">
        <v>3642</v>
      </c>
      <c r="C881" s="712" t="s">
        <v>134</v>
      </c>
      <c r="D881" s="714">
        <v>719404.21950000001</v>
      </c>
    </row>
    <row r="882" spans="1:4">
      <c r="A882" s="712" t="s">
        <v>1437</v>
      </c>
      <c r="B882" s="713" t="s">
        <v>3643</v>
      </c>
      <c r="C882" s="712" t="s">
        <v>134</v>
      </c>
      <c r="D882" s="714">
        <v>684894.56050000002</v>
      </c>
    </row>
    <row r="883" spans="1:4">
      <c r="A883" s="712" t="s">
        <v>1438</v>
      </c>
      <c r="B883" s="713" t="s">
        <v>3644</v>
      </c>
      <c r="C883" s="712" t="s">
        <v>134</v>
      </c>
      <c r="D883" s="714">
        <v>752751.63069999998</v>
      </c>
    </row>
    <row r="884" spans="1:4">
      <c r="A884" s="712" t="s">
        <v>1439</v>
      </c>
      <c r="B884" s="713" t="s">
        <v>3645</v>
      </c>
      <c r="C884" s="712" t="s">
        <v>134</v>
      </c>
      <c r="D884" s="714">
        <v>827341.25890000002</v>
      </c>
    </row>
    <row r="885" spans="1:4">
      <c r="A885" s="712" t="s">
        <v>1440</v>
      </c>
      <c r="B885" s="713" t="s">
        <v>3646</v>
      </c>
      <c r="C885" s="712" t="s">
        <v>134</v>
      </c>
      <c r="D885" s="714">
        <v>912817.35210000002</v>
      </c>
    </row>
    <row r="886" spans="1:4">
      <c r="A886" s="712" t="s">
        <v>1441</v>
      </c>
      <c r="B886" s="713" t="s">
        <v>3647</v>
      </c>
      <c r="C886" s="712" t="s">
        <v>134</v>
      </c>
      <c r="D886" s="714">
        <v>1093324.2178</v>
      </c>
    </row>
    <row r="887" spans="1:4">
      <c r="A887" s="712" t="s">
        <v>1442</v>
      </c>
      <c r="B887" s="713" t="s">
        <v>3648</v>
      </c>
      <c r="C887" s="712" t="s">
        <v>134</v>
      </c>
      <c r="D887" s="714">
        <v>896233.81299999997</v>
      </c>
    </row>
    <row r="888" spans="1:4">
      <c r="A888" s="712" t="s">
        <v>1443</v>
      </c>
      <c r="B888" s="713" t="s">
        <v>3649</v>
      </c>
      <c r="C888" s="712" t="s">
        <v>134</v>
      </c>
      <c r="D888" s="714">
        <v>989163.10490000003</v>
      </c>
    </row>
    <row r="889" spans="1:4">
      <c r="A889" s="712" t="s">
        <v>1444</v>
      </c>
      <c r="B889" s="713" t="s">
        <v>3650</v>
      </c>
      <c r="C889" s="712" t="s">
        <v>134</v>
      </c>
      <c r="D889" s="714">
        <v>1083110.9820999999</v>
      </c>
    </row>
    <row r="890" spans="1:4">
      <c r="A890" s="712" t="s">
        <v>1445</v>
      </c>
      <c r="B890" s="713" t="s">
        <v>3651</v>
      </c>
      <c r="C890" s="712" t="s">
        <v>134</v>
      </c>
      <c r="D890" s="714">
        <v>789406.57609999995</v>
      </c>
    </row>
    <row r="891" spans="1:4">
      <c r="A891" s="712" t="s">
        <v>1446</v>
      </c>
      <c r="B891" s="713" t="s">
        <v>3652</v>
      </c>
      <c r="C891" s="712" t="s">
        <v>134</v>
      </c>
      <c r="D891" s="714">
        <v>1312687.7546000001</v>
      </c>
    </row>
    <row r="892" spans="1:4">
      <c r="A892" s="712" t="s">
        <v>1447</v>
      </c>
      <c r="B892" s="713" t="s">
        <v>3653</v>
      </c>
      <c r="C892" s="712" t="s">
        <v>134</v>
      </c>
      <c r="D892" s="714">
        <v>649076.85580000002</v>
      </c>
    </row>
    <row r="893" spans="1:4">
      <c r="A893" s="712" t="s">
        <v>1448</v>
      </c>
      <c r="B893" s="713" t="s">
        <v>3654</v>
      </c>
      <c r="C893" s="712" t="s">
        <v>134</v>
      </c>
      <c r="D893" s="714">
        <v>713298.97199999995</v>
      </c>
    </row>
    <row r="894" spans="1:4">
      <c r="A894" s="712" t="s">
        <v>1449</v>
      </c>
      <c r="B894" s="713" t="s">
        <v>3655</v>
      </c>
      <c r="C894" s="712" t="s">
        <v>134</v>
      </c>
      <c r="D894" s="714">
        <v>783943.43770000001</v>
      </c>
    </row>
    <row r="895" spans="1:4">
      <c r="A895" s="712" t="s">
        <v>1450</v>
      </c>
      <c r="B895" s="713" t="s">
        <v>3656</v>
      </c>
      <c r="C895" s="712" t="s">
        <v>134</v>
      </c>
      <c r="D895" s="714">
        <v>865079.71429999999</v>
      </c>
    </row>
    <row r="896" spans="1:4">
      <c r="A896" s="712" t="s">
        <v>1451</v>
      </c>
      <c r="B896" s="713" t="s">
        <v>3657</v>
      </c>
      <c r="C896" s="712" t="s">
        <v>134</v>
      </c>
      <c r="D896" s="714">
        <v>820637.99840000004</v>
      </c>
    </row>
    <row r="897" spans="1:4">
      <c r="A897" s="712" t="s">
        <v>1452</v>
      </c>
      <c r="B897" s="713" t="s">
        <v>3658</v>
      </c>
      <c r="C897" s="712" t="s">
        <v>134</v>
      </c>
      <c r="D897" s="714">
        <v>905443.69660000002</v>
      </c>
    </row>
    <row r="898" spans="1:4">
      <c r="A898" s="712" t="s">
        <v>1453</v>
      </c>
      <c r="B898" s="713" t="s">
        <v>3659</v>
      </c>
      <c r="C898" s="712" t="s">
        <v>134</v>
      </c>
      <c r="D898" s="714">
        <v>991019.73640000005</v>
      </c>
    </row>
    <row r="899" spans="1:4">
      <c r="A899" s="712" t="s">
        <v>1454</v>
      </c>
      <c r="B899" s="713" t="s">
        <v>3660</v>
      </c>
      <c r="C899" s="712" t="s">
        <v>134</v>
      </c>
      <c r="D899" s="714">
        <v>1093427.6206</v>
      </c>
    </row>
    <row r="900" spans="1:4">
      <c r="A900" s="712" t="s">
        <v>1455</v>
      </c>
      <c r="B900" s="713" t="s">
        <v>3661</v>
      </c>
      <c r="C900" s="712" t="s">
        <v>134</v>
      </c>
      <c r="D900" s="714">
        <v>1320339.5637000001</v>
      </c>
    </row>
    <row r="901" spans="1:4">
      <c r="A901" s="712" t="s">
        <v>1456</v>
      </c>
      <c r="B901" s="713" t="s">
        <v>3662</v>
      </c>
      <c r="C901" s="712" t="s">
        <v>134</v>
      </c>
      <c r="D901" s="714">
        <v>1074269.0064999999</v>
      </c>
    </row>
    <row r="902" spans="1:4">
      <c r="A902" s="712" t="s">
        <v>1457</v>
      </c>
      <c r="B902" s="713" t="s">
        <v>3663</v>
      </c>
      <c r="C902" s="712" t="s">
        <v>134</v>
      </c>
      <c r="D902" s="714">
        <v>1181061.7213000001</v>
      </c>
    </row>
    <row r="903" spans="1:4">
      <c r="A903" s="712" t="s">
        <v>1458</v>
      </c>
      <c r="B903" s="713" t="s">
        <v>3664</v>
      </c>
      <c r="C903" s="712" t="s">
        <v>134</v>
      </c>
      <c r="D903" s="714">
        <v>1304876.4280000001</v>
      </c>
    </row>
    <row r="904" spans="1:4">
      <c r="A904" s="712" t="s">
        <v>1459</v>
      </c>
      <c r="B904" s="713" t="s">
        <v>3665</v>
      </c>
      <c r="C904" s="712" t="s">
        <v>0</v>
      </c>
      <c r="D904" s="714">
        <v>381.78829999999999</v>
      </c>
    </row>
    <row r="905" spans="1:4">
      <c r="A905" s="712" t="s">
        <v>1460</v>
      </c>
      <c r="B905" s="713" t="s">
        <v>3666</v>
      </c>
      <c r="C905" s="712" t="s">
        <v>134</v>
      </c>
      <c r="D905" s="714">
        <v>1563314.5564999999</v>
      </c>
    </row>
    <row r="906" spans="1:4">
      <c r="A906" s="712" t="s">
        <v>1461</v>
      </c>
      <c r="B906" s="713" t="s">
        <v>3667</v>
      </c>
      <c r="C906" s="712" t="s">
        <v>134</v>
      </c>
      <c r="D906" s="714">
        <v>200</v>
      </c>
    </row>
    <row r="907" spans="1:4">
      <c r="A907" s="712" t="s">
        <v>1462</v>
      </c>
      <c r="B907" s="713" t="s">
        <v>3668</v>
      </c>
      <c r="C907" s="712" t="s">
        <v>134</v>
      </c>
      <c r="D907" s="714">
        <v>123.2492</v>
      </c>
    </row>
    <row r="908" spans="1:4">
      <c r="A908" s="712" t="s">
        <v>1463</v>
      </c>
      <c r="B908" s="713" t="s">
        <v>3669</v>
      </c>
      <c r="C908" s="712" t="s">
        <v>0</v>
      </c>
      <c r="D908" s="714">
        <v>796.82489999999996</v>
      </c>
    </row>
    <row r="909" spans="1:4">
      <c r="A909" s="712" t="s">
        <v>1464</v>
      </c>
      <c r="B909" s="713" t="s">
        <v>3670</v>
      </c>
      <c r="C909" s="712" t="s">
        <v>0</v>
      </c>
      <c r="D909" s="714">
        <v>660.21050000000002</v>
      </c>
    </row>
    <row r="910" spans="1:4">
      <c r="A910" s="712" t="s">
        <v>1465</v>
      </c>
      <c r="B910" s="713" t="s">
        <v>3671</v>
      </c>
      <c r="C910" s="712" t="s">
        <v>134</v>
      </c>
      <c r="D910" s="714">
        <v>755309.14980000001</v>
      </c>
    </row>
    <row r="911" spans="1:4">
      <c r="A911" s="712" t="s">
        <v>1466</v>
      </c>
      <c r="B911" s="713" t="s">
        <v>3672</v>
      </c>
      <c r="C911" s="712" t="s">
        <v>134</v>
      </c>
      <c r="D911" s="714">
        <v>830417.17070000002</v>
      </c>
    </row>
    <row r="912" spans="1:4">
      <c r="A912" s="712" t="s">
        <v>1467</v>
      </c>
      <c r="B912" s="713" t="s">
        <v>3673</v>
      </c>
      <c r="C912" s="712" t="s">
        <v>134</v>
      </c>
      <c r="D912" s="714">
        <v>997769.18350000004</v>
      </c>
    </row>
    <row r="913" spans="1:4">
      <c r="A913" s="712" t="s">
        <v>1468</v>
      </c>
      <c r="B913" s="713" t="s">
        <v>3674</v>
      </c>
      <c r="C913" s="712" t="s">
        <v>134</v>
      </c>
      <c r="D913" s="714">
        <v>948647.32660000003</v>
      </c>
    </row>
    <row r="914" spans="1:4">
      <c r="A914" s="712" t="s">
        <v>1469</v>
      </c>
      <c r="B914" s="713" t="s">
        <v>3675</v>
      </c>
      <c r="C914" s="712" t="s">
        <v>134</v>
      </c>
      <c r="D914" s="714">
        <v>1042877.9767</v>
      </c>
    </row>
    <row r="915" spans="1:4">
      <c r="A915" s="712" t="s">
        <v>1470</v>
      </c>
      <c r="B915" s="713" t="s">
        <v>3676</v>
      </c>
      <c r="C915" s="712" t="s">
        <v>134</v>
      </c>
      <c r="D915" s="714">
        <v>1146531.3817</v>
      </c>
    </row>
    <row r="916" spans="1:4">
      <c r="A916" s="712" t="s">
        <v>1471</v>
      </c>
      <c r="B916" s="713" t="s">
        <v>3677</v>
      </c>
      <c r="C916" s="712" t="s">
        <v>134</v>
      </c>
      <c r="D916" s="714">
        <v>1380911.9724000001</v>
      </c>
    </row>
    <row r="917" spans="1:4">
      <c r="A917" s="712" t="s">
        <v>1472</v>
      </c>
      <c r="B917" s="713" t="s">
        <v>3678</v>
      </c>
      <c r="C917" s="712" t="s">
        <v>134</v>
      </c>
      <c r="D917" s="714">
        <v>504.25979999999998</v>
      </c>
    </row>
    <row r="918" spans="1:4">
      <c r="A918" s="712" t="s">
        <v>1473</v>
      </c>
      <c r="B918" s="713" t="s">
        <v>3679</v>
      </c>
      <c r="C918" s="712" t="s">
        <v>134</v>
      </c>
      <c r="D918" s="714">
        <v>1854.8939</v>
      </c>
    </row>
    <row r="919" spans="1:4">
      <c r="A919" s="712" t="s">
        <v>1474</v>
      </c>
      <c r="B919" s="713" t="s">
        <v>3680</v>
      </c>
      <c r="C919" s="712" t="s">
        <v>134</v>
      </c>
      <c r="D919" s="714">
        <v>262.60500000000002</v>
      </c>
    </row>
    <row r="920" spans="1:4">
      <c r="A920" s="712" t="s">
        <v>1475</v>
      </c>
      <c r="B920" s="713" t="s">
        <v>3681</v>
      </c>
      <c r="C920" s="712" t="s">
        <v>134</v>
      </c>
      <c r="D920" s="714">
        <v>870038.43059999996</v>
      </c>
    </row>
    <row r="921" spans="1:4">
      <c r="A921" s="712" t="s">
        <v>1476</v>
      </c>
      <c r="B921" s="713" t="s">
        <v>3682</v>
      </c>
      <c r="C921" s="712" t="s">
        <v>134</v>
      </c>
      <c r="D921" s="714">
        <v>956408.05330000003</v>
      </c>
    </row>
    <row r="922" spans="1:4">
      <c r="A922" s="712" t="s">
        <v>1477</v>
      </c>
      <c r="B922" s="713" t="s">
        <v>3683</v>
      </c>
      <c r="C922" s="712" t="s">
        <v>134</v>
      </c>
      <c r="D922" s="714">
        <v>1146421.0854</v>
      </c>
    </row>
    <row r="923" spans="1:4" ht="25.5">
      <c r="A923" s="712" t="s">
        <v>1478</v>
      </c>
      <c r="B923" s="713" t="s">
        <v>3684</v>
      </c>
      <c r="C923" s="712" t="s">
        <v>0</v>
      </c>
      <c r="D923" s="714">
        <v>473.16059999999999</v>
      </c>
    </row>
    <row r="924" spans="1:4" ht="25.5">
      <c r="A924" s="712" t="s">
        <v>1479</v>
      </c>
      <c r="B924" s="713" t="s">
        <v>3685</v>
      </c>
      <c r="C924" s="712" t="s">
        <v>0</v>
      </c>
      <c r="D924" s="714">
        <v>586.65279999999996</v>
      </c>
    </row>
    <row r="925" spans="1:4" ht="25.5">
      <c r="A925" s="712" t="s">
        <v>1480</v>
      </c>
      <c r="B925" s="713" t="s">
        <v>3686</v>
      </c>
      <c r="C925" s="712" t="s">
        <v>0</v>
      </c>
      <c r="D925" s="714">
        <v>660.22460000000001</v>
      </c>
    </row>
    <row r="926" spans="1:4" ht="25.5">
      <c r="A926" s="712" t="s">
        <v>1481</v>
      </c>
      <c r="B926" s="713" t="s">
        <v>3687</v>
      </c>
      <c r="C926" s="712" t="s">
        <v>0</v>
      </c>
      <c r="D926" s="714">
        <v>1266.0658000000001</v>
      </c>
    </row>
    <row r="927" spans="1:4" ht="25.5">
      <c r="A927" s="712" t="s">
        <v>1482</v>
      </c>
      <c r="B927" s="713" t="s">
        <v>3688</v>
      </c>
      <c r="C927" s="712" t="s">
        <v>0</v>
      </c>
      <c r="D927" s="714">
        <v>1604.65</v>
      </c>
    </row>
    <row r="928" spans="1:4" ht="25.5">
      <c r="A928" s="712" t="s">
        <v>1483</v>
      </c>
      <c r="B928" s="713" t="s">
        <v>3689</v>
      </c>
      <c r="C928" s="712" t="s">
        <v>0</v>
      </c>
      <c r="D928" s="714">
        <v>3045.194</v>
      </c>
    </row>
    <row r="929" spans="1:4">
      <c r="A929" s="712" t="s">
        <v>1484</v>
      </c>
      <c r="B929" s="713" t="s">
        <v>4672</v>
      </c>
      <c r="C929" s="712" t="s">
        <v>134</v>
      </c>
      <c r="D929" s="714">
        <v>70.729100000000003</v>
      </c>
    </row>
    <row r="930" spans="1:4">
      <c r="A930" s="712" t="s">
        <v>1485</v>
      </c>
      <c r="B930" s="713" t="s">
        <v>4673</v>
      </c>
      <c r="C930" s="712" t="s">
        <v>134</v>
      </c>
      <c r="D930" s="714">
        <v>87.531000000000006</v>
      </c>
    </row>
    <row r="931" spans="1:4">
      <c r="A931" s="712" t="s">
        <v>1486</v>
      </c>
      <c r="B931" s="713" t="s">
        <v>4674</v>
      </c>
      <c r="C931" s="712" t="s">
        <v>134</v>
      </c>
      <c r="D931" s="714">
        <v>105.11879999999999</v>
      </c>
    </row>
    <row r="932" spans="1:4">
      <c r="A932" s="712" t="s">
        <v>1487</v>
      </c>
      <c r="B932" s="713" t="s">
        <v>4675</v>
      </c>
      <c r="C932" s="712" t="s">
        <v>134</v>
      </c>
      <c r="D932" s="714">
        <v>120.4662</v>
      </c>
    </row>
    <row r="933" spans="1:4">
      <c r="A933" s="712" t="s">
        <v>1488</v>
      </c>
      <c r="B933" s="713" t="s">
        <v>4676</v>
      </c>
      <c r="C933" s="712" t="s">
        <v>134</v>
      </c>
      <c r="D933" s="714">
        <v>132.71860000000001</v>
      </c>
    </row>
    <row r="934" spans="1:4">
      <c r="A934" s="712" t="s">
        <v>1489</v>
      </c>
      <c r="B934" s="713" t="s">
        <v>4677</v>
      </c>
      <c r="C934" s="712" t="s">
        <v>134</v>
      </c>
      <c r="D934" s="714">
        <v>144.9845</v>
      </c>
    </row>
    <row r="935" spans="1:4">
      <c r="A935" s="712" t="s">
        <v>1490</v>
      </c>
      <c r="B935" s="713" t="s">
        <v>4678</v>
      </c>
      <c r="C935" s="712" t="s">
        <v>134</v>
      </c>
      <c r="D935" s="714">
        <v>158.846</v>
      </c>
    </row>
    <row r="936" spans="1:4">
      <c r="A936" s="712" t="s">
        <v>1491</v>
      </c>
      <c r="B936" s="713" t="s">
        <v>4679</v>
      </c>
      <c r="C936" s="712" t="s">
        <v>134</v>
      </c>
      <c r="D936" s="714">
        <v>175.8552</v>
      </c>
    </row>
    <row r="937" spans="1:4">
      <c r="A937" s="712" t="s">
        <v>1492</v>
      </c>
      <c r="B937" s="713" t="s">
        <v>4680</v>
      </c>
      <c r="C937" s="712" t="s">
        <v>134</v>
      </c>
      <c r="D937" s="714">
        <v>198.96870000000001</v>
      </c>
    </row>
    <row r="938" spans="1:4">
      <c r="A938" s="712" t="s">
        <v>1493</v>
      </c>
      <c r="B938" s="713" t="s">
        <v>3690</v>
      </c>
      <c r="C938" s="712" t="s">
        <v>134</v>
      </c>
      <c r="D938" s="714">
        <v>454.29349999999999</v>
      </c>
    </row>
    <row r="939" spans="1:4">
      <c r="A939" s="712" t="s">
        <v>5435</v>
      </c>
      <c r="B939" s="713" t="s">
        <v>5436</v>
      </c>
      <c r="C939" s="712" t="s">
        <v>134</v>
      </c>
      <c r="D939" s="714">
        <v>32326.163</v>
      </c>
    </row>
    <row r="940" spans="1:4">
      <c r="A940" s="712" t="s">
        <v>5437</v>
      </c>
      <c r="B940" s="713" t="s">
        <v>5438</v>
      </c>
      <c r="C940" s="712" t="s">
        <v>134</v>
      </c>
      <c r="D940" s="714">
        <v>64014.519699999997</v>
      </c>
    </row>
    <row r="941" spans="1:4">
      <c r="A941" s="712" t="s">
        <v>5439</v>
      </c>
      <c r="B941" s="713" t="s">
        <v>5440</v>
      </c>
      <c r="C941" s="712" t="s">
        <v>134</v>
      </c>
      <c r="D941" s="714">
        <v>84701.342300000004</v>
      </c>
    </row>
    <row r="942" spans="1:4">
      <c r="A942" s="712" t="s">
        <v>5441</v>
      </c>
      <c r="B942" s="713" t="s">
        <v>5442</v>
      </c>
      <c r="C942" s="712" t="s">
        <v>134</v>
      </c>
      <c r="D942" s="714">
        <v>37015.324000000001</v>
      </c>
    </row>
    <row r="943" spans="1:4">
      <c r="A943" s="712" t="s">
        <v>5443</v>
      </c>
      <c r="B943" s="713" t="s">
        <v>5444</v>
      </c>
      <c r="C943" s="712" t="s">
        <v>134</v>
      </c>
      <c r="D943" s="714">
        <v>72142.119699999996</v>
      </c>
    </row>
    <row r="944" spans="1:4">
      <c r="A944" s="712" t="s">
        <v>5445</v>
      </c>
      <c r="B944" s="713" t="s">
        <v>5446</v>
      </c>
      <c r="C944" s="712" t="s">
        <v>134</v>
      </c>
      <c r="D944" s="714">
        <v>95455.442299999995</v>
      </c>
    </row>
    <row r="945" spans="1:4">
      <c r="A945" s="712" t="s">
        <v>5447</v>
      </c>
      <c r="B945" s="713" t="s">
        <v>5448</v>
      </c>
      <c r="C945" s="712" t="s">
        <v>134</v>
      </c>
      <c r="D945" s="714">
        <v>45107.239000000001</v>
      </c>
    </row>
    <row r="946" spans="1:4">
      <c r="A946" s="712" t="s">
        <v>5449</v>
      </c>
      <c r="B946" s="713" t="s">
        <v>5450</v>
      </c>
      <c r="C946" s="712" t="s">
        <v>134</v>
      </c>
      <c r="D946" s="714">
        <v>84759.253100000002</v>
      </c>
    </row>
    <row r="947" spans="1:4">
      <c r="A947" s="712" t="s">
        <v>5451</v>
      </c>
      <c r="B947" s="713" t="s">
        <v>5452</v>
      </c>
      <c r="C947" s="712" t="s">
        <v>134</v>
      </c>
      <c r="D947" s="714">
        <v>112149.9071</v>
      </c>
    </row>
    <row r="948" spans="1:4">
      <c r="A948" s="712" t="s">
        <v>5453</v>
      </c>
      <c r="B948" s="713" t="s">
        <v>5454</v>
      </c>
      <c r="C948" s="712" t="s">
        <v>134</v>
      </c>
      <c r="D948" s="714">
        <v>56684.902000000002</v>
      </c>
    </row>
    <row r="949" spans="1:4">
      <c r="A949" s="712" t="s">
        <v>5455</v>
      </c>
      <c r="B949" s="713" t="s">
        <v>5456</v>
      </c>
      <c r="C949" s="712" t="s">
        <v>134</v>
      </c>
      <c r="D949" s="714">
        <v>111735.1465</v>
      </c>
    </row>
    <row r="950" spans="1:4">
      <c r="A950" s="712" t="s">
        <v>5457</v>
      </c>
      <c r="B950" s="713" t="s">
        <v>5458</v>
      </c>
      <c r="C950" s="712" t="s">
        <v>134</v>
      </c>
      <c r="D950" s="714">
        <v>147843.26519999999</v>
      </c>
    </row>
    <row r="951" spans="1:4" ht="25.5">
      <c r="A951" s="712" t="s">
        <v>1494</v>
      </c>
      <c r="B951" s="713" t="s">
        <v>3691</v>
      </c>
      <c r="C951" s="712" t="s">
        <v>134</v>
      </c>
      <c r="D951" s="714">
        <v>1442.732</v>
      </c>
    </row>
    <row r="952" spans="1:4" ht="25.5">
      <c r="A952" s="712" t="s">
        <v>1495</v>
      </c>
      <c r="B952" s="713" t="s">
        <v>3692</v>
      </c>
      <c r="C952" s="712" t="s">
        <v>134</v>
      </c>
      <c r="D952" s="714">
        <v>1442.866</v>
      </c>
    </row>
    <row r="953" spans="1:4" ht="25.5">
      <c r="A953" s="712" t="s">
        <v>1496</v>
      </c>
      <c r="B953" s="713" t="s">
        <v>3693</v>
      </c>
      <c r="C953" s="712" t="s">
        <v>134</v>
      </c>
      <c r="D953" s="714">
        <v>1509.596</v>
      </c>
    </row>
    <row r="954" spans="1:4" ht="25.5">
      <c r="A954" s="712" t="s">
        <v>1497</v>
      </c>
      <c r="B954" s="713" t="s">
        <v>3694</v>
      </c>
      <c r="C954" s="712" t="s">
        <v>134</v>
      </c>
      <c r="D954" s="714">
        <v>1458.376</v>
      </c>
    </row>
    <row r="955" spans="1:4">
      <c r="A955" s="712" t="s">
        <v>1498</v>
      </c>
      <c r="B955" s="713" t="s">
        <v>3695</v>
      </c>
      <c r="C955" s="712" t="s">
        <v>2</v>
      </c>
      <c r="D955" s="714">
        <v>133.91079999999999</v>
      </c>
    </row>
    <row r="956" spans="1:4">
      <c r="A956" s="712" t="s">
        <v>1499</v>
      </c>
      <c r="B956" s="713" t="s">
        <v>3696</v>
      </c>
      <c r="C956" s="712" t="s">
        <v>134</v>
      </c>
      <c r="D956" s="714">
        <v>10.0953</v>
      </c>
    </row>
    <row r="957" spans="1:4">
      <c r="A957" s="712" t="s">
        <v>1500</v>
      </c>
      <c r="B957" s="713" t="s">
        <v>3697</v>
      </c>
      <c r="C957" s="712" t="s">
        <v>134</v>
      </c>
      <c r="D957" s="714">
        <v>1504.7436</v>
      </c>
    </row>
    <row r="958" spans="1:4">
      <c r="A958" s="712" t="s">
        <v>1501</v>
      </c>
      <c r="B958" s="713" t="s">
        <v>3698</v>
      </c>
      <c r="C958" s="712" t="s">
        <v>134</v>
      </c>
      <c r="D958" s="714">
        <v>26.542000000000002</v>
      </c>
    </row>
    <row r="959" spans="1:4">
      <c r="A959" s="712" t="s">
        <v>1502</v>
      </c>
      <c r="B959" s="713" t="s">
        <v>3699</v>
      </c>
      <c r="C959" s="712" t="s">
        <v>2</v>
      </c>
      <c r="D959" s="714">
        <v>1750.7002</v>
      </c>
    </row>
    <row r="960" spans="1:4">
      <c r="A960" s="712" t="s">
        <v>1503</v>
      </c>
      <c r="B960" s="713" t="s">
        <v>3700</v>
      </c>
      <c r="C960" s="712" t="s">
        <v>134</v>
      </c>
      <c r="D960" s="714">
        <v>989.76589999999999</v>
      </c>
    </row>
    <row r="961" spans="1:4">
      <c r="A961" s="712" t="s">
        <v>1504</v>
      </c>
      <c r="B961" s="713" t="s">
        <v>3701</v>
      </c>
      <c r="C961" s="712" t="s">
        <v>0</v>
      </c>
      <c r="D961" s="714">
        <v>552.77769999999998</v>
      </c>
    </row>
    <row r="962" spans="1:4">
      <c r="A962" s="712" t="s">
        <v>1505</v>
      </c>
      <c r="B962" s="713" t="s">
        <v>3702</v>
      </c>
      <c r="C962" s="712" t="s">
        <v>0</v>
      </c>
      <c r="D962" s="714">
        <v>3.9641000000000002</v>
      </c>
    </row>
    <row r="963" spans="1:4">
      <c r="A963" s="712" t="s">
        <v>1506</v>
      </c>
      <c r="B963" s="713" t="s">
        <v>3703</v>
      </c>
      <c r="C963" s="712" t="s">
        <v>134</v>
      </c>
      <c r="D963" s="714">
        <v>35.640999999999998</v>
      </c>
    </row>
    <row r="964" spans="1:4">
      <c r="A964" s="712" t="s">
        <v>1507</v>
      </c>
      <c r="B964" s="713" t="s">
        <v>3704</v>
      </c>
      <c r="C964" s="712" t="s">
        <v>134</v>
      </c>
      <c r="D964" s="714">
        <v>74.967600000000004</v>
      </c>
    </row>
    <row r="965" spans="1:4">
      <c r="A965" s="712" t="s">
        <v>1508</v>
      </c>
      <c r="B965" s="713" t="s">
        <v>3705</v>
      </c>
      <c r="C965" s="712" t="s">
        <v>134</v>
      </c>
      <c r="D965" s="714">
        <v>1.0965</v>
      </c>
    </row>
    <row r="966" spans="1:4">
      <c r="A966" s="712" t="s">
        <v>1509</v>
      </c>
      <c r="B966" s="713" t="s">
        <v>3706</v>
      </c>
      <c r="C966" s="712" t="s">
        <v>134</v>
      </c>
      <c r="D966" s="714">
        <v>3.0558000000000001</v>
      </c>
    </row>
    <row r="967" spans="1:4">
      <c r="A967" s="712" t="s">
        <v>1510</v>
      </c>
      <c r="B967" s="713" t="s">
        <v>3707</v>
      </c>
      <c r="C967" s="712" t="s">
        <v>0</v>
      </c>
      <c r="D967" s="714">
        <v>3.7134999999999998</v>
      </c>
    </row>
    <row r="968" spans="1:4">
      <c r="A968" s="712" t="s">
        <v>1511</v>
      </c>
      <c r="B968" s="713" t="s">
        <v>3708</v>
      </c>
      <c r="C968" s="712" t="s">
        <v>134</v>
      </c>
      <c r="D968" s="714">
        <v>2.4653999999999998</v>
      </c>
    </row>
    <row r="969" spans="1:4">
      <c r="A969" s="712" t="s">
        <v>1512</v>
      </c>
      <c r="B969" s="713" t="s">
        <v>3709</v>
      </c>
      <c r="C969" s="712" t="s">
        <v>134</v>
      </c>
      <c r="D969" s="714">
        <v>1.0828</v>
      </c>
    </row>
    <row r="970" spans="1:4">
      <c r="A970" s="712" t="s">
        <v>1513</v>
      </c>
      <c r="B970" s="713" t="s">
        <v>3710</v>
      </c>
      <c r="C970" s="712" t="s">
        <v>12</v>
      </c>
      <c r="D970" s="714">
        <v>10.7659</v>
      </c>
    </row>
    <row r="971" spans="1:4">
      <c r="A971" s="712" t="s">
        <v>1514</v>
      </c>
      <c r="B971" s="713" t="s">
        <v>3711</v>
      </c>
      <c r="C971" s="712" t="s">
        <v>12</v>
      </c>
      <c r="D971" s="714">
        <v>10.7659</v>
      </c>
    </row>
    <row r="972" spans="1:4">
      <c r="A972" s="712" t="s">
        <v>1515</v>
      </c>
      <c r="B972" s="713" t="s">
        <v>3712</v>
      </c>
      <c r="C972" s="712" t="s">
        <v>0</v>
      </c>
      <c r="D972" s="714">
        <v>13.0557</v>
      </c>
    </row>
    <row r="973" spans="1:4">
      <c r="A973" s="712" t="s">
        <v>1516</v>
      </c>
      <c r="B973" s="713" t="s">
        <v>3713</v>
      </c>
      <c r="C973" s="712" t="s">
        <v>0</v>
      </c>
      <c r="D973" s="714">
        <v>12.3042</v>
      </c>
    </row>
    <row r="974" spans="1:4">
      <c r="A974" s="712" t="s">
        <v>1517</v>
      </c>
      <c r="B974" s="713" t="s">
        <v>3714</v>
      </c>
      <c r="C974" s="712" t="s">
        <v>134</v>
      </c>
      <c r="D974" s="714">
        <v>92.134699999999995</v>
      </c>
    </row>
    <row r="975" spans="1:4">
      <c r="A975" s="712" t="s">
        <v>1518</v>
      </c>
      <c r="B975" s="713" t="s">
        <v>3715</v>
      </c>
      <c r="C975" s="712" t="s">
        <v>134</v>
      </c>
      <c r="D975" s="714">
        <v>360.12529999999998</v>
      </c>
    </row>
    <row r="976" spans="1:4">
      <c r="A976" s="712" t="s">
        <v>1519</v>
      </c>
      <c r="B976" s="713" t="s">
        <v>3716</v>
      </c>
      <c r="C976" s="712" t="s">
        <v>134</v>
      </c>
      <c r="D976" s="714">
        <v>65.708699999999993</v>
      </c>
    </row>
    <row r="977" spans="1:4">
      <c r="A977" s="712" t="s">
        <v>1520</v>
      </c>
      <c r="B977" s="713" t="s">
        <v>3717</v>
      </c>
      <c r="C977" s="712" t="s">
        <v>134</v>
      </c>
      <c r="D977" s="714">
        <v>94.006299999999996</v>
      </c>
    </row>
    <row r="978" spans="1:4">
      <c r="A978" s="712" t="s">
        <v>1521</v>
      </c>
      <c r="B978" s="713" t="s">
        <v>3718</v>
      </c>
      <c r="C978" s="712" t="s">
        <v>134</v>
      </c>
      <c r="D978" s="714">
        <v>115.5343</v>
      </c>
    </row>
    <row r="979" spans="1:4">
      <c r="A979" s="712" t="s">
        <v>1522</v>
      </c>
      <c r="B979" s="713" t="s">
        <v>3719</v>
      </c>
      <c r="C979" s="712" t="s">
        <v>134</v>
      </c>
      <c r="D979" s="714">
        <v>136.2817</v>
      </c>
    </row>
    <row r="980" spans="1:4">
      <c r="A980" s="712" t="s">
        <v>1523</v>
      </c>
      <c r="B980" s="713" t="s">
        <v>3720</v>
      </c>
      <c r="C980" s="712" t="s">
        <v>134</v>
      </c>
      <c r="D980" s="714">
        <v>122.1519</v>
      </c>
    </row>
    <row r="981" spans="1:4">
      <c r="A981" s="712" t="s">
        <v>1524</v>
      </c>
      <c r="B981" s="713" t="s">
        <v>3721</v>
      </c>
      <c r="C981" s="712" t="s">
        <v>134</v>
      </c>
      <c r="D981" s="714">
        <v>185.25640000000001</v>
      </c>
    </row>
    <row r="982" spans="1:4">
      <c r="A982" s="712" t="s">
        <v>1525</v>
      </c>
      <c r="B982" s="713" t="s">
        <v>3722</v>
      </c>
      <c r="C982" s="712" t="s">
        <v>134</v>
      </c>
      <c r="D982" s="714">
        <v>192.744</v>
      </c>
    </row>
    <row r="983" spans="1:4">
      <c r="A983" s="712" t="s">
        <v>1526</v>
      </c>
      <c r="B983" s="713" t="s">
        <v>3723</v>
      </c>
      <c r="C983" s="712" t="s">
        <v>134</v>
      </c>
      <c r="D983" s="714">
        <v>229.43190000000001</v>
      </c>
    </row>
    <row r="984" spans="1:4">
      <c r="A984" s="712" t="s">
        <v>1527</v>
      </c>
      <c r="B984" s="713" t="s">
        <v>3724</v>
      </c>
      <c r="C984" s="712" t="s">
        <v>134</v>
      </c>
      <c r="D984" s="714">
        <v>215.4228</v>
      </c>
    </row>
    <row r="985" spans="1:4">
      <c r="A985" s="712" t="s">
        <v>1528</v>
      </c>
      <c r="B985" s="713" t="s">
        <v>3725</v>
      </c>
      <c r="C985" s="712" t="s">
        <v>134</v>
      </c>
      <c r="D985" s="714">
        <v>255.42949999999999</v>
      </c>
    </row>
    <row r="986" spans="1:4">
      <c r="A986" s="712" t="s">
        <v>1529</v>
      </c>
      <c r="B986" s="713" t="s">
        <v>3726</v>
      </c>
      <c r="C986" s="712" t="s">
        <v>134</v>
      </c>
      <c r="D986" s="714">
        <v>255.57079999999999</v>
      </c>
    </row>
    <row r="987" spans="1:4">
      <c r="A987" s="712" t="s">
        <v>1530</v>
      </c>
      <c r="B987" s="713" t="s">
        <v>3727</v>
      </c>
      <c r="C987" s="712" t="s">
        <v>134</v>
      </c>
      <c r="D987" s="714">
        <v>313.81509999999997</v>
      </c>
    </row>
    <row r="988" spans="1:4">
      <c r="A988" s="712" t="s">
        <v>1531</v>
      </c>
      <c r="B988" s="713" t="s">
        <v>3728</v>
      </c>
      <c r="C988" s="712" t="s">
        <v>134</v>
      </c>
      <c r="D988" s="714">
        <v>313.66570000000002</v>
      </c>
    </row>
    <row r="989" spans="1:4">
      <c r="A989" s="712" t="s">
        <v>1532</v>
      </c>
      <c r="B989" s="713" t="s">
        <v>3729</v>
      </c>
      <c r="C989" s="712" t="s">
        <v>134</v>
      </c>
      <c r="D989" s="714">
        <v>359.6352</v>
      </c>
    </row>
    <row r="990" spans="1:4">
      <c r="A990" s="712" t="s">
        <v>1533</v>
      </c>
      <c r="B990" s="713" t="s">
        <v>3730</v>
      </c>
      <c r="C990" s="712" t="s">
        <v>134</v>
      </c>
      <c r="D990" s="714">
        <v>50.614800000000002</v>
      </c>
    </row>
    <row r="991" spans="1:4">
      <c r="A991" s="712" t="s">
        <v>1534</v>
      </c>
      <c r="B991" s="713" t="s">
        <v>3731</v>
      </c>
      <c r="C991" s="712" t="s">
        <v>134</v>
      </c>
      <c r="D991" s="714">
        <v>46.656300000000002</v>
      </c>
    </row>
    <row r="992" spans="1:4">
      <c r="A992" s="712" t="s">
        <v>1535</v>
      </c>
      <c r="B992" s="713" t="s">
        <v>3732</v>
      </c>
      <c r="C992" s="712" t="s">
        <v>134</v>
      </c>
      <c r="D992" s="714">
        <v>73.901899999999998</v>
      </c>
    </row>
    <row r="993" spans="1:4">
      <c r="A993" s="712" t="s">
        <v>1536</v>
      </c>
      <c r="B993" s="713" t="s">
        <v>3733</v>
      </c>
      <c r="C993" s="712" t="s">
        <v>134</v>
      </c>
      <c r="D993" s="714">
        <v>71.841200000000001</v>
      </c>
    </row>
    <row r="994" spans="1:4">
      <c r="A994" s="712" t="s">
        <v>1537</v>
      </c>
      <c r="B994" s="713" t="s">
        <v>3734</v>
      </c>
      <c r="C994" s="712" t="s">
        <v>134</v>
      </c>
      <c r="D994" s="714">
        <v>90.575699999999998</v>
      </c>
    </row>
    <row r="995" spans="1:4">
      <c r="A995" s="712" t="s">
        <v>1538</v>
      </c>
      <c r="B995" s="713" t="s">
        <v>3735</v>
      </c>
      <c r="C995" s="712" t="s">
        <v>134</v>
      </c>
      <c r="D995" s="714">
        <v>87.477500000000006</v>
      </c>
    </row>
    <row r="996" spans="1:4">
      <c r="A996" s="712" t="s">
        <v>1539</v>
      </c>
      <c r="B996" s="713" t="s">
        <v>3736</v>
      </c>
      <c r="C996" s="712" t="s">
        <v>134</v>
      </c>
      <c r="D996" s="714">
        <v>90.575699999999998</v>
      </c>
    </row>
    <row r="997" spans="1:4">
      <c r="A997" s="712" t="s">
        <v>1540</v>
      </c>
      <c r="B997" s="713" t="s">
        <v>3737</v>
      </c>
      <c r="C997" s="712" t="s">
        <v>134</v>
      </c>
      <c r="D997" s="714">
        <v>113.6131</v>
      </c>
    </row>
    <row r="998" spans="1:4">
      <c r="A998" s="712" t="s">
        <v>1541</v>
      </c>
      <c r="B998" s="713" t="s">
        <v>3738</v>
      </c>
      <c r="C998" s="712" t="s">
        <v>134</v>
      </c>
      <c r="D998" s="714">
        <v>110.1686</v>
      </c>
    </row>
    <row r="999" spans="1:4">
      <c r="A999" s="712" t="s">
        <v>1542</v>
      </c>
      <c r="B999" s="713" t="s">
        <v>3739</v>
      </c>
      <c r="C999" s="712" t="s">
        <v>134</v>
      </c>
      <c r="D999" s="714">
        <v>18.803599999999999</v>
      </c>
    </row>
    <row r="1000" spans="1:4">
      <c r="A1000" s="712" t="s">
        <v>1543</v>
      </c>
      <c r="B1000" s="713" t="s">
        <v>3740</v>
      </c>
      <c r="C1000" s="712" t="s">
        <v>134</v>
      </c>
      <c r="D1000" s="714">
        <v>26.133600000000001</v>
      </c>
    </row>
    <row r="1001" spans="1:4">
      <c r="A1001" s="712" t="s">
        <v>1544</v>
      </c>
      <c r="B1001" s="713" t="s">
        <v>3741</v>
      </c>
      <c r="C1001" s="712" t="s">
        <v>134</v>
      </c>
      <c r="D1001" s="714">
        <v>27.438800000000001</v>
      </c>
    </row>
    <row r="1002" spans="1:4">
      <c r="A1002" s="712" t="s">
        <v>1545</v>
      </c>
      <c r="B1002" s="713" t="s">
        <v>3742</v>
      </c>
      <c r="C1002" s="712" t="s">
        <v>134</v>
      </c>
      <c r="D1002" s="714">
        <v>31.414899999999999</v>
      </c>
    </row>
    <row r="1003" spans="1:4">
      <c r="A1003" s="712" t="s">
        <v>1546</v>
      </c>
      <c r="B1003" s="713" t="s">
        <v>3743</v>
      </c>
      <c r="C1003" s="712" t="s">
        <v>134</v>
      </c>
      <c r="D1003" s="714">
        <v>58.354500000000002</v>
      </c>
    </row>
    <row r="1004" spans="1:4">
      <c r="A1004" s="712" t="s">
        <v>1547</v>
      </c>
      <c r="B1004" s="713" t="s">
        <v>3744</v>
      </c>
      <c r="C1004" s="712" t="s">
        <v>134</v>
      </c>
      <c r="D1004" s="714">
        <v>50.840299999999999</v>
      </c>
    </row>
    <row r="1005" spans="1:4">
      <c r="A1005" s="712" t="s">
        <v>1548</v>
      </c>
      <c r="B1005" s="713" t="s">
        <v>3745</v>
      </c>
      <c r="C1005" s="712" t="s">
        <v>134</v>
      </c>
      <c r="D1005" s="714">
        <v>56.859099999999998</v>
      </c>
    </row>
    <row r="1006" spans="1:4">
      <c r="A1006" s="712" t="s">
        <v>1549</v>
      </c>
      <c r="B1006" s="713" t="s">
        <v>3746</v>
      </c>
      <c r="C1006" s="712" t="s">
        <v>134</v>
      </c>
      <c r="D1006" s="714">
        <v>53.0032</v>
      </c>
    </row>
    <row r="1007" spans="1:4">
      <c r="A1007" s="712" t="s">
        <v>1550</v>
      </c>
      <c r="B1007" s="713" t="s">
        <v>3747</v>
      </c>
      <c r="C1007" s="712" t="s">
        <v>0</v>
      </c>
      <c r="D1007" s="714">
        <v>8.1020000000000003</v>
      </c>
    </row>
    <row r="1008" spans="1:4">
      <c r="A1008" s="712" t="s">
        <v>1551</v>
      </c>
      <c r="B1008" s="713" t="s">
        <v>3748</v>
      </c>
      <c r="C1008" s="712" t="s">
        <v>0</v>
      </c>
      <c r="D1008" s="714">
        <v>14.4436</v>
      </c>
    </row>
    <row r="1009" spans="1:4">
      <c r="A1009" s="712" t="s">
        <v>1552</v>
      </c>
      <c r="B1009" s="713" t="s">
        <v>3749</v>
      </c>
      <c r="C1009" s="712" t="s">
        <v>0</v>
      </c>
      <c r="D1009" s="714">
        <v>15.927300000000001</v>
      </c>
    </row>
    <row r="1010" spans="1:4">
      <c r="A1010" s="712" t="s">
        <v>1553</v>
      </c>
      <c r="B1010" s="713" t="s">
        <v>3750</v>
      </c>
      <c r="C1010" s="712" t="s">
        <v>0</v>
      </c>
      <c r="D1010" s="714">
        <v>17.297899999999998</v>
      </c>
    </row>
    <row r="1011" spans="1:4">
      <c r="A1011" s="712" t="s">
        <v>1554</v>
      </c>
      <c r="B1011" s="713" t="s">
        <v>3751</v>
      </c>
      <c r="C1011" s="712" t="s">
        <v>0</v>
      </c>
      <c r="D1011" s="714">
        <v>18.869900000000001</v>
      </c>
    </row>
    <row r="1012" spans="1:4">
      <c r="A1012" s="712" t="s">
        <v>1555</v>
      </c>
      <c r="B1012" s="713" t="s">
        <v>3752</v>
      </c>
      <c r="C1012" s="712" t="s">
        <v>0</v>
      </c>
      <c r="D1012" s="714">
        <v>21.3781</v>
      </c>
    </row>
    <row r="1013" spans="1:4">
      <c r="A1013" s="712" t="s">
        <v>1556</v>
      </c>
      <c r="B1013" s="713" t="s">
        <v>3753</v>
      </c>
      <c r="C1013" s="712" t="s">
        <v>0</v>
      </c>
      <c r="D1013" s="714">
        <v>22.5732</v>
      </c>
    </row>
    <row r="1014" spans="1:4">
      <c r="A1014" s="712" t="s">
        <v>1557</v>
      </c>
      <c r="B1014" s="713" t="s">
        <v>3754</v>
      </c>
      <c r="C1014" s="712" t="s">
        <v>0</v>
      </c>
      <c r="D1014" s="714">
        <v>24.357700000000001</v>
      </c>
    </row>
    <row r="1015" spans="1:4">
      <c r="A1015" s="712" t="s">
        <v>1558</v>
      </c>
      <c r="B1015" s="713" t="s">
        <v>3755</v>
      </c>
      <c r="C1015" s="712" t="s">
        <v>0</v>
      </c>
      <c r="D1015" s="714">
        <v>25.250399999999999</v>
      </c>
    </row>
    <row r="1016" spans="1:4">
      <c r="A1016" s="712" t="s">
        <v>1559</v>
      </c>
      <c r="B1016" s="713" t="s">
        <v>3756</v>
      </c>
      <c r="C1016" s="712" t="s">
        <v>0</v>
      </c>
      <c r="D1016" s="714">
        <v>27.819900000000001</v>
      </c>
    </row>
    <row r="1017" spans="1:4">
      <c r="A1017" s="712" t="s">
        <v>1560</v>
      </c>
      <c r="B1017" s="713" t="s">
        <v>3757</v>
      </c>
      <c r="C1017" s="712" t="s">
        <v>0</v>
      </c>
      <c r="D1017" s="714">
        <v>29.7226</v>
      </c>
    </row>
    <row r="1018" spans="1:4">
      <c r="A1018" s="712" t="s">
        <v>1561</v>
      </c>
      <c r="B1018" s="713" t="s">
        <v>3758</v>
      </c>
      <c r="C1018" s="712" t="s">
        <v>0</v>
      </c>
      <c r="D1018" s="714">
        <v>33.850200000000001</v>
      </c>
    </row>
    <row r="1019" spans="1:4">
      <c r="A1019" s="712" t="s">
        <v>1562</v>
      </c>
      <c r="B1019" s="713" t="s">
        <v>3759</v>
      </c>
      <c r="C1019" s="712" t="s">
        <v>0</v>
      </c>
      <c r="D1019" s="714">
        <v>32.554600000000001</v>
      </c>
    </row>
    <row r="1020" spans="1:4">
      <c r="A1020" s="712" t="s">
        <v>1563</v>
      </c>
      <c r="B1020" s="713" t="s">
        <v>3760</v>
      </c>
      <c r="C1020" s="712" t="s">
        <v>0</v>
      </c>
      <c r="D1020" s="714">
        <v>37.742699999999999</v>
      </c>
    </row>
    <row r="1021" spans="1:4">
      <c r="A1021" s="712" t="s">
        <v>1564</v>
      </c>
      <c r="B1021" s="713" t="s">
        <v>3761</v>
      </c>
      <c r="C1021" s="712" t="s">
        <v>0</v>
      </c>
      <c r="D1021" s="714">
        <v>42.2104</v>
      </c>
    </row>
    <row r="1022" spans="1:4">
      <c r="A1022" s="712" t="s">
        <v>1565</v>
      </c>
      <c r="B1022" s="713" t="s">
        <v>3762</v>
      </c>
      <c r="C1022" s="712" t="s">
        <v>0</v>
      </c>
      <c r="D1022" s="714">
        <v>45.275199999999998</v>
      </c>
    </row>
    <row r="1023" spans="1:4">
      <c r="A1023" s="712" t="s">
        <v>1566</v>
      </c>
      <c r="B1023" s="713" t="s">
        <v>3763</v>
      </c>
      <c r="C1023" s="712" t="s">
        <v>0</v>
      </c>
      <c r="D1023" s="714">
        <v>47.911499999999997</v>
      </c>
    </row>
    <row r="1024" spans="1:4">
      <c r="A1024" s="712" t="s">
        <v>1567</v>
      </c>
      <c r="B1024" s="713" t="s">
        <v>3764</v>
      </c>
      <c r="C1024" s="712" t="s">
        <v>0</v>
      </c>
      <c r="D1024" s="714">
        <v>12.2195</v>
      </c>
    </row>
    <row r="1025" spans="1:4">
      <c r="A1025" s="712" t="s">
        <v>1568</v>
      </c>
      <c r="B1025" s="713" t="s">
        <v>3765</v>
      </c>
      <c r="C1025" s="712" t="s">
        <v>0</v>
      </c>
      <c r="D1025" s="714">
        <v>15.4352</v>
      </c>
    </row>
    <row r="1026" spans="1:4">
      <c r="A1026" s="712" t="s">
        <v>1569</v>
      </c>
      <c r="B1026" s="713" t="s">
        <v>3766</v>
      </c>
      <c r="C1026" s="712" t="s">
        <v>0</v>
      </c>
      <c r="D1026" s="714">
        <v>15.8073</v>
      </c>
    </row>
    <row r="1027" spans="1:4">
      <c r="A1027" s="712" t="s">
        <v>1570</v>
      </c>
      <c r="B1027" s="713" t="s">
        <v>3767</v>
      </c>
      <c r="C1027" s="712" t="s">
        <v>0</v>
      </c>
      <c r="D1027" s="714">
        <v>12.4979</v>
      </c>
    </row>
    <row r="1028" spans="1:4">
      <c r="A1028" s="712" t="s">
        <v>1571</v>
      </c>
      <c r="B1028" s="713" t="s">
        <v>3768</v>
      </c>
      <c r="C1028" s="712" t="s">
        <v>0</v>
      </c>
      <c r="D1028" s="714">
        <v>16.925999999999998</v>
      </c>
    </row>
    <row r="1029" spans="1:4">
      <c r="A1029" s="712" t="s">
        <v>1572</v>
      </c>
      <c r="B1029" s="713" t="s">
        <v>3769</v>
      </c>
      <c r="C1029" s="712" t="s">
        <v>0</v>
      </c>
      <c r="D1029" s="714">
        <v>18.4193</v>
      </c>
    </row>
    <row r="1030" spans="1:4">
      <c r="A1030" s="712" t="s">
        <v>1573</v>
      </c>
      <c r="B1030" s="713" t="s">
        <v>3770</v>
      </c>
      <c r="C1030" s="712" t="s">
        <v>134</v>
      </c>
      <c r="D1030" s="714">
        <v>0.54149999999999998</v>
      </c>
    </row>
    <row r="1031" spans="1:4" ht="25.5">
      <c r="A1031" s="712" t="s">
        <v>1574</v>
      </c>
      <c r="B1031" s="713" t="s">
        <v>3771</v>
      </c>
      <c r="C1031" s="712" t="s">
        <v>134</v>
      </c>
      <c r="D1031" s="714">
        <v>1552.1157000000001</v>
      </c>
    </row>
    <row r="1032" spans="1:4" ht="25.5">
      <c r="A1032" s="712" t="s">
        <v>1575</v>
      </c>
      <c r="B1032" s="713" t="s">
        <v>3772</v>
      </c>
      <c r="C1032" s="712" t="s">
        <v>134</v>
      </c>
      <c r="D1032" s="714">
        <v>2883.6</v>
      </c>
    </row>
    <row r="1033" spans="1:4" ht="25.5">
      <c r="A1033" s="712" t="s">
        <v>4550</v>
      </c>
      <c r="B1033" s="713" t="s">
        <v>4551</v>
      </c>
      <c r="C1033" s="712" t="s">
        <v>134</v>
      </c>
      <c r="D1033" s="714">
        <v>35.107900000000001</v>
      </c>
    </row>
    <row r="1034" spans="1:4">
      <c r="A1034" s="712" t="s">
        <v>1576</v>
      </c>
      <c r="B1034" s="713" t="s">
        <v>3773</v>
      </c>
      <c r="C1034" s="712" t="s">
        <v>0</v>
      </c>
      <c r="D1034" s="714">
        <v>3128.9099000000001</v>
      </c>
    </row>
    <row r="1035" spans="1:4">
      <c r="A1035" s="712" t="s">
        <v>1577</v>
      </c>
      <c r="B1035" s="713" t="s">
        <v>3774</v>
      </c>
      <c r="C1035" s="712" t="s">
        <v>0</v>
      </c>
      <c r="D1035" s="714">
        <v>3552.6354999999999</v>
      </c>
    </row>
    <row r="1036" spans="1:4">
      <c r="A1036" s="712" t="s">
        <v>1578</v>
      </c>
      <c r="B1036" s="713" t="s">
        <v>3775</v>
      </c>
      <c r="C1036" s="712" t="s">
        <v>0</v>
      </c>
      <c r="D1036" s="714">
        <v>4204.5132999999996</v>
      </c>
    </row>
    <row r="1037" spans="1:4">
      <c r="A1037" s="712" t="s">
        <v>1579</v>
      </c>
      <c r="B1037" s="713" t="s">
        <v>3776</v>
      </c>
      <c r="C1037" s="712" t="s">
        <v>0</v>
      </c>
      <c r="D1037" s="714">
        <v>4802.8609999999999</v>
      </c>
    </row>
    <row r="1038" spans="1:4">
      <c r="A1038" s="712" t="s">
        <v>1580</v>
      </c>
      <c r="B1038" s="713" t="s">
        <v>3777</v>
      </c>
      <c r="C1038" s="712" t="s">
        <v>0</v>
      </c>
      <c r="D1038" s="714">
        <v>5293.1088</v>
      </c>
    </row>
    <row r="1039" spans="1:4">
      <c r="A1039" s="712" t="s">
        <v>1581</v>
      </c>
      <c r="B1039" s="713" t="s">
        <v>3778</v>
      </c>
      <c r="C1039" s="712" t="s">
        <v>0</v>
      </c>
      <c r="D1039" s="714">
        <v>5849.0313999999998</v>
      </c>
    </row>
    <row r="1040" spans="1:4">
      <c r="A1040" s="712" t="s">
        <v>1582</v>
      </c>
      <c r="B1040" s="713" t="s">
        <v>3779</v>
      </c>
      <c r="C1040" s="712" t="s">
        <v>0</v>
      </c>
      <c r="D1040" s="714">
        <v>6306.4901</v>
      </c>
    </row>
    <row r="1041" spans="1:4">
      <c r="A1041" s="712" t="s">
        <v>1583</v>
      </c>
      <c r="B1041" s="713" t="s">
        <v>3780</v>
      </c>
      <c r="C1041" s="712" t="s">
        <v>0</v>
      </c>
      <c r="D1041" s="714">
        <v>6861.6778000000004</v>
      </c>
    </row>
    <row r="1042" spans="1:4">
      <c r="A1042" s="712" t="s">
        <v>1584</v>
      </c>
      <c r="B1042" s="713" t="s">
        <v>3781</v>
      </c>
      <c r="C1042" s="712" t="s">
        <v>0</v>
      </c>
      <c r="D1042" s="714">
        <v>7351.2837</v>
      </c>
    </row>
    <row r="1043" spans="1:4">
      <c r="A1043" s="712" t="s">
        <v>1585</v>
      </c>
      <c r="B1043" s="713" t="s">
        <v>3782</v>
      </c>
      <c r="C1043" s="712" t="s">
        <v>0</v>
      </c>
      <c r="D1043" s="714">
        <v>7939.9135999999999</v>
      </c>
    </row>
    <row r="1044" spans="1:4">
      <c r="A1044" s="712" t="s">
        <v>1586</v>
      </c>
      <c r="B1044" s="713" t="s">
        <v>3783</v>
      </c>
      <c r="C1044" s="712" t="s">
        <v>0</v>
      </c>
      <c r="D1044" s="714">
        <v>9539.9248000000007</v>
      </c>
    </row>
    <row r="1045" spans="1:4">
      <c r="A1045" s="712" t="s">
        <v>1587</v>
      </c>
      <c r="B1045" s="713" t="s">
        <v>3784</v>
      </c>
      <c r="C1045" s="712" t="s">
        <v>0</v>
      </c>
      <c r="D1045" s="714">
        <v>10214.2765</v>
      </c>
    </row>
    <row r="1046" spans="1:4">
      <c r="A1046" s="712" t="s">
        <v>1588</v>
      </c>
      <c r="B1046" s="713" t="s">
        <v>3785</v>
      </c>
      <c r="C1046" s="712" t="s">
        <v>0</v>
      </c>
      <c r="D1046" s="714">
        <v>10736.2006</v>
      </c>
    </row>
    <row r="1047" spans="1:4">
      <c r="A1047" s="712" t="s">
        <v>1589</v>
      </c>
      <c r="B1047" s="713" t="s">
        <v>3786</v>
      </c>
      <c r="C1047" s="712" t="s">
        <v>0</v>
      </c>
      <c r="D1047" s="714">
        <v>11349.7953</v>
      </c>
    </row>
    <row r="1048" spans="1:4">
      <c r="A1048" s="712" t="s">
        <v>1590</v>
      </c>
      <c r="B1048" s="713" t="s">
        <v>3787</v>
      </c>
      <c r="C1048" s="712" t="s">
        <v>0</v>
      </c>
      <c r="D1048" s="714">
        <v>11908.4195</v>
      </c>
    </row>
    <row r="1049" spans="1:4">
      <c r="A1049" s="712" t="s">
        <v>1591</v>
      </c>
      <c r="B1049" s="713" t="s">
        <v>3788</v>
      </c>
      <c r="C1049" s="712" t="s">
        <v>0</v>
      </c>
      <c r="D1049" s="714">
        <v>14907.7984</v>
      </c>
    </row>
    <row r="1050" spans="1:4">
      <c r="A1050" s="712" t="s">
        <v>1592</v>
      </c>
      <c r="B1050" s="713" t="s">
        <v>3789</v>
      </c>
      <c r="C1050" s="712" t="s">
        <v>0</v>
      </c>
      <c r="D1050" s="714">
        <v>15554.2749</v>
      </c>
    </row>
    <row r="1051" spans="1:4">
      <c r="A1051" s="712" t="s">
        <v>1593</v>
      </c>
      <c r="B1051" s="713" t="s">
        <v>3790</v>
      </c>
      <c r="C1051" s="712" t="s">
        <v>0</v>
      </c>
      <c r="D1051" s="714">
        <v>16317.512699999999</v>
      </c>
    </row>
    <row r="1052" spans="1:4">
      <c r="A1052" s="712" t="s">
        <v>1594</v>
      </c>
      <c r="B1052" s="713" t="s">
        <v>3791</v>
      </c>
      <c r="C1052" s="712" t="s">
        <v>0</v>
      </c>
      <c r="D1052" s="714">
        <v>18717.649600000001</v>
      </c>
    </row>
    <row r="1053" spans="1:4">
      <c r="A1053" s="712" t="s">
        <v>1595</v>
      </c>
      <c r="B1053" s="713" t="s">
        <v>3792</v>
      </c>
      <c r="C1053" s="712" t="s">
        <v>0</v>
      </c>
      <c r="D1053" s="714">
        <v>19583.671300000002</v>
      </c>
    </row>
    <row r="1054" spans="1:4">
      <c r="A1054" s="712" t="s">
        <v>1596</v>
      </c>
      <c r="B1054" s="713" t="s">
        <v>3793</v>
      </c>
      <c r="C1054" s="712" t="s">
        <v>0</v>
      </c>
      <c r="D1054" s="714">
        <v>3276.2946999999999</v>
      </c>
    </row>
    <row r="1055" spans="1:4">
      <c r="A1055" s="712" t="s">
        <v>1597</v>
      </c>
      <c r="B1055" s="713" t="s">
        <v>3794</v>
      </c>
      <c r="C1055" s="712" t="s">
        <v>0</v>
      </c>
      <c r="D1055" s="714">
        <v>3719.9787000000001</v>
      </c>
    </row>
    <row r="1056" spans="1:4">
      <c r="A1056" s="712" t="s">
        <v>1598</v>
      </c>
      <c r="B1056" s="713" t="s">
        <v>3795</v>
      </c>
      <c r="C1056" s="712" t="s">
        <v>0</v>
      </c>
      <c r="D1056" s="714">
        <v>4402.5616</v>
      </c>
    </row>
    <row r="1057" spans="1:4">
      <c r="A1057" s="712" t="s">
        <v>1599</v>
      </c>
      <c r="B1057" s="713" t="s">
        <v>3796</v>
      </c>
      <c r="C1057" s="712" t="s">
        <v>0</v>
      </c>
      <c r="D1057" s="714">
        <v>5028.5439999999999</v>
      </c>
    </row>
    <row r="1058" spans="1:4">
      <c r="A1058" s="712" t="s">
        <v>1600</v>
      </c>
      <c r="B1058" s="713" t="s">
        <v>3797</v>
      </c>
      <c r="C1058" s="712" t="s">
        <v>0</v>
      </c>
      <c r="D1058" s="714">
        <v>5541.8207000000002</v>
      </c>
    </row>
    <row r="1059" spans="1:4">
      <c r="A1059" s="712" t="s">
        <v>1601</v>
      </c>
      <c r="B1059" s="713" t="s">
        <v>3798</v>
      </c>
      <c r="C1059" s="712" t="s">
        <v>0</v>
      </c>
      <c r="D1059" s="714">
        <v>6123.8427000000001</v>
      </c>
    </row>
    <row r="1060" spans="1:4">
      <c r="A1060" s="712" t="s">
        <v>1602</v>
      </c>
      <c r="B1060" s="713" t="s">
        <v>3799</v>
      </c>
      <c r="C1060" s="712" t="s">
        <v>0</v>
      </c>
      <c r="D1060" s="714">
        <v>6602.7950000000001</v>
      </c>
    </row>
    <row r="1061" spans="1:4">
      <c r="A1061" s="712" t="s">
        <v>1603</v>
      </c>
      <c r="B1061" s="713" t="s">
        <v>3800</v>
      </c>
      <c r="C1061" s="712" t="s">
        <v>0</v>
      </c>
      <c r="D1061" s="714">
        <v>7184.0820000000003</v>
      </c>
    </row>
    <row r="1062" spans="1:4">
      <c r="A1062" s="712" t="s">
        <v>1604</v>
      </c>
      <c r="B1062" s="713" t="s">
        <v>3801</v>
      </c>
      <c r="C1062" s="712" t="s">
        <v>0</v>
      </c>
      <c r="D1062" s="714">
        <v>7696.7169000000004</v>
      </c>
    </row>
    <row r="1063" spans="1:4">
      <c r="A1063" s="712" t="s">
        <v>1605</v>
      </c>
      <c r="B1063" s="713" t="s">
        <v>3802</v>
      </c>
      <c r="C1063" s="712" t="s">
        <v>0</v>
      </c>
      <c r="D1063" s="714">
        <v>8312.9814999999999</v>
      </c>
    </row>
    <row r="1064" spans="1:4">
      <c r="A1064" s="712" t="s">
        <v>1606</v>
      </c>
      <c r="B1064" s="713" t="s">
        <v>3803</v>
      </c>
      <c r="C1064" s="712" t="s">
        <v>0</v>
      </c>
      <c r="D1064" s="714">
        <v>10085.5996</v>
      </c>
    </row>
    <row r="1065" spans="1:4">
      <c r="A1065" s="712" t="s">
        <v>1607</v>
      </c>
      <c r="B1065" s="713" t="s">
        <v>3804</v>
      </c>
      <c r="C1065" s="712" t="s">
        <v>0</v>
      </c>
      <c r="D1065" s="714">
        <v>1298.2437</v>
      </c>
    </row>
    <row r="1066" spans="1:4">
      <c r="A1066" s="712" t="s">
        <v>1608</v>
      </c>
      <c r="B1066" s="713" t="s">
        <v>3805</v>
      </c>
      <c r="C1066" s="712" t="s">
        <v>0</v>
      </c>
      <c r="D1066" s="714">
        <v>1501.0942</v>
      </c>
    </row>
    <row r="1067" spans="1:4">
      <c r="A1067" s="712" t="s">
        <v>1609</v>
      </c>
      <c r="B1067" s="713" t="s">
        <v>3806</v>
      </c>
      <c r="C1067" s="712" t="s">
        <v>0</v>
      </c>
      <c r="D1067" s="714">
        <v>1703.9485</v>
      </c>
    </row>
    <row r="1068" spans="1:4">
      <c r="A1068" s="712" t="s">
        <v>1610</v>
      </c>
      <c r="B1068" s="713" t="s">
        <v>3807</v>
      </c>
      <c r="C1068" s="712" t="s">
        <v>0</v>
      </c>
      <c r="D1068" s="714">
        <v>1866.2268999999999</v>
      </c>
    </row>
    <row r="1069" spans="1:4">
      <c r="A1069" s="712" t="s">
        <v>1611</v>
      </c>
      <c r="B1069" s="713" t="s">
        <v>3808</v>
      </c>
      <c r="C1069" s="712" t="s">
        <v>0</v>
      </c>
      <c r="D1069" s="714">
        <v>2069.0803000000001</v>
      </c>
    </row>
    <row r="1070" spans="1:4">
      <c r="A1070" s="712" t="s">
        <v>1612</v>
      </c>
      <c r="B1070" s="713" t="s">
        <v>3809</v>
      </c>
      <c r="C1070" s="712" t="s">
        <v>0</v>
      </c>
      <c r="D1070" s="714">
        <v>2353.0879</v>
      </c>
    </row>
    <row r="1071" spans="1:4">
      <c r="A1071" s="712" t="s">
        <v>1613</v>
      </c>
      <c r="B1071" s="713" t="s">
        <v>3810</v>
      </c>
      <c r="C1071" s="712" t="s">
        <v>0</v>
      </c>
      <c r="D1071" s="714">
        <v>2515.3697999999999</v>
      </c>
    </row>
    <row r="1072" spans="1:4">
      <c r="A1072" s="712" t="s">
        <v>1614</v>
      </c>
      <c r="B1072" s="713" t="s">
        <v>3811</v>
      </c>
      <c r="C1072" s="712" t="s">
        <v>0</v>
      </c>
      <c r="D1072" s="714">
        <v>2718.2181999999998</v>
      </c>
    </row>
    <row r="1073" spans="1:4">
      <c r="A1073" s="712" t="s">
        <v>1615</v>
      </c>
      <c r="B1073" s="713" t="s">
        <v>3812</v>
      </c>
      <c r="C1073" s="712" t="s">
        <v>0</v>
      </c>
      <c r="D1073" s="714">
        <v>2880.5084999999999</v>
      </c>
    </row>
    <row r="1074" spans="1:4">
      <c r="A1074" s="712" t="s">
        <v>1616</v>
      </c>
      <c r="B1074" s="713" t="s">
        <v>3813</v>
      </c>
      <c r="C1074" s="712" t="s">
        <v>0</v>
      </c>
      <c r="D1074" s="714">
        <v>3083.3287999999998</v>
      </c>
    </row>
    <row r="1075" spans="1:4">
      <c r="A1075" s="712" t="s">
        <v>1617</v>
      </c>
      <c r="B1075" s="713" t="s">
        <v>3814</v>
      </c>
      <c r="C1075" s="712" t="s">
        <v>0</v>
      </c>
      <c r="D1075" s="714">
        <v>3286.2055</v>
      </c>
    </row>
    <row r="1076" spans="1:4">
      <c r="A1076" s="712" t="s">
        <v>1618</v>
      </c>
      <c r="B1076" s="713" t="s">
        <v>3815</v>
      </c>
      <c r="C1076" s="712" t="s">
        <v>0</v>
      </c>
      <c r="D1076" s="714">
        <v>3448.4798000000001</v>
      </c>
    </row>
    <row r="1077" spans="1:4">
      <c r="A1077" s="712" t="s">
        <v>1619</v>
      </c>
      <c r="B1077" s="713" t="s">
        <v>3816</v>
      </c>
      <c r="C1077" s="712" t="s">
        <v>0</v>
      </c>
      <c r="D1077" s="714">
        <v>3651.3040999999998</v>
      </c>
    </row>
    <row r="1078" spans="1:4">
      <c r="A1078" s="712" t="s">
        <v>1620</v>
      </c>
      <c r="B1078" s="713" t="s">
        <v>3817</v>
      </c>
      <c r="C1078" s="712" t="s">
        <v>0</v>
      </c>
      <c r="D1078" s="714">
        <v>4261.3919999999998</v>
      </c>
    </row>
    <row r="1079" spans="1:4">
      <c r="A1079" s="712" t="s">
        <v>1621</v>
      </c>
      <c r="B1079" s="713" t="s">
        <v>3818</v>
      </c>
      <c r="C1079" s="712" t="s">
        <v>0</v>
      </c>
      <c r="D1079" s="714">
        <v>4491.7650999999996</v>
      </c>
    </row>
    <row r="1080" spans="1:4">
      <c r="A1080" s="712" t="s">
        <v>1622</v>
      </c>
      <c r="B1080" s="713" t="s">
        <v>3819</v>
      </c>
      <c r="C1080" s="712" t="s">
        <v>0</v>
      </c>
      <c r="D1080" s="714">
        <v>4798.8158999999996</v>
      </c>
    </row>
    <row r="1081" spans="1:4">
      <c r="A1081" s="712" t="s">
        <v>1623</v>
      </c>
      <c r="B1081" s="713" t="s">
        <v>3820</v>
      </c>
      <c r="C1081" s="712" t="s">
        <v>0</v>
      </c>
      <c r="D1081" s="714">
        <v>4914.0677999999998</v>
      </c>
    </row>
    <row r="1082" spans="1:4">
      <c r="A1082" s="712" t="s">
        <v>1624</v>
      </c>
      <c r="B1082" s="713" t="s">
        <v>3821</v>
      </c>
      <c r="C1082" s="712" t="s">
        <v>0</v>
      </c>
      <c r="D1082" s="714">
        <v>5105.9934000000003</v>
      </c>
    </row>
    <row r="1083" spans="1:4">
      <c r="A1083" s="712" t="s">
        <v>1625</v>
      </c>
      <c r="B1083" s="713" t="s">
        <v>3822</v>
      </c>
      <c r="C1083" s="712" t="s">
        <v>0</v>
      </c>
      <c r="D1083" s="714">
        <v>6769.1252999999997</v>
      </c>
    </row>
    <row r="1084" spans="1:4">
      <c r="A1084" s="712" t="s">
        <v>1626</v>
      </c>
      <c r="B1084" s="713" t="s">
        <v>3823</v>
      </c>
      <c r="C1084" s="712" t="s">
        <v>0</v>
      </c>
      <c r="D1084" s="714">
        <v>8604.9107999999997</v>
      </c>
    </row>
    <row r="1085" spans="1:4">
      <c r="A1085" s="712" t="s">
        <v>1627</v>
      </c>
      <c r="B1085" s="713" t="s">
        <v>3824</v>
      </c>
      <c r="C1085" s="712" t="s">
        <v>0</v>
      </c>
      <c r="D1085" s="714">
        <v>9094.1479999999992</v>
      </c>
    </row>
    <row r="1086" spans="1:4">
      <c r="A1086" s="712" t="s">
        <v>1628</v>
      </c>
      <c r="B1086" s="713" t="s">
        <v>3825</v>
      </c>
      <c r="C1086" s="712" t="s">
        <v>0</v>
      </c>
      <c r="D1086" s="714">
        <v>9269.4874</v>
      </c>
    </row>
    <row r="1087" spans="1:4">
      <c r="A1087" s="712" t="s">
        <v>1629</v>
      </c>
      <c r="B1087" s="713" t="s">
        <v>3826</v>
      </c>
      <c r="C1087" s="712" t="s">
        <v>0</v>
      </c>
      <c r="D1087" s="714">
        <v>9724.2829999999994</v>
      </c>
    </row>
    <row r="1088" spans="1:4">
      <c r="A1088" s="712" t="s">
        <v>1630</v>
      </c>
      <c r="B1088" s="713" t="s">
        <v>3827</v>
      </c>
      <c r="C1088" s="712" t="s">
        <v>0</v>
      </c>
      <c r="D1088" s="714">
        <v>6444.2329</v>
      </c>
    </row>
    <row r="1089" spans="1:4">
      <c r="A1089" s="712" t="s">
        <v>1631</v>
      </c>
      <c r="B1089" s="713" t="s">
        <v>3828</v>
      </c>
      <c r="C1089" s="712" t="s">
        <v>0</v>
      </c>
      <c r="D1089" s="714">
        <v>7792.0897999999997</v>
      </c>
    </row>
    <row r="1090" spans="1:4">
      <c r="A1090" s="712" t="s">
        <v>1632</v>
      </c>
      <c r="B1090" s="713" t="s">
        <v>3829</v>
      </c>
      <c r="C1090" s="712" t="s">
        <v>0</v>
      </c>
      <c r="D1090" s="714">
        <v>8044.9229999999998</v>
      </c>
    </row>
    <row r="1091" spans="1:4">
      <c r="A1091" s="712" t="s">
        <v>1633</v>
      </c>
      <c r="B1091" s="713" t="s">
        <v>3830</v>
      </c>
      <c r="C1091" s="712" t="s">
        <v>0</v>
      </c>
      <c r="D1091" s="714">
        <v>9139.9789000000001</v>
      </c>
    </row>
    <row r="1092" spans="1:4">
      <c r="A1092" s="712" t="s">
        <v>1634</v>
      </c>
      <c r="B1092" s="713" t="s">
        <v>3831</v>
      </c>
      <c r="C1092" s="712" t="s">
        <v>0</v>
      </c>
      <c r="D1092" s="714">
        <v>9645.4856</v>
      </c>
    </row>
    <row r="1093" spans="1:4">
      <c r="A1093" s="712" t="s">
        <v>1635</v>
      </c>
      <c r="B1093" s="713" t="s">
        <v>3832</v>
      </c>
      <c r="C1093" s="712" t="s">
        <v>0</v>
      </c>
      <c r="D1093" s="714">
        <v>11288.4674</v>
      </c>
    </row>
    <row r="1094" spans="1:4">
      <c r="A1094" s="712" t="s">
        <v>1636</v>
      </c>
      <c r="B1094" s="713" t="s">
        <v>3833</v>
      </c>
      <c r="C1094" s="712" t="s">
        <v>0</v>
      </c>
      <c r="D1094" s="714">
        <v>12888.4658</v>
      </c>
    </row>
    <row r="1095" spans="1:4">
      <c r="A1095" s="712" t="s">
        <v>1637</v>
      </c>
      <c r="B1095" s="713" t="s">
        <v>3834</v>
      </c>
      <c r="C1095" s="712" t="s">
        <v>0</v>
      </c>
      <c r="D1095" s="714">
        <v>13689.1047</v>
      </c>
    </row>
    <row r="1096" spans="1:4">
      <c r="A1096" s="712" t="s">
        <v>1638</v>
      </c>
      <c r="B1096" s="713" t="s">
        <v>3835</v>
      </c>
      <c r="C1096" s="712" t="s">
        <v>0</v>
      </c>
      <c r="D1096" s="714">
        <v>14489.783600000001</v>
      </c>
    </row>
    <row r="1097" spans="1:4">
      <c r="A1097" s="712" t="s">
        <v>1639</v>
      </c>
      <c r="B1097" s="713" t="s">
        <v>3836</v>
      </c>
      <c r="C1097" s="712" t="s">
        <v>0</v>
      </c>
      <c r="D1097" s="714">
        <v>15543.0514</v>
      </c>
    </row>
    <row r="1098" spans="1:4">
      <c r="A1098" s="712" t="s">
        <v>1640</v>
      </c>
      <c r="B1098" s="713" t="s">
        <v>3837</v>
      </c>
      <c r="C1098" s="712" t="s">
        <v>0</v>
      </c>
      <c r="D1098" s="714">
        <v>16090.486800000001</v>
      </c>
    </row>
    <row r="1099" spans="1:4">
      <c r="A1099" s="712" t="s">
        <v>1641</v>
      </c>
      <c r="B1099" s="713" t="s">
        <v>3838</v>
      </c>
      <c r="C1099" s="712" t="s">
        <v>0</v>
      </c>
      <c r="D1099" s="714">
        <v>17733.485700000001</v>
      </c>
    </row>
    <row r="1100" spans="1:4">
      <c r="A1100" s="712" t="s">
        <v>1642</v>
      </c>
      <c r="B1100" s="713" t="s">
        <v>3839</v>
      </c>
      <c r="C1100" s="712" t="s">
        <v>0</v>
      </c>
      <c r="D1100" s="714">
        <v>19332.698799999998</v>
      </c>
    </row>
    <row r="1101" spans="1:4">
      <c r="A1101" s="712" t="s">
        <v>1643</v>
      </c>
      <c r="B1101" s="713" t="s">
        <v>3840</v>
      </c>
      <c r="C1101" s="712" t="s">
        <v>0</v>
      </c>
      <c r="D1101" s="714">
        <v>21954.0808</v>
      </c>
    </row>
    <row r="1102" spans="1:4">
      <c r="A1102" s="712" t="s">
        <v>1644</v>
      </c>
      <c r="B1102" s="713" t="s">
        <v>3841</v>
      </c>
      <c r="C1102" s="712" t="s">
        <v>0</v>
      </c>
      <c r="D1102" s="714">
        <v>22573.936600000001</v>
      </c>
    </row>
    <row r="1103" spans="1:4">
      <c r="A1103" s="712" t="s">
        <v>1645</v>
      </c>
      <c r="B1103" s="713" t="s">
        <v>3842</v>
      </c>
      <c r="C1103" s="712" t="s">
        <v>0</v>
      </c>
      <c r="D1103" s="714">
        <v>28298.534100000001</v>
      </c>
    </row>
    <row r="1104" spans="1:4">
      <c r="A1104" s="712" t="s">
        <v>1646</v>
      </c>
      <c r="B1104" s="713" t="s">
        <v>3843</v>
      </c>
      <c r="C1104" s="712" t="s">
        <v>0</v>
      </c>
      <c r="D1104" s="714">
        <v>30323.2618</v>
      </c>
    </row>
    <row r="1105" spans="1:4">
      <c r="A1105" s="712" t="s">
        <v>1647</v>
      </c>
      <c r="B1105" s="713" t="s">
        <v>3844</v>
      </c>
      <c r="C1105" s="712" t="s">
        <v>0</v>
      </c>
      <c r="D1105" s="714">
        <v>37457.425000000003</v>
      </c>
    </row>
    <row r="1106" spans="1:4">
      <c r="A1106" s="712" t="s">
        <v>1648</v>
      </c>
      <c r="B1106" s="713" t="s">
        <v>3845</v>
      </c>
      <c r="C1106" s="712" t="s">
        <v>0</v>
      </c>
      <c r="D1106" s="714">
        <v>44518.9087</v>
      </c>
    </row>
    <row r="1107" spans="1:4">
      <c r="A1107" s="712" t="s">
        <v>1649</v>
      </c>
      <c r="B1107" s="713" t="s">
        <v>3846</v>
      </c>
      <c r="C1107" s="712" t="s">
        <v>0</v>
      </c>
      <c r="D1107" s="714">
        <v>46965.207199999997</v>
      </c>
    </row>
    <row r="1108" spans="1:4">
      <c r="A1108" s="712" t="s">
        <v>1650</v>
      </c>
      <c r="B1108" s="713" t="s">
        <v>3847</v>
      </c>
      <c r="C1108" s="712" t="s">
        <v>0</v>
      </c>
      <c r="D1108" s="714">
        <v>49734.647199999999</v>
      </c>
    </row>
    <row r="1109" spans="1:4">
      <c r="A1109" s="712" t="s">
        <v>1651</v>
      </c>
      <c r="B1109" s="713" t="s">
        <v>3848</v>
      </c>
      <c r="C1109" s="712" t="s">
        <v>2237</v>
      </c>
      <c r="D1109" s="714">
        <v>0.8488</v>
      </c>
    </row>
    <row r="1110" spans="1:4">
      <c r="A1110" s="712" t="s">
        <v>4681</v>
      </c>
      <c r="B1110" s="713" t="s">
        <v>4682</v>
      </c>
      <c r="C1110" s="712" t="s">
        <v>0</v>
      </c>
      <c r="D1110" s="714">
        <v>74.293999999999997</v>
      </c>
    </row>
    <row r="1111" spans="1:4">
      <c r="A1111" s="712" t="s">
        <v>4683</v>
      </c>
      <c r="B1111" s="713" t="s">
        <v>4684</v>
      </c>
      <c r="C1111" s="712" t="s">
        <v>0</v>
      </c>
      <c r="D1111" s="714">
        <v>47.781399999999998</v>
      </c>
    </row>
    <row r="1112" spans="1:4">
      <c r="A1112" s="712" t="s">
        <v>4685</v>
      </c>
      <c r="B1112" s="713" t="s">
        <v>4686</v>
      </c>
      <c r="C1112" s="712" t="s">
        <v>0</v>
      </c>
      <c r="D1112" s="714">
        <v>63.116599999999998</v>
      </c>
    </row>
    <row r="1113" spans="1:4">
      <c r="A1113" s="712" t="s">
        <v>4687</v>
      </c>
      <c r="B1113" s="713" t="s">
        <v>4688</v>
      </c>
      <c r="C1113" s="712" t="s">
        <v>0</v>
      </c>
      <c r="D1113" s="714">
        <v>80.732100000000003</v>
      </c>
    </row>
    <row r="1114" spans="1:4">
      <c r="A1114" s="712" t="s">
        <v>4689</v>
      </c>
      <c r="B1114" s="713" t="s">
        <v>4690</v>
      </c>
      <c r="C1114" s="712" t="s">
        <v>0</v>
      </c>
      <c r="D1114" s="714">
        <v>130.5668</v>
      </c>
    </row>
    <row r="1115" spans="1:4">
      <c r="A1115" s="712" t="s">
        <v>4691</v>
      </c>
      <c r="B1115" s="713" t="s">
        <v>4692</v>
      </c>
      <c r="C1115" s="712" t="s">
        <v>0</v>
      </c>
      <c r="D1115" s="714">
        <v>161.96889999999999</v>
      </c>
    </row>
    <row r="1116" spans="1:4">
      <c r="A1116" s="712" t="s">
        <v>4693</v>
      </c>
      <c r="B1116" s="713" t="s">
        <v>4694</v>
      </c>
      <c r="C1116" s="712" t="s">
        <v>134</v>
      </c>
      <c r="D1116" s="714">
        <v>200.73920000000001</v>
      </c>
    </row>
    <row r="1117" spans="1:4">
      <c r="A1117" s="712" t="s">
        <v>1652</v>
      </c>
      <c r="B1117" s="713" t="s">
        <v>3849</v>
      </c>
      <c r="C1117" s="712" t="s">
        <v>2</v>
      </c>
      <c r="D1117" s="714" t="s">
        <v>4</v>
      </c>
    </row>
    <row r="1118" spans="1:4">
      <c r="A1118" s="712" t="s">
        <v>1653</v>
      </c>
      <c r="B1118" s="713" t="s">
        <v>3850</v>
      </c>
      <c r="C1118" s="712" t="s">
        <v>2</v>
      </c>
      <c r="D1118" s="714" t="s">
        <v>4</v>
      </c>
    </row>
    <row r="1119" spans="1:4">
      <c r="A1119" s="712" t="s">
        <v>1654</v>
      </c>
      <c r="B1119" s="713" t="s">
        <v>3851</v>
      </c>
      <c r="C1119" s="712" t="s">
        <v>2</v>
      </c>
      <c r="D1119" s="714" t="s">
        <v>4</v>
      </c>
    </row>
    <row r="1120" spans="1:4">
      <c r="A1120" s="712" t="s">
        <v>1655</v>
      </c>
      <c r="B1120" s="713" t="s">
        <v>3852</v>
      </c>
      <c r="C1120" s="712" t="s">
        <v>134</v>
      </c>
      <c r="D1120" s="714">
        <v>8265.2523000000001</v>
      </c>
    </row>
    <row r="1121" spans="1:4">
      <c r="A1121" s="712" t="s">
        <v>1656</v>
      </c>
      <c r="B1121" s="713" t="s">
        <v>3853</v>
      </c>
      <c r="C1121" s="712" t="s">
        <v>134</v>
      </c>
      <c r="D1121" s="714">
        <v>16156.870500000001</v>
      </c>
    </row>
    <row r="1122" spans="1:4">
      <c r="A1122" s="712" t="s">
        <v>1657</v>
      </c>
      <c r="B1122" s="713" t="s">
        <v>3854</v>
      </c>
      <c r="C1122" s="712" t="s">
        <v>134</v>
      </c>
      <c r="D1122" s="714">
        <v>13098.950500000001</v>
      </c>
    </row>
    <row r="1123" spans="1:4">
      <c r="A1123" s="712" t="s">
        <v>1658</v>
      </c>
      <c r="B1123" s="713" t="s">
        <v>3855</v>
      </c>
      <c r="C1123" s="712" t="s">
        <v>134</v>
      </c>
      <c r="D1123" s="714">
        <v>15057.7788</v>
      </c>
    </row>
    <row r="1124" spans="1:4">
      <c r="A1124" s="712" t="s">
        <v>1659</v>
      </c>
      <c r="B1124" s="713" t="s">
        <v>3856</v>
      </c>
      <c r="C1124" s="712" t="s">
        <v>134</v>
      </c>
      <c r="D1124" s="714">
        <v>18198.7451</v>
      </c>
    </row>
    <row r="1125" spans="1:4">
      <c r="A1125" s="712" t="s">
        <v>1660</v>
      </c>
      <c r="B1125" s="713" t="s">
        <v>3857</v>
      </c>
      <c r="C1125" s="712" t="s">
        <v>134</v>
      </c>
      <c r="D1125" s="714">
        <v>21113.368699999999</v>
      </c>
    </row>
    <row r="1126" spans="1:4">
      <c r="A1126" s="712" t="s">
        <v>1661</v>
      </c>
      <c r="B1126" s="713" t="s">
        <v>3858</v>
      </c>
      <c r="C1126" s="712" t="s">
        <v>134</v>
      </c>
      <c r="D1126" s="714">
        <v>25194.911700000001</v>
      </c>
    </row>
    <row r="1127" spans="1:4">
      <c r="A1127" s="712" t="s">
        <v>1662</v>
      </c>
      <c r="B1127" s="713" t="s">
        <v>3859</v>
      </c>
      <c r="C1127" s="712" t="s">
        <v>134</v>
      </c>
      <c r="D1127" s="714">
        <v>34418.197899999999</v>
      </c>
    </row>
    <row r="1128" spans="1:4">
      <c r="A1128" s="712" t="s">
        <v>1663</v>
      </c>
      <c r="B1128" s="713" t="s">
        <v>3860</v>
      </c>
      <c r="C1128" s="712" t="s">
        <v>134</v>
      </c>
      <c r="D1128" s="714">
        <v>11877.73</v>
      </c>
    </row>
    <row r="1129" spans="1:4">
      <c r="A1129" s="712" t="s">
        <v>1664</v>
      </c>
      <c r="B1129" s="713" t="s">
        <v>3861</v>
      </c>
      <c r="C1129" s="712" t="s">
        <v>134</v>
      </c>
      <c r="D1129" s="714">
        <v>19745.701799999999</v>
      </c>
    </row>
    <row r="1130" spans="1:4">
      <c r="A1130" s="712" t="s">
        <v>1665</v>
      </c>
      <c r="B1130" s="713" t="s">
        <v>3862</v>
      </c>
      <c r="C1130" s="712" t="s">
        <v>134</v>
      </c>
      <c r="D1130" s="714">
        <v>23473.076300000001</v>
      </c>
    </row>
    <row r="1131" spans="1:4">
      <c r="A1131" s="712" t="s">
        <v>1666</v>
      </c>
      <c r="B1131" s="713" t="s">
        <v>3863</v>
      </c>
      <c r="C1131" s="712" t="s">
        <v>134</v>
      </c>
      <c r="D1131" s="714">
        <v>26882.008600000001</v>
      </c>
    </row>
    <row r="1132" spans="1:4">
      <c r="A1132" s="712" t="s">
        <v>1667</v>
      </c>
      <c r="B1132" s="713" t="s">
        <v>3864</v>
      </c>
      <c r="C1132" s="712" t="s">
        <v>134</v>
      </c>
      <c r="D1132" s="714">
        <v>31199.600999999999</v>
      </c>
    </row>
    <row r="1133" spans="1:4">
      <c r="A1133" s="712" t="s">
        <v>1668</v>
      </c>
      <c r="B1133" s="713" t="s">
        <v>3865</v>
      </c>
      <c r="C1133" s="712" t="s">
        <v>134</v>
      </c>
      <c r="D1133" s="714">
        <v>34962.352599999998</v>
      </c>
    </row>
    <row r="1134" spans="1:4">
      <c r="A1134" s="712" t="s">
        <v>1669</v>
      </c>
      <c r="B1134" s="713" t="s">
        <v>3866</v>
      </c>
      <c r="C1134" s="712" t="s">
        <v>134</v>
      </c>
      <c r="D1134" s="714">
        <v>38323.707600000002</v>
      </c>
    </row>
    <row r="1135" spans="1:4">
      <c r="A1135" s="712" t="s">
        <v>1670</v>
      </c>
      <c r="B1135" s="713" t="s">
        <v>3867</v>
      </c>
      <c r="C1135" s="712" t="s">
        <v>134</v>
      </c>
      <c r="D1135" s="714">
        <v>42624.22</v>
      </c>
    </row>
    <row r="1136" spans="1:4">
      <c r="A1136" s="712" t="s">
        <v>1671</v>
      </c>
      <c r="B1136" s="713" t="s">
        <v>3868</v>
      </c>
      <c r="C1136" s="712" t="s">
        <v>134</v>
      </c>
      <c r="D1136" s="714">
        <v>41450.6083</v>
      </c>
    </row>
    <row r="1137" spans="1:4">
      <c r="A1137" s="712" t="s">
        <v>1672</v>
      </c>
      <c r="B1137" s="713" t="s">
        <v>3869</v>
      </c>
      <c r="C1137" s="712" t="s">
        <v>134</v>
      </c>
      <c r="D1137" s="714">
        <v>46712.183299999997</v>
      </c>
    </row>
    <row r="1138" spans="1:4">
      <c r="A1138" s="712" t="s">
        <v>1673</v>
      </c>
      <c r="B1138" s="713" t="s">
        <v>3870</v>
      </c>
      <c r="C1138" s="712" t="s">
        <v>134</v>
      </c>
      <c r="D1138" s="714">
        <v>50463.805</v>
      </c>
    </row>
    <row r="1139" spans="1:4">
      <c r="A1139" s="712" t="s">
        <v>1674</v>
      </c>
      <c r="B1139" s="713" t="s">
        <v>3871</v>
      </c>
      <c r="C1139" s="712" t="s">
        <v>134</v>
      </c>
      <c r="D1139" s="714">
        <v>59907.493000000002</v>
      </c>
    </row>
    <row r="1140" spans="1:4">
      <c r="A1140" s="712" t="s">
        <v>1675</v>
      </c>
      <c r="B1140" s="713" t="s">
        <v>3872</v>
      </c>
      <c r="C1140" s="712" t="s">
        <v>134</v>
      </c>
      <c r="D1140" s="714">
        <v>63670.485399999998</v>
      </c>
    </row>
    <row r="1141" spans="1:4">
      <c r="A1141" s="712" t="s">
        <v>1676</v>
      </c>
      <c r="B1141" s="713" t="s">
        <v>3873</v>
      </c>
      <c r="C1141" s="712" t="s">
        <v>134</v>
      </c>
      <c r="D1141" s="714">
        <v>62673.475700000003</v>
      </c>
    </row>
    <row r="1142" spans="1:4">
      <c r="A1142" s="712" t="s">
        <v>1677</v>
      </c>
      <c r="B1142" s="713" t="s">
        <v>3874</v>
      </c>
      <c r="C1142" s="712" t="s">
        <v>134</v>
      </c>
      <c r="D1142" s="714">
        <v>530.245</v>
      </c>
    </row>
    <row r="1143" spans="1:4">
      <c r="A1143" s="712" t="s">
        <v>1678</v>
      </c>
      <c r="B1143" s="713" t="s">
        <v>3875</v>
      </c>
      <c r="C1143" s="712" t="s">
        <v>134</v>
      </c>
      <c r="D1143" s="714">
        <v>86.501800000000003</v>
      </c>
    </row>
    <row r="1144" spans="1:4">
      <c r="A1144" s="712" t="s">
        <v>1679</v>
      </c>
      <c r="B1144" s="713" t="s">
        <v>3876</v>
      </c>
      <c r="C1144" s="712" t="s">
        <v>134</v>
      </c>
      <c r="D1144" s="714">
        <v>126.8694</v>
      </c>
    </row>
    <row r="1145" spans="1:4">
      <c r="A1145" s="712" t="s">
        <v>1680</v>
      </c>
      <c r="B1145" s="713" t="s">
        <v>3877</v>
      </c>
      <c r="C1145" s="712" t="s">
        <v>134</v>
      </c>
      <c r="D1145" s="714">
        <v>108.48050000000001</v>
      </c>
    </row>
    <row r="1146" spans="1:4">
      <c r="A1146" s="712" t="s">
        <v>1681</v>
      </c>
      <c r="B1146" s="713" t="s">
        <v>3878</v>
      </c>
      <c r="C1146" s="712" t="s">
        <v>134</v>
      </c>
      <c r="D1146" s="714">
        <v>162.09450000000001</v>
      </c>
    </row>
    <row r="1147" spans="1:4">
      <c r="A1147" s="712" t="s">
        <v>1682</v>
      </c>
      <c r="B1147" s="713" t="s">
        <v>3879</v>
      </c>
      <c r="C1147" s="712" t="s">
        <v>134</v>
      </c>
      <c r="D1147" s="714">
        <v>142.85380000000001</v>
      </c>
    </row>
    <row r="1148" spans="1:4">
      <c r="A1148" s="712" t="s">
        <v>1683</v>
      </c>
      <c r="B1148" s="713" t="s">
        <v>3880</v>
      </c>
      <c r="C1148" s="712" t="s">
        <v>134</v>
      </c>
      <c r="D1148" s="714">
        <v>144.2679</v>
      </c>
    </row>
    <row r="1149" spans="1:4">
      <c r="A1149" s="712" t="s">
        <v>1684</v>
      </c>
      <c r="B1149" s="713" t="s">
        <v>3881</v>
      </c>
      <c r="C1149" s="712" t="s">
        <v>134</v>
      </c>
      <c r="D1149" s="714">
        <v>76.968500000000006</v>
      </c>
    </row>
    <row r="1150" spans="1:4">
      <c r="A1150" s="712" t="s">
        <v>1685</v>
      </c>
      <c r="B1150" s="713" t="s">
        <v>3882</v>
      </c>
      <c r="C1150" s="712" t="s">
        <v>134</v>
      </c>
      <c r="D1150" s="714">
        <v>159.9787</v>
      </c>
    </row>
    <row r="1151" spans="1:4">
      <c r="A1151" s="712" t="s">
        <v>1686</v>
      </c>
      <c r="B1151" s="713" t="s">
        <v>3883</v>
      </c>
      <c r="C1151" s="712" t="s">
        <v>0</v>
      </c>
      <c r="D1151" s="714">
        <v>127.9997</v>
      </c>
    </row>
    <row r="1152" spans="1:4">
      <c r="A1152" s="712" t="s">
        <v>1687</v>
      </c>
      <c r="B1152" s="713" t="s">
        <v>3884</v>
      </c>
      <c r="C1152" s="712" t="s">
        <v>134</v>
      </c>
      <c r="D1152" s="714">
        <v>309.45920000000001</v>
      </c>
    </row>
    <row r="1153" spans="1:4">
      <c r="A1153" s="712" t="s">
        <v>1688</v>
      </c>
      <c r="B1153" s="713" t="s">
        <v>3885</v>
      </c>
      <c r="C1153" s="712" t="s">
        <v>0</v>
      </c>
      <c r="D1153" s="714">
        <v>124.0731</v>
      </c>
    </row>
    <row r="1154" spans="1:4">
      <c r="A1154" s="712" t="s">
        <v>1689</v>
      </c>
      <c r="B1154" s="713" t="s">
        <v>3886</v>
      </c>
      <c r="C1154" s="712" t="s">
        <v>0</v>
      </c>
      <c r="D1154" s="714">
        <v>84.8446</v>
      </c>
    </row>
    <row r="1155" spans="1:4">
      <c r="A1155" s="712" t="s">
        <v>1690</v>
      </c>
      <c r="B1155" s="713" t="s">
        <v>3887</v>
      </c>
      <c r="C1155" s="712" t="s">
        <v>134</v>
      </c>
      <c r="D1155" s="714">
        <v>62685.135399999999</v>
      </c>
    </row>
    <row r="1156" spans="1:4">
      <c r="A1156" s="712" t="s">
        <v>1691</v>
      </c>
      <c r="B1156" s="713" t="s">
        <v>3888</v>
      </c>
      <c r="C1156" s="712" t="s">
        <v>134</v>
      </c>
      <c r="D1156" s="714">
        <v>73824.340700000001</v>
      </c>
    </row>
    <row r="1157" spans="1:4">
      <c r="A1157" s="712" t="s">
        <v>1692</v>
      </c>
      <c r="B1157" s="713" t="s">
        <v>3889</v>
      </c>
      <c r="C1157" s="712" t="s">
        <v>134</v>
      </c>
      <c r="D1157" s="714">
        <v>78342.899999999994</v>
      </c>
    </row>
    <row r="1158" spans="1:4">
      <c r="A1158" s="712" t="s">
        <v>1693</v>
      </c>
      <c r="B1158" s="713" t="s">
        <v>3890</v>
      </c>
      <c r="C1158" s="712" t="s">
        <v>134</v>
      </c>
      <c r="D1158" s="714">
        <v>82284.844700000001</v>
      </c>
    </row>
    <row r="1159" spans="1:4">
      <c r="A1159" s="712" t="s">
        <v>1694</v>
      </c>
      <c r="B1159" s="713" t="s">
        <v>3891</v>
      </c>
      <c r="C1159" s="712" t="s">
        <v>134</v>
      </c>
      <c r="D1159" s="714">
        <v>39936.471400000002</v>
      </c>
    </row>
    <row r="1160" spans="1:4">
      <c r="A1160" s="712" t="s">
        <v>1695</v>
      </c>
      <c r="B1160" s="713" t="s">
        <v>3892</v>
      </c>
      <c r="C1160" s="712" t="s">
        <v>134</v>
      </c>
      <c r="D1160" s="714">
        <v>48857.002899999999</v>
      </c>
    </row>
    <row r="1161" spans="1:4">
      <c r="A1161" s="712" t="s">
        <v>1696</v>
      </c>
      <c r="B1161" s="713" t="s">
        <v>3893</v>
      </c>
      <c r="C1161" s="712" t="s">
        <v>134</v>
      </c>
      <c r="D1161" s="714">
        <v>47990.780100000004</v>
      </c>
    </row>
    <row r="1162" spans="1:4">
      <c r="A1162" s="712" t="s">
        <v>1697</v>
      </c>
      <c r="B1162" s="713" t="s">
        <v>3894</v>
      </c>
      <c r="C1162" s="712" t="s">
        <v>134</v>
      </c>
      <c r="D1162" s="714">
        <v>54591.6567</v>
      </c>
    </row>
    <row r="1163" spans="1:4">
      <c r="A1163" s="712" t="s">
        <v>1698</v>
      </c>
      <c r="B1163" s="713" t="s">
        <v>3895</v>
      </c>
      <c r="C1163" s="712" t="s">
        <v>134</v>
      </c>
      <c r="D1163" s="714">
        <v>57519.034599999999</v>
      </c>
    </row>
    <row r="1164" spans="1:4">
      <c r="A1164" s="712" t="s">
        <v>1699</v>
      </c>
      <c r="B1164" s="713" t="s">
        <v>3896</v>
      </c>
      <c r="C1164" s="712" t="s">
        <v>134</v>
      </c>
      <c r="D1164" s="714">
        <v>61782.3871</v>
      </c>
    </row>
    <row r="1165" spans="1:4">
      <c r="A1165" s="712" t="s">
        <v>1700</v>
      </c>
      <c r="B1165" s="713" t="s">
        <v>3897</v>
      </c>
      <c r="C1165" s="712" t="s">
        <v>134</v>
      </c>
      <c r="D1165" s="714">
        <v>66330.925199999998</v>
      </c>
    </row>
    <row r="1166" spans="1:4">
      <c r="A1166" s="712" t="s">
        <v>1701</v>
      </c>
      <c r="B1166" s="713" t="s">
        <v>3898</v>
      </c>
      <c r="C1166" s="712" t="s">
        <v>134</v>
      </c>
      <c r="D1166" s="714">
        <v>1.284</v>
      </c>
    </row>
    <row r="1167" spans="1:4">
      <c r="A1167" s="712" t="s">
        <v>1702</v>
      </c>
      <c r="B1167" s="713" t="s">
        <v>3899</v>
      </c>
      <c r="C1167" s="712" t="s">
        <v>134</v>
      </c>
      <c r="D1167" s="714">
        <v>70460.69</v>
      </c>
    </row>
    <row r="1168" spans="1:4">
      <c r="A1168" s="712" t="s">
        <v>1703</v>
      </c>
      <c r="B1168" s="713" t="s">
        <v>3900</v>
      </c>
      <c r="C1168" s="712" t="s">
        <v>134</v>
      </c>
      <c r="D1168" s="714">
        <v>75953.932199999996</v>
      </c>
    </row>
    <row r="1169" spans="1:4">
      <c r="A1169" s="712" t="s">
        <v>1704</v>
      </c>
      <c r="B1169" s="713" t="s">
        <v>3901</v>
      </c>
      <c r="C1169" s="712" t="s">
        <v>0</v>
      </c>
      <c r="D1169" s="714">
        <v>1363.6017999999999</v>
      </c>
    </row>
    <row r="1170" spans="1:4">
      <c r="A1170" s="712" t="s">
        <v>1705</v>
      </c>
      <c r="B1170" s="713" t="s">
        <v>3902</v>
      </c>
      <c r="C1170" s="712" t="s">
        <v>0</v>
      </c>
      <c r="D1170" s="714">
        <v>1576.6646000000001</v>
      </c>
    </row>
    <row r="1171" spans="1:4">
      <c r="A1171" s="712" t="s">
        <v>1706</v>
      </c>
      <c r="B1171" s="713" t="s">
        <v>3903</v>
      </c>
      <c r="C1171" s="712" t="s">
        <v>0</v>
      </c>
      <c r="D1171" s="714">
        <v>1789.7311</v>
      </c>
    </row>
    <row r="1172" spans="1:4">
      <c r="A1172" s="712" t="s">
        <v>1707</v>
      </c>
      <c r="B1172" s="713" t="s">
        <v>3904</v>
      </c>
      <c r="C1172" s="712" t="s">
        <v>0</v>
      </c>
      <c r="D1172" s="714">
        <v>1960.1792</v>
      </c>
    </row>
    <row r="1173" spans="1:4">
      <c r="A1173" s="712" t="s">
        <v>1708</v>
      </c>
      <c r="B1173" s="713" t="s">
        <v>3905</v>
      </c>
      <c r="C1173" s="712" t="s">
        <v>0</v>
      </c>
      <c r="D1173" s="714">
        <v>2173.2449000000001</v>
      </c>
    </row>
    <row r="1174" spans="1:4">
      <c r="A1174" s="712" t="s">
        <v>1709</v>
      </c>
      <c r="B1174" s="713" t="s">
        <v>3906</v>
      </c>
      <c r="C1174" s="712" t="s">
        <v>0</v>
      </c>
      <c r="D1174" s="714">
        <v>2471.5495999999998</v>
      </c>
    </row>
    <row r="1175" spans="1:4">
      <c r="A1175" s="712" t="s">
        <v>1710</v>
      </c>
      <c r="B1175" s="713" t="s">
        <v>3907</v>
      </c>
      <c r="C1175" s="712" t="s">
        <v>0</v>
      </c>
      <c r="D1175" s="714">
        <v>2642.0012999999999</v>
      </c>
    </row>
    <row r="1176" spans="1:4">
      <c r="A1176" s="712" t="s">
        <v>1711</v>
      </c>
      <c r="B1176" s="713" t="s">
        <v>3908</v>
      </c>
      <c r="C1176" s="712" t="s">
        <v>0</v>
      </c>
      <c r="D1176" s="714">
        <v>2855.0617999999999</v>
      </c>
    </row>
    <row r="1177" spans="1:4">
      <c r="A1177" s="712" t="s">
        <v>1712</v>
      </c>
      <c r="B1177" s="713" t="s">
        <v>3909</v>
      </c>
      <c r="C1177" s="712" t="s">
        <v>0</v>
      </c>
      <c r="D1177" s="714">
        <v>3025.5219000000002</v>
      </c>
    </row>
    <row r="1178" spans="1:4">
      <c r="A1178" s="712" t="s">
        <v>1713</v>
      </c>
      <c r="B1178" s="713" t="s">
        <v>3910</v>
      </c>
      <c r="C1178" s="712" t="s">
        <v>0</v>
      </c>
      <c r="D1178" s="714">
        <v>3238.5544</v>
      </c>
    </row>
    <row r="1179" spans="1:4">
      <c r="A1179" s="712" t="s">
        <v>1714</v>
      </c>
      <c r="B1179" s="713" t="s">
        <v>3911</v>
      </c>
      <c r="C1179" s="712" t="s">
        <v>0</v>
      </c>
      <c r="D1179" s="714">
        <v>3451.6433000000002</v>
      </c>
    </row>
    <row r="1180" spans="1:4">
      <c r="A1180" s="712" t="s">
        <v>1715</v>
      </c>
      <c r="B1180" s="713" t="s">
        <v>3912</v>
      </c>
      <c r="C1180" s="712" t="s">
        <v>0</v>
      </c>
      <c r="D1180" s="714">
        <v>3622.0873999999999</v>
      </c>
    </row>
    <row r="1181" spans="1:4">
      <c r="A1181" s="712" t="s">
        <v>1716</v>
      </c>
      <c r="B1181" s="713" t="s">
        <v>3913</v>
      </c>
      <c r="C1181" s="712" t="s">
        <v>0</v>
      </c>
      <c r="D1181" s="714">
        <v>3835.1239999999998</v>
      </c>
    </row>
    <row r="1182" spans="1:4">
      <c r="A1182" s="712" t="s">
        <v>1717</v>
      </c>
      <c r="B1182" s="713" t="s">
        <v>3914</v>
      </c>
      <c r="C1182" s="712" t="s">
        <v>0</v>
      </c>
      <c r="D1182" s="714">
        <v>4501.7970999999998</v>
      </c>
    </row>
    <row r="1183" spans="1:4">
      <c r="A1183" s="712" t="s">
        <v>1718</v>
      </c>
      <c r="B1183" s="713" t="s">
        <v>3915</v>
      </c>
      <c r="C1183" s="712" t="s">
        <v>0</v>
      </c>
      <c r="D1183" s="714">
        <v>4745.165</v>
      </c>
    </row>
    <row r="1184" spans="1:4">
      <c r="A1184" s="712" t="s">
        <v>1719</v>
      </c>
      <c r="B1184" s="713" t="s">
        <v>3916</v>
      </c>
      <c r="C1184" s="712" t="s">
        <v>0</v>
      </c>
      <c r="D1184" s="714">
        <v>5069.5423000000001</v>
      </c>
    </row>
    <row r="1185" spans="1:4">
      <c r="A1185" s="712" t="s">
        <v>1720</v>
      </c>
      <c r="B1185" s="713" t="s">
        <v>3917</v>
      </c>
      <c r="C1185" s="712" t="s">
        <v>0</v>
      </c>
      <c r="D1185" s="714">
        <v>5191.2915999999996</v>
      </c>
    </row>
    <row r="1186" spans="1:4">
      <c r="A1186" s="712" t="s">
        <v>1721</v>
      </c>
      <c r="B1186" s="713" t="s">
        <v>3918</v>
      </c>
      <c r="C1186" s="712" t="s">
        <v>0</v>
      </c>
      <c r="D1186" s="714">
        <v>5394.0463</v>
      </c>
    </row>
    <row r="1187" spans="1:4">
      <c r="A1187" s="712" t="s">
        <v>1722</v>
      </c>
      <c r="B1187" s="713" t="s">
        <v>3919</v>
      </c>
      <c r="C1187" s="712" t="s">
        <v>0</v>
      </c>
      <c r="D1187" s="714">
        <v>7251.0321000000004</v>
      </c>
    </row>
    <row r="1188" spans="1:4">
      <c r="A1188" s="712" t="s">
        <v>1723</v>
      </c>
      <c r="B1188" s="713" t="s">
        <v>3920</v>
      </c>
      <c r="C1188" s="712" t="s">
        <v>0</v>
      </c>
      <c r="D1188" s="714">
        <v>9289.4441999999999</v>
      </c>
    </row>
    <row r="1189" spans="1:4">
      <c r="A1189" s="712" t="s">
        <v>1724</v>
      </c>
      <c r="B1189" s="713" t="s">
        <v>3921</v>
      </c>
      <c r="C1189" s="712" t="s">
        <v>0</v>
      </c>
      <c r="D1189" s="714">
        <v>9817.6386999999995</v>
      </c>
    </row>
    <row r="1190" spans="1:4">
      <c r="A1190" s="712" t="s">
        <v>1725</v>
      </c>
      <c r="B1190" s="713" t="s">
        <v>3922</v>
      </c>
      <c r="C1190" s="712" t="s">
        <v>0</v>
      </c>
      <c r="D1190" s="714">
        <v>10006.8914</v>
      </c>
    </row>
    <row r="1191" spans="1:4">
      <c r="A1191" s="712" t="s">
        <v>1726</v>
      </c>
      <c r="B1191" s="713" t="s">
        <v>3923</v>
      </c>
      <c r="C1191" s="712" t="s">
        <v>0</v>
      </c>
      <c r="D1191" s="714">
        <v>10497.861500000001</v>
      </c>
    </row>
    <row r="1192" spans="1:4">
      <c r="A1192" s="712" t="s">
        <v>1727</v>
      </c>
      <c r="B1192" s="713" t="s">
        <v>3924</v>
      </c>
      <c r="C1192" s="712" t="s">
        <v>0</v>
      </c>
      <c r="D1192" s="714">
        <v>6658.1547</v>
      </c>
    </row>
    <row r="1193" spans="1:4">
      <c r="A1193" s="712" t="s">
        <v>1728</v>
      </c>
      <c r="B1193" s="713" t="s">
        <v>3925</v>
      </c>
      <c r="C1193" s="712" t="s">
        <v>0</v>
      </c>
      <c r="D1193" s="714">
        <v>8050.7534999999998</v>
      </c>
    </row>
    <row r="1194" spans="1:4">
      <c r="A1194" s="712" t="s">
        <v>1729</v>
      </c>
      <c r="B1194" s="713" t="s">
        <v>3926</v>
      </c>
      <c r="C1194" s="712" t="s">
        <v>0</v>
      </c>
      <c r="D1194" s="714">
        <v>8311.9758000000002</v>
      </c>
    </row>
    <row r="1195" spans="1:4">
      <c r="A1195" s="712" t="s">
        <v>1730</v>
      </c>
      <c r="B1195" s="713" t="s">
        <v>3927</v>
      </c>
      <c r="C1195" s="712" t="s">
        <v>0</v>
      </c>
      <c r="D1195" s="714">
        <v>9443.3844000000008</v>
      </c>
    </row>
    <row r="1196" spans="1:4">
      <c r="A1196" s="712" t="s">
        <v>1731</v>
      </c>
      <c r="B1196" s="713" t="s">
        <v>3928</v>
      </c>
      <c r="C1196" s="712" t="s">
        <v>0</v>
      </c>
      <c r="D1196" s="714">
        <v>9965.6692999999996</v>
      </c>
    </row>
    <row r="1197" spans="1:4">
      <c r="A1197" s="712" t="s">
        <v>1732</v>
      </c>
      <c r="B1197" s="713" t="s">
        <v>3929</v>
      </c>
      <c r="C1197" s="712" t="s">
        <v>0</v>
      </c>
      <c r="D1197" s="714">
        <v>11663.180200000001</v>
      </c>
    </row>
    <row r="1198" spans="1:4">
      <c r="A1198" s="712" t="s">
        <v>1733</v>
      </c>
      <c r="B1198" s="713" t="s">
        <v>3930</v>
      </c>
      <c r="C1198" s="712" t="s">
        <v>0</v>
      </c>
      <c r="D1198" s="714">
        <v>13316.309499999999</v>
      </c>
    </row>
    <row r="1199" spans="1:4">
      <c r="A1199" s="712" t="s">
        <v>1734</v>
      </c>
      <c r="B1199" s="713" t="s">
        <v>3931</v>
      </c>
      <c r="C1199" s="712" t="s">
        <v>0</v>
      </c>
      <c r="D1199" s="714">
        <v>14143.513800000001</v>
      </c>
    </row>
    <row r="1200" spans="1:4">
      <c r="A1200" s="712" t="s">
        <v>1735</v>
      </c>
      <c r="B1200" s="713" t="s">
        <v>3932</v>
      </c>
      <c r="C1200" s="712" t="s">
        <v>0</v>
      </c>
      <c r="D1200" s="714">
        <v>14970.7582</v>
      </c>
    </row>
    <row r="1201" spans="1:4">
      <c r="A1201" s="712" t="s">
        <v>1736</v>
      </c>
      <c r="B1201" s="713" t="s">
        <v>3933</v>
      </c>
      <c r="C1201" s="712" t="s">
        <v>0</v>
      </c>
      <c r="D1201" s="714">
        <v>16058.980600000001</v>
      </c>
    </row>
    <row r="1202" spans="1:4">
      <c r="A1202" s="712" t="s">
        <v>1737</v>
      </c>
      <c r="B1202" s="713" t="s">
        <v>3934</v>
      </c>
      <c r="C1202" s="712" t="s">
        <v>0</v>
      </c>
      <c r="D1202" s="714">
        <v>16624.5923</v>
      </c>
    </row>
    <row r="1203" spans="1:4">
      <c r="A1203" s="712" t="s">
        <v>1738</v>
      </c>
      <c r="B1203" s="713" t="s">
        <v>3935</v>
      </c>
      <c r="C1203" s="712" t="s">
        <v>0</v>
      </c>
      <c r="D1203" s="714">
        <v>18322.1204</v>
      </c>
    </row>
    <row r="1204" spans="1:4">
      <c r="A1204" s="712" t="s">
        <v>1739</v>
      </c>
      <c r="B1204" s="713" t="s">
        <v>3936</v>
      </c>
      <c r="C1204" s="712" t="s">
        <v>0</v>
      </c>
      <c r="D1204" s="714">
        <v>19974.4643</v>
      </c>
    </row>
    <row r="1205" spans="1:4">
      <c r="A1205" s="712" t="s">
        <v>1740</v>
      </c>
      <c r="B1205" s="713" t="s">
        <v>3937</v>
      </c>
      <c r="C1205" s="712" t="s">
        <v>0</v>
      </c>
      <c r="D1205" s="714">
        <v>25655.1096</v>
      </c>
    </row>
    <row r="1206" spans="1:4">
      <c r="A1206" s="712" t="s">
        <v>1741</v>
      </c>
      <c r="B1206" s="713" t="s">
        <v>3938</v>
      </c>
      <c r="C1206" s="712" t="s">
        <v>0</v>
      </c>
      <c r="D1206" s="714">
        <v>26379.479599999999</v>
      </c>
    </row>
    <row r="1207" spans="1:4">
      <c r="A1207" s="712" t="s">
        <v>1742</v>
      </c>
      <c r="B1207" s="713" t="s">
        <v>3939</v>
      </c>
      <c r="C1207" s="712" t="s">
        <v>0</v>
      </c>
      <c r="D1207" s="714">
        <v>31907.312399999999</v>
      </c>
    </row>
    <row r="1208" spans="1:4">
      <c r="A1208" s="712" t="s">
        <v>1743</v>
      </c>
      <c r="B1208" s="713" t="s">
        <v>3940</v>
      </c>
      <c r="C1208" s="712" t="s">
        <v>0</v>
      </c>
      <c r="D1208" s="714">
        <v>34190.145199999999</v>
      </c>
    </row>
    <row r="1209" spans="1:4">
      <c r="A1209" s="712" t="s">
        <v>1744</v>
      </c>
      <c r="B1209" s="713" t="s">
        <v>3941</v>
      </c>
      <c r="C1209" s="712" t="s">
        <v>0</v>
      </c>
      <c r="D1209" s="714">
        <v>41810.486499999999</v>
      </c>
    </row>
    <row r="1210" spans="1:4">
      <c r="A1210" s="712" t="s">
        <v>1745</v>
      </c>
      <c r="B1210" s="713" t="s">
        <v>3942</v>
      </c>
      <c r="C1210" s="712" t="s">
        <v>0</v>
      </c>
      <c r="D1210" s="714">
        <v>53678.482499999998</v>
      </c>
    </row>
    <row r="1211" spans="1:4">
      <c r="A1211" s="712" t="s">
        <v>1746</v>
      </c>
      <c r="B1211" s="713" t="s">
        <v>3943</v>
      </c>
      <c r="C1211" s="712" t="s">
        <v>0</v>
      </c>
      <c r="D1211" s="714">
        <v>54322.757700000002</v>
      </c>
    </row>
    <row r="1212" spans="1:4">
      <c r="A1212" s="712" t="s">
        <v>1747</v>
      </c>
      <c r="B1212" s="713" t="s">
        <v>3944</v>
      </c>
      <c r="C1212" s="712" t="s">
        <v>0</v>
      </c>
      <c r="D1212" s="714">
        <v>59967.561500000003</v>
      </c>
    </row>
    <row r="1213" spans="1:4">
      <c r="A1213" s="712" t="s">
        <v>1748</v>
      </c>
      <c r="B1213" s="713" t="s">
        <v>3945</v>
      </c>
      <c r="C1213" s="712" t="s">
        <v>134</v>
      </c>
      <c r="D1213" s="714">
        <v>80413.245899999994</v>
      </c>
    </row>
    <row r="1214" spans="1:4">
      <c r="A1214" s="712" t="s">
        <v>1749</v>
      </c>
      <c r="B1214" s="713" t="s">
        <v>3946</v>
      </c>
      <c r="C1214" s="712" t="s">
        <v>134</v>
      </c>
      <c r="D1214" s="714">
        <v>85042.531199999998</v>
      </c>
    </row>
    <row r="1215" spans="1:4">
      <c r="A1215" s="712" t="s">
        <v>1750</v>
      </c>
      <c r="B1215" s="713" t="s">
        <v>3947</v>
      </c>
      <c r="C1215" s="712" t="s">
        <v>134</v>
      </c>
      <c r="D1215" s="714">
        <v>89567.451799999995</v>
      </c>
    </row>
    <row r="1216" spans="1:4">
      <c r="A1216" s="712" t="s">
        <v>1751</v>
      </c>
      <c r="B1216" s="713" t="s">
        <v>3948</v>
      </c>
      <c r="C1216" s="712" t="s">
        <v>134</v>
      </c>
      <c r="D1216" s="714">
        <v>1.0709</v>
      </c>
    </row>
    <row r="1217" spans="1:4">
      <c r="A1217" s="712" t="s">
        <v>1752</v>
      </c>
      <c r="B1217" s="713" t="s">
        <v>3949</v>
      </c>
      <c r="C1217" s="712" t="s">
        <v>0</v>
      </c>
      <c r="D1217" s="714">
        <v>3342.7060000000001</v>
      </c>
    </row>
    <row r="1218" spans="1:4">
      <c r="A1218" s="712" t="s">
        <v>1753</v>
      </c>
      <c r="B1218" s="713" t="s">
        <v>3950</v>
      </c>
      <c r="C1218" s="712" t="s">
        <v>0</v>
      </c>
      <c r="D1218" s="714">
        <v>3367.9405999999999</v>
      </c>
    </row>
    <row r="1219" spans="1:4">
      <c r="A1219" s="712" t="s">
        <v>1754</v>
      </c>
      <c r="B1219" s="713" t="s">
        <v>3951</v>
      </c>
      <c r="C1219" s="712" t="s">
        <v>0</v>
      </c>
      <c r="D1219" s="714">
        <v>3367.9405999999999</v>
      </c>
    </row>
    <row r="1220" spans="1:4">
      <c r="A1220" s="712" t="s">
        <v>1755</v>
      </c>
      <c r="B1220" s="713" t="s">
        <v>3952</v>
      </c>
      <c r="C1220" s="712" t="s">
        <v>0</v>
      </c>
      <c r="D1220" s="714">
        <v>3367.9405999999999</v>
      </c>
    </row>
    <row r="1221" spans="1:4">
      <c r="A1221" s="712" t="s">
        <v>1756</v>
      </c>
      <c r="B1221" s="713" t="s">
        <v>3953</v>
      </c>
      <c r="C1221" s="712" t="s">
        <v>0</v>
      </c>
      <c r="D1221" s="714">
        <v>4531.8459000000003</v>
      </c>
    </row>
    <row r="1222" spans="1:4">
      <c r="A1222" s="712" t="s">
        <v>1757</v>
      </c>
      <c r="B1222" s="713" t="s">
        <v>3954</v>
      </c>
      <c r="C1222" s="712" t="s">
        <v>0</v>
      </c>
      <c r="D1222" s="714">
        <v>4531.8459000000003</v>
      </c>
    </row>
    <row r="1223" spans="1:4">
      <c r="A1223" s="712" t="s">
        <v>1758</v>
      </c>
      <c r="B1223" s="713" t="s">
        <v>3955</v>
      </c>
      <c r="C1223" s="712" t="s">
        <v>0</v>
      </c>
      <c r="D1223" s="714">
        <v>4531.8459000000003</v>
      </c>
    </row>
    <row r="1224" spans="1:4">
      <c r="A1224" s="712" t="s">
        <v>1759</v>
      </c>
      <c r="B1224" s="713" t="s">
        <v>3956</v>
      </c>
      <c r="C1224" s="712" t="s">
        <v>0</v>
      </c>
      <c r="D1224" s="714">
        <v>4310.2982000000002</v>
      </c>
    </row>
    <row r="1225" spans="1:4">
      <c r="A1225" s="712" t="s">
        <v>1760</v>
      </c>
      <c r="B1225" s="713" t="s">
        <v>3957</v>
      </c>
      <c r="C1225" s="712" t="s">
        <v>0</v>
      </c>
      <c r="D1225" s="714">
        <v>4310.2982000000002</v>
      </c>
    </row>
    <row r="1226" spans="1:4">
      <c r="A1226" s="712" t="s">
        <v>1761</v>
      </c>
      <c r="B1226" s="713" t="s">
        <v>3958</v>
      </c>
      <c r="C1226" s="712" t="s">
        <v>0</v>
      </c>
      <c r="D1226" s="714">
        <v>4310.2982000000002</v>
      </c>
    </row>
    <row r="1227" spans="1:4">
      <c r="A1227" s="712" t="s">
        <v>1762</v>
      </c>
      <c r="B1227" s="713" t="s">
        <v>3959</v>
      </c>
      <c r="C1227" s="712" t="s">
        <v>0</v>
      </c>
      <c r="D1227" s="714">
        <v>5572.1898000000001</v>
      </c>
    </row>
    <row r="1228" spans="1:4">
      <c r="A1228" s="712" t="s">
        <v>1763</v>
      </c>
      <c r="B1228" s="713" t="s">
        <v>3960</v>
      </c>
      <c r="C1228" s="712" t="s">
        <v>0</v>
      </c>
      <c r="D1228" s="714">
        <v>5654.4696999999996</v>
      </c>
    </row>
    <row r="1229" spans="1:4">
      <c r="A1229" s="712" t="s">
        <v>1764</v>
      </c>
      <c r="B1229" s="713" t="s">
        <v>3961</v>
      </c>
      <c r="C1229" s="712" t="s">
        <v>0</v>
      </c>
      <c r="D1229" s="714">
        <v>5790.4031000000004</v>
      </c>
    </row>
    <row r="1230" spans="1:4">
      <c r="A1230" s="712" t="s">
        <v>1765</v>
      </c>
      <c r="B1230" s="713" t="s">
        <v>3962</v>
      </c>
      <c r="C1230" s="712" t="s">
        <v>0</v>
      </c>
      <c r="D1230" s="714">
        <v>6452.7069000000001</v>
      </c>
    </row>
    <row r="1231" spans="1:4">
      <c r="A1231" s="712" t="s">
        <v>1766</v>
      </c>
      <c r="B1231" s="713" t="s">
        <v>3963</v>
      </c>
      <c r="C1231" s="712" t="s">
        <v>0</v>
      </c>
      <c r="D1231" s="714">
        <v>4466.7752</v>
      </c>
    </row>
    <row r="1232" spans="1:4">
      <c r="A1232" s="712" t="s">
        <v>1767</v>
      </c>
      <c r="B1232" s="713" t="s">
        <v>3964</v>
      </c>
      <c r="C1232" s="712" t="s">
        <v>0</v>
      </c>
      <c r="D1232" s="714">
        <v>5511.6244999999999</v>
      </c>
    </row>
    <row r="1233" spans="1:4">
      <c r="A1233" s="712" t="s">
        <v>1768</v>
      </c>
      <c r="B1233" s="713" t="s">
        <v>3965</v>
      </c>
      <c r="C1233" s="712" t="s">
        <v>0</v>
      </c>
      <c r="D1233" s="714">
        <v>6425.5415000000003</v>
      </c>
    </row>
    <row r="1234" spans="1:4">
      <c r="A1234" s="712" t="s">
        <v>1769</v>
      </c>
      <c r="B1234" s="713" t="s">
        <v>3966</v>
      </c>
      <c r="C1234" s="712" t="s">
        <v>0</v>
      </c>
      <c r="D1234" s="714">
        <v>6808.8104000000003</v>
      </c>
    </row>
    <row r="1235" spans="1:4">
      <c r="A1235" s="712" t="s">
        <v>1770</v>
      </c>
      <c r="B1235" s="713" t="s">
        <v>3967</v>
      </c>
      <c r="C1235" s="712" t="s">
        <v>0</v>
      </c>
      <c r="D1235" s="714">
        <v>7048.9602999999997</v>
      </c>
    </row>
    <row r="1236" spans="1:4">
      <c r="A1236" s="712" t="s">
        <v>1771</v>
      </c>
      <c r="B1236" s="713" t="s">
        <v>3968</v>
      </c>
      <c r="C1236" s="712" t="s">
        <v>0</v>
      </c>
      <c r="D1236" s="714">
        <v>8620.1101999999992</v>
      </c>
    </row>
    <row r="1237" spans="1:4">
      <c r="A1237" s="712" t="s">
        <v>1772</v>
      </c>
      <c r="B1237" s="713" t="s">
        <v>3969</v>
      </c>
      <c r="C1237" s="712" t="s">
        <v>0</v>
      </c>
      <c r="D1237" s="714">
        <v>8905.5920999999998</v>
      </c>
    </row>
    <row r="1238" spans="1:4">
      <c r="A1238" s="712" t="s">
        <v>1773</v>
      </c>
      <c r="B1238" s="713" t="s">
        <v>3970</v>
      </c>
      <c r="C1238" s="712" t="s">
        <v>0</v>
      </c>
      <c r="D1238" s="714">
        <v>7044.7996999999996</v>
      </c>
    </row>
    <row r="1239" spans="1:4">
      <c r="A1239" s="712" t="s">
        <v>1774</v>
      </c>
      <c r="B1239" s="713" t="s">
        <v>3971</v>
      </c>
      <c r="C1239" s="712" t="s">
        <v>0</v>
      </c>
      <c r="D1239" s="714">
        <v>7044.7996999999996</v>
      </c>
    </row>
    <row r="1240" spans="1:4">
      <c r="A1240" s="712" t="s">
        <v>1775</v>
      </c>
      <c r="B1240" s="713" t="s">
        <v>3972</v>
      </c>
      <c r="C1240" s="712" t="s">
        <v>0</v>
      </c>
      <c r="D1240" s="714">
        <v>8921.1941000000006</v>
      </c>
    </row>
    <row r="1241" spans="1:4">
      <c r="A1241" s="712" t="s">
        <v>1776</v>
      </c>
      <c r="B1241" s="713" t="s">
        <v>3973</v>
      </c>
      <c r="C1241" s="712" t="s">
        <v>0</v>
      </c>
      <c r="D1241" s="714">
        <v>9439.1787999999997</v>
      </c>
    </row>
    <row r="1242" spans="1:4">
      <c r="A1242" s="712" t="s">
        <v>1777</v>
      </c>
      <c r="B1242" s="713" t="s">
        <v>3974</v>
      </c>
      <c r="C1242" s="712" t="s">
        <v>0</v>
      </c>
      <c r="D1242" s="714">
        <v>10494.939</v>
      </c>
    </row>
    <row r="1243" spans="1:4">
      <c r="A1243" s="712" t="s">
        <v>1778</v>
      </c>
      <c r="B1243" s="713" t="s">
        <v>3975</v>
      </c>
      <c r="C1243" s="712" t="s">
        <v>0</v>
      </c>
      <c r="D1243" s="714">
        <v>10512.469499999999</v>
      </c>
    </row>
    <row r="1244" spans="1:4">
      <c r="A1244" s="712" t="s">
        <v>1779</v>
      </c>
      <c r="B1244" s="713" t="s">
        <v>3976</v>
      </c>
      <c r="C1244" s="712" t="s">
        <v>0</v>
      </c>
      <c r="D1244" s="714">
        <v>11533.632100000001</v>
      </c>
    </row>
    <row r="1245" spans="1:4">
      <c r="A1245" s="712" t="s">
        <v>1780</v>
      </c>
      <c r="B1245" s="713" t="s">
        <v>3977</v>
      </c>
      <c r="C1245" s="712" t="s">
        <v>0</v>
      </c>
      <c r="D1245" s="714">
        <v>2522.8555000000001</v>
      </c>
    </row>
    <row r="1246" spans="1:4">
      <c r="A1246" s="712" t="s">
        <v>1781</v>
      </c>
      <c r="B1246" s="713" t="s">
        <v>3978</v>
      </c>
      <c r="C1246" s="712" t="s">
        <v>0</v>
      </c>
      <c r="D1246" s="714">
        <v>2753.5826000000002</v>
      </c>
    </row>
    <row r="1247" spans="1:4">
      <c r="A1247" s="712" t="s">
        <v>1782</v>
      </c>
      <c r="B1247" s="713" t="s">
        <v>3979</v>
      </c>
      <c r="C1247" s="712" t="s">
        <v>0</v>
      </c>
      <c r="D1247" s="714">
        <v>4154.2788</v>
      </c>
    </row>
    <row r="1248" spans="1:4">
      <c r="A1248" s="712" t="s">
        <v>1783</v>
      </c>
      <c r="B1248" s="713" t="s">
        <v>3980</v>
      </c>
      <c r="C1248" s="712" t="s">
        <v>0</v>
      </c>
      <c r="D1248" s="714">
        <v>4392.0739999999996</v>
      </c>
    </row>
    <row r="1249" spans="1:4">
      <c r="A1249" s="712" t="s">
        <v>1784</v>
      </c>
      <c r="B1249" s="713" t="s">
        <v>3981</v>
      </c>
      <c r="C1249" s="712" t="s">
        <v>0</v>
      </c>
      <c r="D1249" s="714">
        <v>2980.1628999999998</v>
      </c>
    </row>
    <row r="1250" spans="1:4">
      <c r="A1250" s="712" t="s">
        <v>1785</v>
      </c>
      <c r="B1250" s="713" t="s">
        <v>3982</v>
      </c>
      <c r="C1250" s="712" t="s">
        <v>0</v>
      </c>
      <c r="D1250" s="714">
        <v>4468.3980000000001</v>
      </c>
    </row>
    <row r="1251" spans="1:4">
      <c r="A1251" s="712" t="s">
        <v>1786</v>
      </c>
      <c r="B1251" s="713" t="s">
        <v>3983</v>
      </c>
      <c r="C1251" s="712" t="s">
        <v>0</v>
      </c>
      <c r="D1251" s="714">
        <v>4736.7128000000002</v>
      </c>
    </row>
    <row r="1252" spans="1:4">
      <c r="A1252" s="712" t="s">
        <v>1787</v>
      </c>
      <c r="B1252" s="713" t="s">
        <v>3984</v>
      </c>
      <c r="C1252" s="712" t="s">
        <v>0</v>
      </c>
      <c r="D1252" s="714">
        <v>3344.5104000000001</v>
      </c>
    </row>
    <row r="1253" spans="1:4">
      <c r="A1253" s="712" t="s">
        <v>1788</v>
      </c>
      <c r="B1253" s="713" t="s">
        <v>3985</v>
      </c>
      <c r="C1253" s="712" t="s">
        <v>0</v>
      </c>
      <c r="D1253" s="714">
        <v>5014.4989999999998</v>
      </c>
    </row>
    <row r="1254" spans="1:4">
      <c r="A1254" s="712" t="s">
        <v>1789</v>
      </c>
      <c r="B1254" s="713" t="s">
        <v>3986</v>
      </c>
      <c r="C1254" s="712" t="s">
        <v>0</v>
      </c>
      <c r="D1254" s="714">
        <v>5148.5397000000003</v>
      </c>
    </row>
    <row r="1255" spans="1:4">
      <c r="A1255" s="712" t="s">
        <v>1790</v>
      </c>
      <c r="B1255" s="713" t="s">
        <v>3987</v>
      </c>
      <c r="C1255" s="712" t="s">
        <v>134</v>
      </c>
      <c r="D1255" s="714">
        <v>8821.2234000000008</v>
      </c>
    </row>
    <row r="1256" spans="1:4">
      <c r="A1256" s="712" t="s">
        <v>1791</v>
      </c>
      <c r="B1256" s="713" t="s">
        <v>3988</v>
      </c>
      <c r="C1256" s="712" t="s">
        <v>134</v>
      </c>
      <c r="D1256" s="714">
        <v>12342.4061</v>
      </c>
    </row>
    <row r="1257" spans="1:4">
      <c r="A1257" s="712" t="s">
        <v>1792</v>
      </c>
      <c r="B1257" s="713" t="s">
        <v>3989</v>
      </c>
      <c r="C1257" s="712" t="s">
        <v>134</v>
      </c>
      <c r="D1257" s="714">
        <v>16261.7078</v>
      </c>
    </row>
    <row r="1258" spans="1:4">
      <c r="A1258" s="712" t="s">
        <v>1793</v>
      </c>
      <c r="B1258" s="713" t="s">
        <v>3990</v>
      </c>
      <c r="C1258" s="712" t="s">
        <v>134</v>
      </c>
      <c r="D1258" s="714">
        <v>19485.696899999999</v>
      </c>
    </row>
    <row r="1259" spans="1:4">
      <c r="A1259" s="712" t="s">
        <v>1794</v>
      </c>
      <c r="B1259" s="713" t="s">
        <v>3991</v>
      </c>
      <c r="C1259" s="712" t="s">
        <v>134</v>
      </c>
      <c r="D1259" s="714">
        <v>22536.907800000001</v>
      </c>
    </row>
    <row r="1260" spans="1:4">
      <c r="A1260" s="712" t="s">
        <v>1795</v>
      </c>
      <c r="B1260" s="713" t="s">
        <v>3992</v>
      </c>
      <c r="C1260" s="712" t="s">
        <v>134</v>
      </c>
      <c r="D1260" s="714">
        <v>25514.574400000001</v>
      </c>
    </row>
    <row r="1261" spans="1:4">
      <c r="A1261" s="712" t="s">
        <v>1796</v>
      </c>
      <c r="B1261" s="713" t="s">
        <v>3993</v>
      </c>
      <c r="C1261" s="712" t="s">
        <v>134</v>
      </c>
      <c r="D1261" s="714">
        <v>28963.987799999999</v>
      </c>
    </row>
    <row r="1262" spans="1:4">
      <c r="A1262" s="712" t="s">
        <v>1797</v>
      </c>
      <c r="B1262" s="713" t="s">
        <v>3994</v>
      </c>
      <c r="C1262" s="712" t="s">
        <v>134</v>
      </c>
      <c r="D1262" s="714">
        <v>33469.711900000002</v>
      </c>
    </row>
    <row r="1263" spans="1:4">
      <c r="A1263" s="712" t="s">
        <v>1798</v>
      </c>
      <c r="B1263" s="713" t="s">
        <v>3995</v>
      </c>
      <c r="C1263" s="712" t="s">
        <v>134</v>
      </c>
      <c r="D1263" s="714">
        <v>37281.777600000001</v>
      </c>
    </row>
    <row r="1264" spans="1:4">
      <c r="A1264" s="712" t="s">
        <v>1799</v>
      </c>
      <c r="B1264" s="713" t="s">
        <v>3996</v>
      </c>
      <c r="C1264" s="712" t="s">
        <v>134</v>
      </c>
      <c r="D1264" s="714">
        <v>40340.949200000003</v>
      </c>
    </row>
    <row r="1265" spans="1:4">
      <c r="A1265" s="712" t="s">
        <v>1800</v>
      </c>
      <c r="B1265" s="713" t="s">
        <v>3997</v>
      </c>
      <c r="C1265" s="712" t="s">
        <v>134</v>
      </c>
      <c r="D1265" s="714">
        <v>45734.762300000002</v>
      </c>
    </row>
    <row r="1266" spans="1:4">
      <c r="A1266" s="712" t="s">
        <v>1801</v>
      </c>
      <c r="B1266" s="713" t="s">
        <v>3998</v>
      </c>
      <c r="C1266" s="712" t="s">
        <v>134</v>
      </c>
      <c r="D1266" s="714">
        <v>49432.8534</v>
      </c>
    </row>
    <row r="1267" spans="1:4">
      <c r="A1267" s="712" t="s">
        <v>1802</v>
      </c>
      <c r="B1267" s="713" t="s">
        <v>3999</v>
      </c>
      <c r="C1267" s="712" t="s">
        <v>134</v>
      </c>
      <c r="D1267" s="714">
        <v>53227.653700000003</v>
      </c>
    </row>
    <row r="1268" spans="1:4">
      <c r="A1268" s="712" t="s">
        <v>1803</v>
      </c>
      <c r="B1268" s="713" t="s">
        <v>4000</v>
      </c>
      <c r="C1268" s="712" t="s">
        <v>134</v>
      </c>
      <c r="D1268" s="714">
        <v>57419.565000000002</v>
      </c>
    </row>
    <row r="1269" spans="1:4">
      <c r="A1269" s="712" t="s">
        <v>1804</v>
      </c>
      <c r="B1269" s="713" t="s">
        <v>4001</v>
      </c>
      <c r="C1269" s="712" t="s">
        <v>134</v>
      </c>
      <c r="D1269" s="714">
        <v>61074.284299999999</v>
      </c>
    </row>
    <row r="1270" spans="1:4">
      <c r="A1270" s="712" t="s">
        <v>1805</v>
      </c>
      <c r="B1270" s="713" t="s">
        <v>4002</v>
      </c>
      <c r="C1270" s="712" t="s">
        <v>134</v>
      </c>
      <c r="D1270" s="714">
        <v>66537.391900000002</v>
      </c>
    </row>
    <row r="1271" spans="1:4">
      <c r="A1271" s="712" t="s">
        <v>1806</v>
      </c>
      <c r="B1271" s="713" t="s">
        <v>4003</v>
      </c>
      <c r="C1271" s="712" t="s">
        <v>134</v>
      </c>
      <c r="D1271" s="714">
        <v>70342.168699999995</v>
      </c>
    </row>
    <row r="1272" spans="1:4">
      <c r="A1272" s="712" t="s">
        <v>1807</v>
      </c>
      <c r="B1272" s="713" t="s">
        <v>4004</v>
      </c>
      <c r="C1272" s="712" t="s">
        <v>134</v>
      </c>
      <c r="D1272" s="714">
        <v>74629.592999999993</v>
      </c>
    </row>
    <row r="1273" spans="1:4">
      <c r="A1273" s="712" t="s">
        <v>1808</v>
      </c>
      <c r="B1273" s="713" t="s">
        <v>4005</v>
      </c>
      <c r="C1273" s="712" t="s">
        <v>134</v>
      </c>
      <c r="D1273" s="714">
        <v>78358.098599999998</v>
      </c>
    </row>
    <row r="1274" spans="1:4">
      <c r="A1274" s="712" t="s">
        <v>1809</v>
      </c>
      <c r="B1274" s="713" t="s">
        <v>4006</v>
      </c>
      <c r="C1274" s="712" t="s">
        <v>134</v>
      </c>
      <c r="D1274" s="714">
        <v>2520.5383000000002</v>
      </c>
    </row>
    <row r="1275" spans="1:4">
      <c r="A1275" s="712" t="s">
        <v>1810</v>
      </c>
      <c r="B1275" s="713" t="s">
        <v>4007</v>
      </c>
      <c r="C1275" s="712" t="s">
        <v>134</v>
      </c>
      <c r="D1275" s="714">
        <v>4686.2289000000001</v>
      </c>
    </row>
    <row r="1276" spans="1:4">
      <c r="A1276" s="712" t="s">
        <v>1811</v>
      </c>
      <c r="B1276" s="713" t="s">
        <v>4008</v>
      </c>
      <c r="C1276" s="712" t="s">
        <v>134</v>
      </c>
      <c r="D1276" s="714">
        <v>8014.4782999999998</v>
      </c>
    </row>
    <row r="1277" spans="1:4">
      <c r="A1277" s="712" t="s">
        <v>1812</v>
      </c>
      <c r="B1277" s="713" t="s">
        <v>4009</v>
      </c>
      <c r="C1277" s="712" t="s">
        <v>134</v>
      </c>
      <c r="D1277" s="714">
        <v>10083.6782</v>
      </c>
    </row>
    <row r="1278" spans="1:4">
      <c r="A1278" s="712" t="s">
        <v>1813</v>
      </c>
      <c r="B1278" s="713" t="s">
        <v>4010</v>
      </c>
      <c r="C1278" s="712" t="s">
        <v>134</v>
      </c>
      <c r="D1278" s="714">
        <v>14704.2904</v>
      </c>
    </row>
    <row r="1279" spans="1:4">
      <c r="A1279" s="712" t="s">
        <v>1814</v>
      </c>
      <c r="B1279" s="713" t="s">
        <v>4011</v>
      </c>
      <c r="C1279" s="712" t="s">
        <v>134</v>
      </c>
      <c r="D1279" s="714">
        <v>20755.241999999998</v>
      </c>
    </row>
    <row r="1280" spans="1:4">
      <c r="A1280" s="712" t="s">
        <v>1815</v>
      </c>
      <c r="B1280" s="713" t="s">
        <v>4012</v>
      </c>
      <c r="C1280" s="712" t="s">
        <v>134</v>
      </c>
      <c r="D1280" s="714">
        <v>29587.5959</v>
      </c>
    </row>
    <row r="1281" spans="1:4">
      <c r="A1281" s="712" t="s">
        <v>1816</v>
      </c>
      <c r="B1281" s="713" t="s">
        <v>4013</v>
      </c>
      <c r="C1281" s="712" t="s">
        <v>134</v>
      </c>
      <c r="D1281" s="714">
        <v>4886.2507999999998</v>
      </c>
    </row>
    <row r="1282" spans="1:4">
      <c r="A1282" s="712" t="s">
        <v>1817</v>
      </c>
      <c r="B1282" s="713" t="s">
        <v>4014</v>
      </c>
      <c r="C1282" s="712" t="s">
        <v>134</v>
      </c>
      <c r="D1282" s="714">
        <v>6531.0342000000001</v>
      </c>
    </row>
    <row r="1283" spans="1:4">
      <c r="A1283" s="712" t="s">
        <v>1818</v>
      </c>
      <c r="B1283" s="713" t="s">
        <v>4015</v>
      </c>
      <c r="C1283" s="712" t="s">
        <v>134</v>
      </c>
      <c r="D1283" s="714">
        <v>9484.1848000000009</v>
      </c>
    </row>
    <row r="1284" spans="1:4">
      <c r="A1284" s="712" t="s">
        <v>1819</v>
      </c>
      <c r="B1284" s="713" t="s">
        <v>4016</v>
      </c>
      <c r="C1284" s="712" t="s">
        <v>134</v>
      </c>
      <c r="D1284" s="714">
        <v>18360.400900000001</v>
      </c>
    </row>
    <row r="1285" spans="1:4">
      <c r="A1285" s="712" t="s">
        <v>1820</v>
      </c>
      <c r="B1285" s="713" t="s">
        <v>4017</v>
      </c>
      <c r="C1285" s="712" t="s">
        <v>134</v>
      </c>
      <c r="D1285" s="714">
        <v>25272.178199999998</v>
      </c>
    </row>
    <row r="1286" spans="1:4">
      <c r="A1286" s="712" t="s">
        <v>1821</v>
      </c>
      <c r="B1286" s="713" t="s">
        <v>4018</v>
      </c>
      <c r="C1286" s="712" t="s">
        <v>134</v>
      </c>
      <c r="D1286" s="714">
        <v>26845.704399999999</v>
      </c>
    </row>
    <row r="1287" spans="1:4">
      <c r="A1287" s="712" t="s">
        <v>1822</v>
      </c>
      <c r="B1287" s="713" t="s">
        <v>4019</v>
      </c>
      <c r="C1287" s="712" t="s">
        <v>134</v>
      </c>
      <c r="D1287" s="714">
        <v>49421.451200000003</v>
      </c>
    </row>
    <row r="1288" spans="1:4">
      <c r="A1288" s="712" t="s">
        <v>1823</v>
      </c>
      <c r="B1288" s="713" t="s">
        <v>4020</v>
      </c>
      <c r="C1288" s="712" t="s">
        <v>134</v>
      </c>
      <c r="D1288" s="714">
        <v>4881.8519999999999</v>
      </c>
    </row>
    <row r="1289" spans="1:4">
      <c r="A1289" s="712" t="s">
        <v>1824</v>
      </c>
      <c r="B1289" s="713" t="s">
        <v>4021</v>
      </c>
      <c r="C1289" s="712" t="s">
        <v>134</v>
      </c>
      <c r="D1289" s="714">
        <v>4943.2051000000001</v>
      </c>
    </row>
    <row r="1290" spans="1:4">
      <c r="A1290" s="712" t="s">
        <v>1825</v>
      </c>
      <c r="B1290" s="713" t="s">
        <v>4022</v>
      </c>
      <c r="C1290" s="712" t="s">
        <v>134</v>
      </c>
      <c r="D1290" s="714">
        <v>7911.2961999999998</v>
      </c>
    </row>
    <row r="1291" spans="1:4">
      <c r="A1291" s="712" t="s">
        <v>1826</v>
      </c>
      <c r="B1291" s="713" t="s">
        <v>4023</v>
      </c>
      <c r="C1291" s="712" t="s">
        <v>134</v>
      </c>
      <c r="D1291" s="714">
        <v>11685.247300000001</v>
      </c>
    </row>
    <row r="1292" spans="1:4">
      <c r="A1292" s="712" t="s">
        <v>1827</v>
      </c>
      <c r="B1292" s="713" t="s">
        <v>4024</v>
      </c>
      <c r="C1292" s="712" t="s">
        <v>134</v>
      </c>
      <c r="D1292" s="714">
        <v>16554.880700000002</v>
      </c>
    </row>
    <row r="1293" spans="1:4">
      <c r="A1293" s="712" t="s">
        <v>1828</v>
      </c>
      <c r="B1293" s="713" t="s">
        <v>4025</v>
      </c>
      <c r="C1293" s="712" t="s">
        <v>134</v>
      </c>
      <c r="D1293" s="714">
        <v>23000.2601</v>
      </c>
    </row>
    <row r="1294" spans="1:4">
      <c r="A1294" s="712" t="s">
        <v>1829</v>
      </c>
      <c r="B1294" s="713" t="s">
        <v>4026</v>
      </c>
      <c r="C1294" s="712" t="s">
        <v>134</v>
      </c>
      <c r="D1294" s="714">
        <v>30987.904299999998</v>
      </c>
    </row>
    <row r="1295" spans="1:4">
      <c r="A1295" s="712" t="s">
        <v>1830</v>
      </c>
      <c r="B1295" s="713" t="s">
        <v>4027</v>
      </c>
      <c r="C1295" s="712" t="s">
        <v>0</v>
      </c>
      <c r="D1295" s="714">
        <v>3619.4702000000002</v>
      </c>
    </row>
    <row r="1296" spans="1:4">
      <c r="A1296" s="712" t="s">
        <v>1831</v>
      </c>
      <c r="B1296" s="713" t="s">
        <v>4028</v>
      </c>
      <c r="C1296" s="712" t="s">
        <v>0</v>
      </c>
      <c r="D1296" s="714">
        <v>4079.5770000000002</v>
      </c>
    </row>
    <row r="1297" spans="1:4">
      <c r="A1297" s="712" t="s">
        <v>1832</v>
      </c>
      <c r="B1297" s="713" t="s">
        <v>4029</v>
      </c>
      <c r="C1297" s="712" t="s">
        <v>0</v>
      </c>
      <c r="D1297" s="714">
        <v>4754.3996999999999</v>
      </c>
    </row>
    <row r="1298" spans="1:4">
      <c r="A1298" s="712" t="s">
        <v>1833</v>
      </c>
      <c r="B1298" s="713" t="s">
        <v>4030</v>
      </c>
      <c r="C1298" s="712" t="s">
        <v>0</v>
      </c>
      <c r="D1298" s="714">
        <v>5429.2053999999998</v>
      </c>
    </row>
    <row r="1299" spans="1:4">
      <c r="A1299" s="712" t="s">
        <v>1834</v>
      </c>
      <c r="B1299" s="713" t="s">
        <v>4031</v>
      </c>
      <c r="C1299" s="712" t="s">
        <v>0</v>
      </c>
      <c r="D1299" s="714">
        <v>5981.5119999999997</v>
      </c>
    </row>
    <row r="1300" spans="1:4">
      <c r="A1300" s="712" t="s">
        <v>1835</v>
      </c>
      <c r="B1300" s="713" t="s">
        <v>4032</v>
      </c>
      <c r="C1300" s="712" t="s">
        <v>0</v>
      </c>
      <c r="D1300" s="714">
        <v>7835.0414000000001</v>
      </c>
    </row>
    <row r="1301" spans="1:4">
      <c r="A1301" s="712" t="s">
        <v>1836</v>
      </c>
      <c r="B1301" s="713" t="s">
        <v>4033</v>
      </c>
      <c r="C1301" s="712" t="s">
        <v>0</v>
      </c>
      <c r="D1301" s="714">
        <v>8480.7798999999995</v>
      </c>
    </row>
    <row r="1302" spans="1:4">
      <c r="A1302" s="712" t="s">
        <v>1837</v>
      </c>
      <c r="B1302" s="713" t="s">
        <v>4034</v>
      </c>
      <c r="C1302" s="712" t="s">
        <v>0</v>
      </c>
      <c r="D1302" s="714">
        <v>9243.9367000000002</v>
      </c>
    </row>
    <row r="1303" spans="1:4">
      <c r="A1303" s="712" t="s">
        <v>1838</v>
      </c>
      <c r="B1303" s="713" t="s">
        <v>4035</v>
      </c>
      <c r="C1303" s="712" t="s">
        <v>0</v>
      </c>
      <c r="D1303" s="714">
        <v>9889.2754000000004</v>
      </c>
    </row>
    <row r="1304" spans="1:4">
      <c r="A1304" s="712" t="s">
        <v>1839</v>
      </c>
      <c r="B1304" s="713" t="s">
        <v>4036</v>
      </c>
      <c r="C1304" s="712" t="s">
        <v>0</v>
      </c>
      <c r="D1304" s="714">
        <v>10652.795899999999</v>
      </c>
    </row>
    <row r="1305" spans="1:4">
      <c r="A1305" s="712" t="s">
        <v>1840</v>
      </c>
      <c r="B1305" s="713" t="s">
        <v>4037</v>
      </c>
      <c r="C1305" s="712" t="s">
        <v>0</v>
      </c>
      <c r="D1305" s="714">
        <v>11298.3825</v>
      </c>
    </row>
    <row r="1306" spans="1:4">
      <c r="A1306" s="712" t="s">
        <v>1841</v>
      </c>
      <c r="B1306" s="713" t="s">
        <v>4038</v>
      </c>
      <c r="C1306" s="712" t="s">
        <v>0</v>
      </c>
      <c r="D1306" s="714">
        <v>13321.0463</v>
      </c>
    </row>
    <row r="1307" spans="1:4">
      <c r="A1307" s="712" t="s">
        <v>1842</v>
      </c>
      <c r="B1307" s="713" t="s">
        <v>4039</v>
      </c>
      <c r="C1307" s="712" t="s">
        <v>0</v>
      </c>
      <c r="D1307" s="714">
        <v>14050.468800000001</v>
      </c>
    </row>
    <row r="1308" spans="1:4">
      <c r="A1308" s="712" t="s">
        <v>1843</v>
      </c>
      <c r="B1308" s="713" t="s">
        <v>4040</v>
      </c>
      <c r="C1308" s="712" t="s">
        <v>0</v>
      </c>
      <c r="D1308" s="714">
        <v>14919.393400000001</v>
      </c>
    </row>
    <row r="1309" spans="1:4">
      <c r="A1309" s="712" t="s">
        <v>1844</v>
      </c>
      <c r="B1309" s="713" t="s">
        <v>4041</v>
      </c>
      <c r="C1309" s="712" t="s">
        <v>0</v>
      </c>
      <c r="D1309" s="714">
        <v>15593.4738</v>
      </c>
    </row>
    <row r="1310" spans="1:4">
      <c r="A1310" s="712" t="s">
        <v>1845</v>
      </c>
      <c r="B1310" s="713" t="s">
        <v>4042</v>
      </c>
      <c r="C1310" s="712" t="s">
        <v>0</v>
      </c>
      <c r="D1310" s="714">
        <v>16434.556400000001</v>
      </c>
    </row>
    <row r="1311" spans="1:4">
      <c r="A1311" s="712" t="s">
        <v>1846</v>
      </c>
      <c r="B1311" s="713" t="s">
        <v>4043</v>
      </c>
      <c r="C1311" s="712" t="s">
        <v>0</v>
      </c>
      <c r="D1311" s="714">
        <v>17190.625700000001</v>
      </c>
    </row>
    <row r="1312" spans="1:4">
      <c r="A1312" s="712" t="s">
        <v>1847</v>
      </c>
      <c r="B1312" s="713" t="s">
        <v>4044</v>
      </c>
      <c r="C1312" s="712" t="s">
        <v>0</v>
      </c>
      <c r="D1312" s="714">
        <v>17975.161400000001</v>
      </c>
    </row>
    <row r="1313" spans="1:4">
      <c r="A1313" s="712" t="s">
        <v>1848</v>
      </c>
      <c r="B1313" s="713" t="s">
        <v>4045</v>
      </c>
      <c r="C1313" s="712" t="s">
        <v>0</v>
      </c>
      <c r="D1313" s="714">
        <v>20433.620699999999</v>
      </c>
    </row>
    <row r="1314" spans="1:4">
      <c r="A1314" s="712" t="s">
        <v>1849</v>
      </c>
      <c r="B1314" s="713" t="s">
        <v>4046</v>
      </c>
      <c r="C1314" s="712" t="s">
        <v>0</v>
      </c>
      <c r="D1314" s="714">
        <v>21395.7258</v>
      </c>
    </row>
    <row r="1315" spans="1:4">
      <c r="A1315" s="712" t="s">
        <v>1850</v>
      </c>
      <c r="B1315" s="713" t="s">
        <v>4047</v>
      </c>
      <c r="C1315" s="712" t="s">
        <v>0</v>
      </c>
      <c r="D1315" s="714">
        <v>3826.5108</v>
      </c>
    </row>
    <row r="1316" spans="1:4">
      <c r="A1316" s="712" t="s">
        <v>1851</v>
      </c>
      <c r="B1316" s="713" t="s">
        <v>4048</v>
      </c>
      <c r="C1316" s="712" t="s">
        <v>0</v>
      </c>
      <c r="D1316" s="714">
        <v>4312.9363000000003</v>
      </c>
    </row>
    <row r="1317" spans="1:4">
      <c r="A1317" s="712" t="s">
        <v>1852</v>
      </c>
      <c r="B1317" s="713" t="s">
        <v>4049</v>
      </c>
      <c r="C1317" s="712" t="s">
        <v>0</v>
      </c>
      <c r="D1317" s="714">
        <v>5026.3598000000002</v>
      </c>
    </row>
    <row r="1318" spans="1:4">
      <c r="A1318" s="712" t="s">
        <v>1853</v>
      </c>
      <c r="B1318" s="713" t="s">
        <v>4050</v>
      </c>
      <c r="C1318" s="712" t="s">
        <v>0</v>
      </c>
      <c r="D1318" s="714">
        <v>5739.7663000000002</v>
      </c>
    </row>
    <row r="1319" spans="1:4">
      <c r="A1319" s="712" t="s">
        <v>1854</v>
      </c>
      <c r="B1319" s="713" t="s">
        <v>4051</v>
      </c>
      <c r="C1319" s="712" t="s">
        <v>0</v>
      </c>
      <c r="D1319" s="714">
        <v>6323.6553000000004</v>
      </c>
    </row>
    <row r="1320" spans="1:4">
      <c r="A1320" s="712" t="s">
        <v>1855</v>
      </c>
      <c r="B1320" s="713" t="s">
        <v>4052</v>
      </c>
      <c r="C1320" s="712" t="s">
        <v>0</v>
      </c>
      <c r="D1320" s="714">
        <v>8384.0334000000003</v>
      </c>
    </row>
    <row r="1321" spans="1:4">
      <c r="A1321" s="712" t="s">
        <v>1856</v>
      </c>
      <c r="B1321" s="713" t="s">
        <v>4053</v>
      </c>
      <c r="C1321" s="712" t="s">
        <v>0</v>
      </c>
      <c r="D1321" s="714">
        <v>9075.0072</v>
      </c>
    </row>
    <row r="1322" spans="1:4">
      <c r="A1322" s="712" t="s">
        <v>1857</v>
      </c>
      <c r="B1322" s="713" t="s">
        <v>4054</v>
      </c>
      <c r="C1322" s="712" t="s">
        <v>0</v>
      </c>
      <c r="D1322" s="714">
        <v>9891.6239000000005</v>
      </c>
    </row>
    <row r="1323" spans="1:4">
      <c r="A1323" s="712" t="s">
        <v>1858</v>
      </c>
      <c r="B1323" s="713" t="s">
        <v>4055</v>
      </c>
      <c r="C1323" s="712" t="s">
        <v>0</v>
      </c>
      <c r="D1323" s="714">
        <v>10582.198</v>
      </c>
    </row>
    <row r="1324" spans="1:4">
      <c r="A1324" s="712" t="s">
        <v>1859</v>
      </c>
      <c r="B1324" s="713" t="s">
        <v>4056</v>
      </c>
      <c r="C1324" s="712" t="s">
        <v>0</v>
      </c>
      <c r="D1324" s="714">
        <v>11399.1783</v>
      </c>
    </row>
    <row r="1325" spans="1:4">
      <c r="A1325" s="712" t="s">
        <v>1860</v>
      </c>
      <c r="B1325" s="713" t="s">
        <v>4057</v>
      </c>
      <c r="C1325" s="712" t="s">
        <v>0</v>
      </c>
      <c r="D1325" s="714">
        <v>12090.0002</v>
      </c>
    </row>
    <row r="1326" spans="1:4" ht="25.5">
      <c r="A1326" s="712" t="s">
        <v>1861</v>
      </c>
      <c r="B1326" s="713" t="s">
        <v>4058</v>
      </c>
      <c r="C1326" s="712" t="s">
        <v>0</v>
      </c>
      <c r="D1326" s="714">
        <v>7726.0694000000003</v>
      </c>
    </row>
    <row r="1327" spans="1:4" ht="25.5">
      <c r="A1327" s="712" t="s">
        <v>1862</v>
      </c>
      <c r="B1327" s="713" t="s">
        <v>4059</v>
      </c>
      <c r="C1327" s="712" t="s">
        <v>0</v>
      </c>
      <c r="D1327" s="714">
        <v>8537.1136000000006</v>
      </c>
    </row>
    <row r="1328" spans="1:4" ht="25.5">
      <c r="A1328" s="712" t="s">
        <v>1863</v>
      </c>
      <c r="B1328" s="713" t="s">
        <v>4060</v>
      </c>
      <c r="C1328" s="712" t="s">
        <v>0</v>
      </c>
      <c r="D1328" s="714">
        <v>9106.1581999999999</v>
      </c>
    </row>
    <row r="1329" spans="1:4" ht="25.5">
      <c r="A1329" s="712" t="s">
        <v>1864</v>
      </c>
      <c r="B1329" s="713" t="s">
        <v>4061</v>
      </c>
      <c r="C1329" s="712" t="s">
        <v>0</v>
      </c>
      <c r="D1329" s="714">
        <v>9661.3726000000006</v>
      </c>
    </row>
    <row r="1330" spans="1:4" ht="25.5">
      <c r="A1330" s="712" t="s">
        <v>1865</v>
      </c>
      <c r="B1330" s="713" t="s">
        <v>4062</v>
      </c>
      <c r="C1330" s="712" t="s">
        <v>0</v>
      </c>
      <c r="D1330" s="714">
        <v>10472.1263</v>
      </c>
    </row>
    <row r="1331" spans="1:4" ht="25.5">
      <c r="A1331" s="712" t="s">
        <v>1866</v>
      </c>
      <c r="B1331" s="713" t="s">
        <v>4063</v>
      </c>
      <c r="C1331" s="712" t="s">
        <v>0</v>
      </c>
      <c r="D1331" s="714">
        <v>10756.7376</v>
      </c>
    </row>
    <row r="1332" spans="1:4" ht="25.5">
      <c r="A1332" s="712" t="s">
        <v>1867</v>
      </c>
      <c r="B1332" s="713" t="s">
        <v>4064</v>
      </c>
      <c r="C1332" s="712" t="s">
        <v>0</v>
      </c>
      <c r="D1332" s="714">
        <v>11311.720499999999</v>
      </c>
    </row>
    <row r="1333" spans="1:4" ht="25.5">
      <c r="A1333" s="712" t="s">
        <v>1868</v>
      </c>
      <c r="B1333" s="713" t="s">
        <v>4065</v>
      </c>
      <c r="C1333" s="712" t="s">
        <v>0</v>
      </c>
      <c r="D1333" s="714">
        <v>11866.6068</v>
      </c>
    </row>
    <row r="1334" spans="1:4" ht="25.5">
      <c r="A1334" s="712" t="s">
        <v>1869</v>
      </c>
      <c r="B1334" s="713" t="s">
        <v>4066</v>
      </c>
      <c r="C1334" s="712" t="s">
        <v>0</v>
      </c>
      <c r="D1334" s="714">
        <v>12421.2863</v>
      </c>
    </row>
    <row r="1335" spans="1:4" ht="25.5">
      <c r="A1335" s="712" t="s">
        <v>1870</v>
      </c>
      <c r="B1335" s="713" t="s">
        <v>4067</v>
      </c>
      <c r="C1335" s="712" t="s">
        <v>0</v>
      </c>
      <c r="D1335" s="714">
        <v>12976.412700000001</v>
      </c>
    </row>
    <row r="1336" spans="1:4" ht="25.5">
      <c r="A1336" s="712" t="s">
        <v>1871</v>
      </c>
      <c r="B1336" s="713" t="s">
        <v>4068</v>
      </c>
      <c r="C1336" s="712" t="s">
        <v>0</v>
      </c>
      <c r="D1336" s="714">
        <v>13787.5947</v>
      </c>
    </row>
    <row r="1337" spans="1:4" ht="25.5">
      <c r="A1337" s="712" t="s">
        <v>1872</v>
      </c>
      <c r="B1337" s="713" t="s">
        <v>4069</v>
      </c>
      <c r="C1337" s="712" t="s">
        <v>0</v>
      </c>
      <c r="D1337" s="714">
        <v>14357.137500000001</v>
      </c>
    </row>
    <row r="1338" spans="1:4" ht="25.5">
      <c r="A1338" s="712" t="s">
        <v>1873</v>
      </c>
      <c r="B1338" s="713" t="s">
        <v>4070</v>
      </c>
      <c r="C1338" s="712" t="s">
        <v>0</v>
      </c>
      <c r="D1338" s="714">
        <v>14912.0466</v>
      </c>
    </row>
    <row r="1339" spans="1:4" ht="25.5">
      <c r="A1339" s="712" t="s">
        <v>1874</v>
      </c>
      <c r="B1339" s="713" t="s">
        <v>4071</v>
      </c>
      <c r="C1339" s="712" t="s">
        <v>0</v>
      </c>
      <c r="D1339" s="714">
        <v>15466.238600000001</v>
      </c>
    </row>
    <row r="1340" spans="1:4" ht="25.5">
      <c r="A1340" s="712" t="s">
        <v>1875</v>
      </c>
      <c r="B1340" s="713" t="s">
        <v>4072</v>
      </c>
      <c r="C1340" s="712" t="s">
        <v>0</v>
      </c>
      <c r="D1340" s="714">
        <v>16021.906300000001</v>
      </c>
    </row>
    <row r="1341" spans="1:4" ht="25.5">
      <c r="A1341" s="712" t="s">
        <v>1876</v>
      </c>
      <c r="B1341" s="713" t="s">
        <v>4073</v>
      </c>
      <c r="C1341" s="712" t="s">
        <v>0</v>
      </c>
      <c r="D1341" s="714">
        <v>16847.287700000001</v>
      </c>
    </row>
    <row r="1342" spans="1:4" ht="25.5">
      <c r="A1342" s="712" t="s">
        <v>1877</v>
      </c>
      <c r="B1342" s="713" t="s">
        <v>4074</v>
      </c>
      <c r="C1342" s="712" t="s">
        <v>0</v>
      </c>
      <c r="D1342" s="714">
        <v>20788.942599999998</v>
      </c>
    </row>
    <row r="1343" spans="1:4" ht="25.5">
      <c r="A1343" s="712" t="s">
        <v>1878</v>
      </c>
      <c r="B1343" s="713" t="s">
        <v>4075</v>
      </c>
      <c r="C1343" s="712" t="s">
        <v>0</v>
      </c>
      <c r="D1343" s="714">
        <v>21759.333699999999</v>
      </c>
    </row>
    <row r="1344" spans="1:4" ht="25.5">
      <c r="A1344" s="712" t="s">
        <v>1879</v>
      </c>
      <c r="B1344" s="713" t="s">
        <v>4076</v>
      </c>
      <c r="C1344" s="712" t="s">
        <v>0</v>
      </c>
      <c r="D1344" s="714">
        <v>22443.7003</v>
      </c>
    </row>
    <row r="1345" spans="1:4" ht="25.5">
      <c r="A1345" s="712" t="s">
        <v>1880</v>
      </c>
      <c r="B1345" s="713" t="s">
        <v>4077</v>
      </c>
      <c r="C1345" s="712" t="s">
        <v>0</v>
      </c>
      <c r="D1345" s="714">
        <v>25522.9071</v>
      </c>
    </row>
    <row r="1346" spans="1:4" ht="25.5">
      <c r="A1346" s="712" t="s">
        <v>1881</v>
      </c>
      <c r="B1346" s="713" t="s">
        <v>4078</v>
      </c>
      <c r="C1346" s="712" t="s">
        <v>0</v>
      </c>
      <c r="D1346" s="714">
        <v>25901.998</v>
      </c>
    </row>
    <row r="1347" spans="1:4" ht="25.5">
      <c r="A1347" s="712" t="s">
        <v>1882</v>
      </c>
      <c r="B1347" s="713" t="s">
        <v>4079</v>
      </c>
      <c r="C1347" s="712" t="s">
        <v>0</v>
      </c>
      <c r="D1347" s="714">
        <v>31187.476900000001</v>
      </c>
    </row>
    <row r="1348" spans="1:4" ht="25.5">
      <c r="A1348" s="712" t="s">
        <v>1883</v>
      </c>
      <c r="B1348" s="713" t="s">
        <v>4080</v>
      </c>
      <c r="C1348" s="712" t="s">
        <v>0</v>
      </c>
      <c r="D1348" s="714">
        <v>31623.922399999999</v>
      </c>
    </row>
    <row r="1349" spans="1:4" ht="25.5">
      <c r="A1349" s="712" t="s">
        <v>1884</v>
      </c>
      <c r="B1349" s="713" t="s">
        <v>4081</v>
      </c>
      <c r="C1349" s="712" t="s">
        <v>0</v>
      </c>
      <c r="D1349" s="714">
        <v>32839.507400000002</v>
      </c>
    </row>
    <row r="1350" spans="1:4" ht="25.5">
      <c r="A1350" s="712" t="s">
        <v>1885</v>
      </c>
      <c r="B1350" s="713" t="s">
        <v>4082</v>
      </c>
      <c r="C1350" s="712" t="s">
        <v>0</v>
      </c>
      <c r="D1350" s="714">
        <v>33276.625200000002</v>
      </c>
    </row>
    <row r="1351" spans="1:4" ht="25.5">
      <c r="A1351" s="712" t="s">
        <v>1886</v>
      </c>
      <c r="B1351" s="713" t="s">
        <v>4083</v>
      </c>
      <c r="C1351" s="712" t="s">
        <v>0</v>
      </c>
      <c r="D1351" s="714">
        <v>45227.745799999997</v>
      </c>
    </row>
    <row r="1352" spans="1:4" ht="25.5">
      <c r="A1352" s="712" t="s">
        <v>1887</v>
      </c>
      <c r="B1352" s="713" t="s">
        <v>4084</v>
      </c>
      <c r="C1352" s="712" t="s">
        <v>0</v>
      </c>
      <c r="D1352" s="714">
        <v>46814.842400000001</v>
      </c>
    </row>
    <row r="1353" spans="1:4" ht="25.5">
      <c r="A1353" s="712" t="s">
        <v>1888</v>
      </c>
      <c r="B1353" s="713" t="s">
        <v>4085</v>
      </c>
      <c r="C1353" s="712" t="s">
        <v>0</v>
      </c>
      <c r="D1353" s="714">
        <v>10500.8377</v>
      </c>
    </row>
    <row r="1354" spans="1:4" ht="25.5">
      <c r="A1354" s="712" t="s">
        <v>1889</v>
      </c>
      <c r="B1354" s="713" t="s">
        <v>4086</v>
      </c>
      <c r="C1354" s="712" t="s">
        <v>0</v>
      </c>
      <c r="D1354" s="714">
        <v>13787.5947</v>
      </c>
    </row>
    <row r="1355" spans="1:4" ht="25.5">
      <c r="A1355" s="712" t="s">
        <v>1890</v>
      </c>
      <c r="B1355" s="713" t="s">
        <v>4087</v>
      </c>
      <c r="C1355" s="712" t="s">
        <v>0</v>
      </c>
      <c r="D1355" s="714">
        <v>16007.806500000001</v>
      </c>
    </row>
    <row r="1356" spans="1:4" ht="25.5">
      <c r="A1356" s="712" t="s">
        <v>1891</v>
      </c>
      <c r="B1356" s="713" t="s">
        <v>4088</v>
      </c>
      <c r="C1356" s="712" t="s">
        <v>0</v>
      </c>
      <c r="D1356" s="714">
        <v>16833.187900000001</v>
      </c>
    </row>
    <row r="1357" spans="1:4" ht="25.5">
      <c r="A1357" s="712" t="s">
        <v>1892</v>
      </c>
      <c r="B1357" s="713" t="s">
        <v>4089</v>
      </c>
      <c r="C1357" s="712" t="s">
        <v>0</v>
      </c>
      <c r="D1357" s="714">
        <v>17387.181199999999</v>
      </c>
    </row>
    <row r="1358" spans="1:4" ht="25.5">
      <c r="A1358" s="712" t="s">
        <v>1893</v>
      </c>
      <c r="B1358" s="713" t="s">
        <v>4090</v>
      </c>
      <c r="C1358" s="712" t="s">
        <v>0</v>
      </c>
      <c r="D1358" s="714">
        <v>17942.897000000001</v>
      </c>
    </row>
    <row r="1359" spans="1:4" ht="25.5">
      <c r="A1359" s="712" t="s">
        <v>1894</v>
      </c>
      <c r="B1359" s="713" t="s">
        <v>4091</v>
      </c>
      <c r="C1359" s="712" t="s">
        <v>0</v>
      </c>
      <c r="D1359" s="714">
        <v>18497.447499999998</v>
      </c>
    </row>
    <row r="1360" spans="1:4" ht="25.5">
      <c r="A1360" s="712" t="s">
        <v>1895</v>
      </c>
      <c r="B1360" s="713" t="s">
        <v>4092</v>
      </c>
      <c r="C1360" s="712" t="s">
        <v>0</v>
      </c>
      <c r="D1360" s="714">
        <v>19323.6217</v>
      </c>
    </row>
    <row r="1361" spans="1:4" ht="25.5">
      <c r="A1361" s="712" t="s">
        <v>1896</v>
      </c>
      <c r="B1361" s="713" t="s">
        <v>4093</v>
      </c>
      <c r="C1361" s="712" t="s">
        <v>0</v>
      </c>
      <c r="D1361" s="714">
        <v>19877.107</v>
      </c>
    </row>
    <row r="1362" spans="1:4" ht="25.5">
      <c r="A1362" s="712" t="s">
        <v>1897</v>
      </c>
      <c r="B1362" s="713" t="s">
        <v>4094</v>
      </c>
      <c r="C1362" s="712" t="s">
        <v>0</v>
      </c>
      <c r="D1362" s="714">
        <v>24426.4411</v>
      </c>
    </row>
    <row r="1363" spans="1:4" ht="25.5">
      <c r="A1363" s="712" t="s">
        <v>1898</v>
      </c>
      <c r="B1363" s="713" t="s">
        <v>4095</v>
      </c>
      <c r="C1363" s="712" t="s">
        <v>0</v>
      </c>
      <c r="D1363" s="714">
        <v>25668.0389</v>
      </c>
    </row>
    <row r="1364" spans="1:4" ht="25.5">
      <c r="A1364" s="712" t="s">
        <v>1899</v>
      </c>
      <c r="B1364" s="713" t="s">
        <v>4096</v>
      </c>
      <c r="C1364" s="712" t="s">
        <v>0</v>
      </c>
      <c r="D1364" s="714">
        <v>26351.7994</v>
      </c>
    </row>
    <row r="1365" spans="1:4" ht="25.5">
      <c r="A1365" s="712" t="s">
        <v>1900</v>
      </c>
      <c r="B1365" s="713" t="s">
        <v>4097</v>
      </c>
      <c r="C1365" s="712" t="s">
        <v>0</v>
      </c>
      <c r="D1365" s="714">
        <v>27035.9539</v>
      </c>
    </row>
    <row r="1366" spans="1:4" ht="25.5">
      <c r="A1366" s="712" t="s">
        <v>1901</v>
      </c>
      <c r="B1366" s="713" t="s">
        <v>4098</v>
      </c>
      <c r="C1366" s="712" t="s">
        <v>0</v>
      </c>
      <c r="D1366" s="714">
        <v>27364.650600000001</v>
      </c>
    </row>
    <row r="1367" spans="1:4" ht="25.5">
      <c r="A1367" s="712" t="s">
        <v>1902</v>
      </c>
      <c r="B1367" s="713" t="s">
        <v>4099</v>
      </c>
      <c r="C1367" s="712" t="s">
        <v>0</v>
      </c>
      <c r="D1367" s="714">
        <v>28622.218799999999</v>
      </c>
    </row>
    <row r="1368" spans="1:4" ht="25.5">
      <c r="A1368" s="712" t="s">
        <v>1903</v>
      </c>
      <c r="B1368" s="713" t="s">
        <v>4100</v>
      </c>
      <c r="C1368" s="712" t="s">
        <v>0</v>
      </c>
      <c r="D1368" s="714">
        <v>32627.333600000002</v>
      </c>
    </row>
    <row r="1369" spans="1:4" ht="25.5">
      <c r="A1369" s="712" t="s">
        <v>1904</v>
      </c>
      <c r="B1369" s="713" t="s">
        <v>4101</v>
      </c>
      <c r="C1369" s="712" t="s">
        <v>0</v>
      </c>
      <c r="D1369" s="714">
        <v>38903.420899999997</v>
      </c>
    </row>
    <row r="1370" spans="1:4" ht="25.5">
      <c r="A1370" s="712" t="s">
        <v>1905</v>
      </c>
      <c r="B1370" s="713" t="s">
        <v>4102</v>
      </c>
      <c r="C1370" s="712" t="s">
        <v>0</v>
      </c>
      <c r="D1370" s="714">
        <v>39773.769500000002</v>
      </c>
    </row>
    <row r="1371" spans="1:4" ht="25.5">
      <c r="A1371" s="712" t="s">
        <v>1906</v>
      </c>
      <c r="B1371" s="713" t="s">
        <v>4103</v>
      </c>
      <c r="C1371" s="712" t="s">
        <v>0</v>
      </c>
      <c r="D1371" s="714">
        <v>40657.200400000002</v>
      </c>
    </row>
    <row r="1372" spans="1:4" ht="25.5">
      <c r="A1372" s="712" t="s">
        <v>1907</v>
      </c>
      <c r="B1372" s="713" t="s">
        <v>4104</v>
      </c>
      <c r="C1372" s="712" t="s">
        <v>0</v>
      </c>
      <c r="D1372" s="714">
        <v>23751.6391</v>
      </c>
    </row>
    <row r="1373" spans="1:4" ht="25.5">
      <c r="A1373" s="712" t="s">
        <v>1908</v>
      </c>
      <c r="B1373" s="713" t="s">
        <v>4105</v>
      </c>
      <c r="C1373" s="712" t="s">
        <v>0</v>
      </c>
      <c r="D1373" s="714">
        <v>27729.750199999999</v>
      </c>
    </row>
    <row r="1374" spans="1:4" ht="25.5">
      <c r="A1374" s="712" t="s">
        <v>1909</v>
      </c>
      <c r="B1374" s="713" t="s">
        <v>4106</v>
      </c>
      <c r="C1374" s="712" t="s">
        <v>0</v>
      </c>
      <c r="D1374" s="714">
        <v>28419.678800000002</v>
      </c>
    </row>
    <row r="1375" spans="1:4" ht="25.5">
      <c r="A1375" s="712" t="s">
        <v>1910</v>
      </c>
      <c r="B1375" s="713" t="s">
        <v>4107</v>
      </c>
      <c r="C1375" s="712" t="s">
        <v>0</v>
      </c>
      <c r="D1375" s="714">
        <v>33083.005799999999</v>
      </c>
    </row>
    <row r="1376" spans="1:4" ht="25.5">
      <c r="A1376" s="712" t="s">
        <v>1911</v>
      </c>
      <c r="B1376" s="713" t="s">
        <v>4108</v>
      </c>
      <c r="C1376" s="712" t="s">
        <v>0</v>
      </c>
      <c r="D1376" s="714">
        <v>29275.934499999999</v>
      </c>
    </row>
    <row r="1377" spans="1:4" ht="25.5">
      <c r="A1377" s="712" t="s">
        <v>1912</v>
      </c>
      <c r="B1377" s="713" t="s">
        <v>4109</v>
      </c>
      <c r="C1377" s="712" t="s">
        <v>0</v>
      </c>
      <c r="D1377" s="714">
        <v>32969.885199999997</v>
      </c>
    </row>
    <row r="1378" spans="1:4" ht="25.5">
      <c r="A1378" s="712" t="s">
        <v>1913</v>
      </c>
      <c r="B1378" s="713" t="s">
        <v>4110</v>
      </c>
      <c r="C1378" s="712" t="s">
        <v>0</v>
      </c>
      <c r="D1378" s="714">
        <v>29774.944</v>
      </c>
    </row>
    <row r="1379" spans="1:4" ht="25.5">
      <c r="A1379" s="712" t="s">
        <v>1914</v>
      </c>
      <c r="B1379" s="713" t="s">
        <v>4111</v>
      </c>
      <c r="C1379" s="712" t="s">
        <v>0</v>
      </c>
      <c r="D1379" s="714">
        <v>34442.31</v>
      </c>
    </row>
    <row r="1380" spans="1:4" ht="25.5">
      <c r="A1380" s="712" t="s">
        <v>1915</v>
      </c>
      <c r="B1380" s="713" t="s">
        <v>4112</v>
      </c>
      <c r="C1380" s="712" t="s">
        <v>0</v>
      </c>
      <c r="D1380" s="714">
        <v>30259.941699999999</v>
      </c>
    </row>
    <row r="1381" spans="1:4" ht="25.5">
      <c r="A1381" s="712" t="s">
        <v>1916</v>
      </c>
      <c r="B1381" s="713" t="s">
        <v>4113</v>
      </c>
      <c r="C1381" s="712" t="s">
        <v>0</v>
      </c>
      <c r="D1381" s="714">
        <v>32715.363799999999</v>
      </c>
    </row>
    <row r="1382" spans="1:4" ht="25.5">
      <c r="A1382" s="712" t="s">
        <v>1917</v>
      </c>
      <c r="B1382" s="713" t="s">
        <v>4114</v>
      </c>
      <c r="C1382" s="712" t="s">
        <v>0</v>
      </c>
      <c r="D1382" s="714">
        <v>35423.695500000002</v>
      </c>
    </row>
    <row r="1383" spans="1:4" ht="25.5">
      <c r="A1383" s="712" t="s">
        <v>1918</v>
      </c>
      <c r="B1383" s="713" t="s">
        <v>4115</v>
      </c>
      <c r="C1383" s="712" t="s">
        <v>0</v>
      </c>
      <c r="D1383" s="714">
        <v>32229.624299999999</v>
      </c>
    </row>
    <row r="1384" spans="1:4" ht="25.5">
      <c r="A1384" s="712" t="s">
        <v>1919</v>
      </c>
      <c r="B1384" s="713" t="s">
        <v>4116</v>
      </c>
      <c r="C1384" s="712" t="s">
        <v>0</v>
      </c>
      <c r="D1384" s="714">
        <v>35910.390099999997</v>
      </c>
    </row>
    <row r="1385" spans="1:4" ht="25.5">
      <c r="A1385" s="712" t="s">
        <v>1920</v>
      </c>
      <c r="B1385" s="713" t="s">
        <v>4117</v>
      </c>
      <c r="C1385" s="712" t="s">
        <v>0</v>
      </c>
      <c r="D1385" s="714">
        <v>33083.005799999999</v>
      </c>
    </row>
    <row r="1386" spans="1:4" ht="25.5">
      <c r="A1386" s="712" t="s">
        <v>1921</v>
      </c>
      <c r="B1386" s="713" t="s">
        <v>4118</v>
      </c>
      <c r="C1386" s="712" t="s">
        <v>0</v>
      </c>
      <c r="D1386" s="714">
        <v>36779.090600000003</v>
      </c>
    </row>
    <row r="1387" spans="1:4" ht="25.5">
      <c r="A1387" s="712" t="s">
        <v>1922</v>
      </c>
      <c r="B1387" s="713" t="s">
        <v>4119</v>
      </c>
      <c r="C1387" s="712" t="s">
        <v>0</v>
      </c>
      <c r="D1387" s="714">
        <v>34069.1486</v>
      </c>
    </row>
    <row r="1388" spans="1:4" ht="25.5">
      <c r="A1388" s="712" t="s">
        <v>1923</v>
      </c>
      <c r="B1388" s="713" t="s">
        <v>4120</v>
      </c>
      <c r="C1388" s="712" t="s">
        <v>0</v>
      </c>
      <c r="D1388" s="714">
        <v>38736.226000000002</v>
      </c>
    </row>
    <row r="1389" spans="1:4" ht="25.5">
      <c r="A1389" s="712" t="s">
        <v>1924</v>
      </c>
      <c r="B1389" s="713" t="s">
        <v>4121</v>
      </c>
      <c r="C1389" s="712" t="s">
        <v>0</v>
      </c>
      <c r="D1389" s="714">
        <v>35536.816099999996</v>
      </c>
    </row>
    <row r="1390" spans="1:4" ht="25.5">
      <c r="A1390" s="712" t="s">
        <v>1925</v>
      </c>
      <c r="B1390" s="713" t="s">
        <v>4122</v>
      </c>
      <c r="C1390" s="712" t="s">
        <v>0</v>
      </c>
      <c r="D1390" s="714">
        <v>41190.8102</v>
      </c>
    </row>
    <row r="1391" spans="1:4" ht="25.5">
      <c r="A1391" s="712" t="s">
        <v>1926</v>
      </c>
      <c r="B1391" s="713" t="s">
        <v>4123</v>
      </c>
      <c r="C1391" s="712" t="s">
        <v>0</v>
      </c>
      <c r="D1391" s="714">
        <v>38623.1054</v>
      </c>
    </row>
    <row r="1392" spans="1:4" ht="25.5">
      <c r="A1392" s="712" t="s">
        <v>1927</v>
      </c>
      <c r="B1392" s="713" t="s">
        <v>4124</v>
      </c>
      <c r="C1392" s="712" t="s">
        <v>0</v>
      </c>
      <c r="D1392" s="714">
        <v>42542.266499999998</v>
      </c>
    </row>
    <row r="1393" spans="1:4" ht="25.5">
      <c r="A1393" s="712" t="s">
        <v>1928</v>
      </c>
      <c r="B1393" s="713" t="s">
        <v>4125</v>
      </c>
      <c r="C1393" s="712" t="s">
        <v>0</v>
      </c>
      <c r="D1393" s="714">
        <v>39103.868000000002</v>
      </c>
    </row>
    <row r="1394" spans="1:4" ht="25.5">
      <c r="A1394" s="712" t="s">
        <v>1929</v>
      </c>
      <c r="B1394" s="713" t="s">
        <v>4126</v>
      </c>
      <c r="C1394" s="712" t="s">
        <v>0</v>
      </c>
      <c r="D1394" s="714">
        <v>42061.503900000003</v>
      </c>
    </row>
    <row r="1395" spans="1:4" ht="25.5">
      <c r="A1395" s="712" t="s">
        <v>1930</v>
      </c>
      <c r="B1395" s="713" t="s">
        <v>4127</v>
      </c>
      <c r="C1395" s="712" t="s">
        <v>0</v>
      </c>
      <c r="D1395" s="714">
        <v>45746.1198</v>
      </c>
    </row>
    <row r="1396" spans="1:4" ht="25.5">
      <c r="A1396" s="712" t="s">
        <v>1931</v>
      </c>
      <c r="B1396" s="713" t="s">
        <v>4128</v>
      </c>
      <c r="C1396" s="712" t="s">
        <v>0</v>
      </c>
      <c r="D1396" s="714">
        <v>41558.452299999997</v>
      </c>
    </row>
    <row r="1397" spans="1:4" ht="25.5">
      <c r="A1397" s="712" t="s">
        <v>1932</v>
      </c>
      <c r="B1397" s="713" t="s">
        <v>4129</v>
      </c>
      <c r="C1397" s="712" t="s">
        <v>0</v>
      </c>
      <c r="D1397" s="714">
        <v>46226.8825</v>
      </c>
    </row>
    <row r="1398" spans="1:4" ht="25.5">
      <c r="A1398" s="712" t="s">
        <v>1933</v>
      </c>
      <c r="B1398" s="713" t="s">
        <v>4130</v>
      </c>
      <c r="C1398" s="712" t="s">
        <v>0</v>
      </c>
      <c r="D1398" s="714">
        <v>42061.503900000003</v>
      </c>
    </row>
    <row r="1399" spans="1:4" ht="25.5">
      <c r="A1399" s="712" t="s">
        <v>1934</v>
      </c>
      <c r="B1399" s="713" t="s">
        <v>4131</v>
      </c>
      <c r="C1399" s="712" t="s">
        <v>0</v>
      </c>
      <c r="D1399" s="714">
        <v>46732.016199999998</v>
      </c>
    </row>
    <row r="1400" spans="1:4" ht="25.5">
      <c r="A1400" s="712" t="s">
        <v>1935</v>
      </c>
      <c r="B1400" s="713" t="s">
        <v>4132</v>
      </c>
      <c r="C1400" s="712" t="s">
        <v>0</v>
      </c>
      <c r="D1400" s="714">
        <v>43399.182200000003</v>
      </c>
    </row>
    <row r="1401" spans="1:4" ht="25.5">
      <c r="A1401" s="712" t="s">
        <v>1936</v>
      </c>
      <c r="B1401" s="713" t="s">
        <v>4133</v>
      </c>
      <c r="C1401" s="712" t="s">
        <v>0</v>
      </c>
      <c r="D1401" s="714">
        <v>47099.658199999998</v>
      </c>
    </row>
    <row r="1402" spans="1:4" ht="25.5">
      <c r="A1402" s="712" t="s">
        <v>1937</v>
      </c>
      <c r="B1402" s="713" t="s">
        <v>4134</v>
      </c>
      <c r="C1402" s="712" t="s">
        <v>0</v>
      </c>
      <c r="D1402" s="714">
        <v>49058.884899999997</v>
      </c>
    </row>
    <row r="1403" spans="1:4" ht="25.5">
      <c r="A1403" s="712" t="s">
        <v>1938</v>
      </c>
      <c r="B1403" s="713" t="s">
        <v>4135</v>
      </c>
      <c r="C1403" s="712" t="s">
        <v>0</v>
      </c>
      <c r="D1403" s="714">
        <v>52745.583500000001</v>
      </c>
    </row>
    <row r="1404" spans="1:4" ht="25.5">
      <c r="A1404" s="712" t="s">
        <v>1939</v>
      </c>
      <c r="B1404" s="713" t="s">
        <v>4136</v>
      </c>
      <c r="C1404" s="712" t="s">
        <v>0</v>
      </c>
      <c r="D1404" s="714">
        <v>57629.837299999999</v>
      </c>
    </row>
    <row r="1405" spans="1:4" ht="25.5">
      <c r="A1405" s="712" t="s">
        <v>1940</v>
      </c>
      <c r="B1405" s="713" t="s">
        <v>4137</v>
      </c>
      <c r="C1405" s="712" t="s">
        <v>0</v>
      </c>
      <c r="D1405" s="714">
        <v>62473.5965</v>
      </c>
    </row>
    <row r="1406" spans="1:4" ht="25.5">
      <c r="A1406" s="712" t="s">
        <v>1941</v>
      </c>
      <c r="B1406" s="713" t="s">
        <v>4138</v>
      </c>
      <c r="C1406" s="712" t="s">
        <v>0</v>
      </c>
      <c r="D1406" s="714">
        <v>65116.528200000001</v>
      </c>
    </row>
    <row r="1407" spans="1:4" ht="25.5">
      <c r="A1407" s="712" t="s">
        <v>1942</v>
      </c>
      <c r="B1407" s="713" t="s">
        <v>4139</v>
      </c>
      <c r="C1407" s="712" t="s">
        <v>0</v>
      </c>
      <c r="D1407" s="714">
        <v>69971.984200000006</v>
      </c>
    </row>
    <row r="1408" spans="1:4" ht="25.5">
      <c r="A1408" s="712" t="s">
        <v>1943</v>
      </c>
      <c r="B1408" s="713" t="s">
        <v>4140</v>
      </c>
      <c r="C1408" s="712" t="s">
        <v>0</v>
      </c>
      <c r="D1408" s="714">
        <v>56003.893799999998</v>
      </c>
    </row>
    <row r="1409" spans="1:4" ht="25.5">
      <c r="A1409" s="712" t="s">
        <v>1944</v>
      </c>
      <c r="B1409" s="713" t="s">
        <v>4141</v>
      </c>
      <c r="C1409" s="712" t="s">
        <v>0</v>
      </c>
      <c r="D1409" s="714">
        <v>58084.047400000003</v>
      </c>
    </row>
    <row r="1410" spans="1:4" ht="25.5">
      <c r="A1410" s="712" t="s">
        <v>1945</v>
      </c>
      <c r="B1410" s="713" t="s">
        <v>4142</v>
      </c>
      <c r="C1410" s="712" t="s">
        <v>0</v>
      </c>
      <c r="D1410" s="714">
        <v>59059.712800000001</v>
      </c>
    </row>
    <row r="1411" spans="1:4" ht="25.5">
      <c r="A1411" s="712" t="s">
        <v>1946</v>
      </c>
      <c r="B1411" s="713" t="s">
        <v>4143</v>
      </c>
      <c r="C1411" s="712" t="s">
        <v>0</v>
      </c>
      <c r="D1411" s="714">
        <v>60179.322399999997</v>
      </c>
    </row>
    <row r="1412" spans="1:4" ht="25.5">
      <c r="A1412" s="712" t="s">
        <v>1947</v>
      </c>
      <c r="B1412" s="713" t="s">
        <v>4144</v>
      </c>
      <c r="C1412" s="712" t="s">
        <v>0</v>
      </c>
      <c r="D1412" s="714">
        <v>64104.547700000003</v>
      </c>
    </row>
    <row r="1413" spans="1:4" ht="25.5">
      <c r="A1413" s="712" t="s">
        <v>1948</v>
      </c>
      <c r="B1413" s="713" t="s">
        <v>4145</v>
      </c>
      <c r="C1413" s="712" t="s">
        <v>0</v>
      </c>
      <c r="D1413" s="714">
        <v>62996.817799999997</v>
      </c>
    </row>
    <row r="1414" spans="1:4" ht="25.5">
      <c r="A1414" s="712" t="s">
        <v>1949</v>
      </c>
      <c r="B1414" s="713" t="s">
        <v>4146</v>
      </c>
      <c r="C1414" s="712" t="s">
        <v>0</v>
      </c>
      <c r="D1414" s="714">
        <v>65027.972600000001</v>
      </c>
    </row>
    <row r="1415" spans="1:4" ht="25.5">
      <c r="A1415" s="712" t="s">
        <v>1950</v>
      </c>
      <c r="B1415" s="713" t="s">
        <v>4147</v>
      </c>
      <c r="C1415" s="712" t="s">
        <v>0</v>
      </c>
      <c r="D1415" s="714">
        <v>68049.156400000007</v>
      </c>
    </row>
    <row r="1416" spans="1:4" ht="25.5">
      <c r="A1416" s="712" t="s">
        <v>1951</v>
      </c>
      <c r="B1416" s="713" t="s">
        <v>4148</v>
      </c>
      <c r="C1416" s="712" t="s">
        <v>0</v>
      </c>
      <c r="D1416" s="714">
        <v>68529.918999999994</v>
      </c>
    </row>
    <row r="1417" spans="1:4" ht="25.5">
      <c r="A1417" s="712" t="s">
        <v>1952</v>
      </c>
      <c r="B1417" s="713" t="s">
        <v>4149</v>
      </c>
      <c r="C1417" s="712" t="s">
        <v>0</v>
      </c>
      <c r="D1417" s="714">
        <v>70377.293099999995</v>
      </c>
    </row>
    <row r="1418" spans="1:4">
      <c r="A1418" s="712" t="s">
        <v>1953</v>
      </c>
      <c r="B1418" s="713" t="s">
        <v>4150</v>
      </c>
      <c r="C1418" s="712" t="s">
        <v>134</v>
      </c>
      <c r="D1418" s="714">
        <v>13881.089</v>
      </c>
    </row>
    <row r="1419" spans="1:4">
      <c r="A1419" s="712" t="s">
        <v>1954</v>
      </c>
      <c r="B1419" s="713" t="s">
        <v>4151</v>
      </c>
      <c r="C1419" s="712" t="s">
        <v>12</v>
      </c>
      <c r="D1419" s="714">
        <v>7.4489999999999998</v>
      </c>
    </row>
    <row r="1420" spans="1:4">
      <c r="A1420" s="712" t="s">
        <v>1955</v>
      </c>
      <c r="B1420" s="713" t="s">
        <v>4152</v>
      </c>
      <c r="C1420" s="712" t="s">
        <v>12</v>
      </c>
      <c r="D1420" s="714">
        <v>23.646000000000001</v>
      </c>
    </row>
    <row r="1421" spans="1:4">
      <c r="A1421" s="712" t="s">
        <v>1956</v>
      </c>
      <c r="B1421" s="713" t="s">
        <v>4695</v>
      </c>
      <c r="C1421" s="712" t="s">
        <v>134</v>
      </c>
      <c r="D1421" s="714">
        <v>49.759599999999999</v>
      </c>
    </row>
    <row r="1422" spans="1:4">
      <c r="A1422" s="712" t="s">
        <v>1957</v>
      </c>
      <c r="B1422" s="713" t="s">
        <v>4153</v>
      </c>
      <c r="C1422" s="712" t="s">
        <v>1</v>
      </c>
      <c r="D1422" s="714">
        <v>19.3338</v>
      </c>
    </row>
    <row r="1423" spans="1:4">
      <c r="A1423" s="712" t="s">
        <v>1958</v>
      </c>
      <c r="B1423" s="713" t="s">
        <v>4696</v>
      </c>
      <c r="C1423" s="712" t="s">
        <v>0</v>
      </c>
      <c r="D1423" s="714">
        <v>127.6623</v>
      </c>
    </row>
    <row r="1424" spans="1:4">
      <c r="A1424" s="712" t="s">
        <v>1959</v>
      </c>
      <c r="B1424" s="713" t="s">
        <v>4154</v>
      </c>
      <c r="C1424" s="712" t="s">
        <v>134</v>
      </c>
      <c r="D1424" s="714">
        <v>1.97</v>
      </c>
    </row>
    <row r="1425" spans="1:4">
      <c r="A1425" s="712" t="s">
        <v>1960</v>
      </c>
      <c r="B1425" s="713" t="s">
        <v>4155</v>
      </c>
      <c r="C1425" s="712" t="s">
        <v>12</v>
      </c>
      <c r="D1425" s="714">
        <v>8.2615999999999996</v>
      </c>
    </row>
    <row r="1426" spans="1:4">
      <c r="A1426" s="712" t="s">
        <v>1961</v>
      </c>
      <c r="B1426" s="713" t="s">
        <v>4156</v>
      </c>
      <c r="C1426" s="712" t="s">
        <v>134</v>
      </c>
      <c r="D1426" s="714">
        <v>3.1476999999999999</v>
      </c>
    </row>
    <row r="1427" spans="1:4">
      <c r="A1427" s="712" t="s">
        <v>1962</v>
      </c>
      <c r="B1427" s="713" t="s">
        <v>4157</v>
      </c>
      <c r="C1427" s="712" t="s">
        <v>134</v>
      </c>
      <c r="D1427" s="714">
        <v>3.1983999999999999</v>
      </c>
    </row>
    <row r="1428" spans="1:4">
      <c r="A1428" s="712" t="s">
        <v>1963</v>
      </c>
      <c r="B1428" s="713" t="s">
        <v>4158</v>
      </c>
      <c r="C1428" s="712" t="s">
        <v>134</v>
      </c>
      <c r="D1428" s="714">
        <v>3.3734000000000002</v>
      </c>
    </row>
    <row r="1429" spans="1:4">
      <c r="A1429" s="712" t="s">
        <v>1964</v>
      </c>
      <c r="B1429" s="713" t="s">
        <v>4159</v>
      </c>
      <c r="C1429" s="712" t="s">
        <v>134</v>
      </c>
      <c r="D1429" s="714">
        <v>4.2849000000000004</v>
      </c>
    </row>
    <row r="1430" spans="1:4">
      <c r="A1430" s="712" t="s">
        <v>1965</v>
      </c>
      <c r="B1430" s="713" t="s">
        <v>4160</v>
      </c>
      <c r="C1430" s="712" t="s">
        <v>134</v>
      </c>
      <c r="D1430" s="714">
        <v>4.5895999999999999</v>
      </c>
    </row>
    <row r="1431" spans="1:4">
      <c r="A1431" s="712" t="s">
        <v>1966</v>
      </c>
      <c r="B1431" s="713" t="s">
        <v>4161</v>
      </c>
      <c r="C1431" s="712" t="s">
        <v>134</v>
      </c>
      <c r="D1431" s="714">
        <v>5.3642000000000003</v>
      </c>
    </row>
    <row r="1432" spans="1:4">
      <c r="A1432" s="712" t="s">
        <v>1967</v>
      </c>
      <c r="B1432" s="713" t="s">
        <v>4162</v>
      </c>
      <c r="C1432" s="712" t="s">
        <v>134</v>
      </c>
      <c r="D1432" s="714">
        <v>5.5792999999999999</v>
      </c>
    </row>
    <row r="1433" spans="1:4">
      <c r="A1433" s="712" t="s">
        <v>1968</v>
      </c>
      <c r="B1433" s="713" t="s">
        <v>4163</v>
      </c>
      <c r="C1433" s="712" t="s">
        <v>134</v>
      </c>
      <c r="D1433" s="714">
        <v>6.0388000000000002</v>
      </c>
    </row>
    <row r="1434" spans="1:4">
      <c r="A1434" s="712" t="s">
        <v>1969</v>
      </c>
      <c r="B1434" s="713" t="s">
        <v>4164</v>
      </c>
      <c r="C1434" s="712" t="s">
        <v>134</v>
      </c>
      <c r="D1434" s="714">
        <v>6.3845999999999998</v>
      </c>
    </row>
    <row r="1435" spans="1:4">
      <c r="A1435" s="712" t="s">
        <v>1970</v>
      </c>
      <c r="B1435" s="713" t="s">
        <v>4165</v>
      </c>
      <c r="C1435" s="712" t="s">
        <v>134</v>
      </c>
      <c r="D1435" s="714">
        <v>6.8323</v>
      </c>
    </row>
    <row r="1436" spans="1:4">
      <c r="A1436" s="712" t="s">
        <v>1971</v>
      </c>
      <c r="B1436" s="713" t="s">
        <v>4166</v>
      </c>
      <c r="C1436" s="712" t="s">
        <v>134</v>
      </c>
      <c r="D1436" s="714">
        <v>7.0547000000000004</v>
      </c>
    </row>
    <row r="1437" spans="1:4">
      <c r="A1437" s="712" t="s">
        <v>1972</v>
      </c>
      <c r="B1437" s="713" t="s">
        <v>4167</v>
      </c>
      <c r="C1437" s="712" t="s">
        <v>134</v>
      </c>
      <c r="D1437" s="714">
        <v>7.2969999999999997</v>
      </c>
    </row>
    <row r="1438" spans="1:4">
      <c r="A1438" s="712" t="s">
        <v>1973</v>
      </c>
      <c r="B1438" s="713" t="s">
        <v>4168</v>
      </c>
      <c r="C1438" s="712" t="s">
        <v>134</v>
      </c>
      <c r="D1438" s="714">
        <v>8.0579999999999998</v>
      </c>
    </row>
    <row r="1439" spans="1:4">
      <c r="A1439" s="712" t="s">
        <v>1974</v>
      </c>
      <c r="B1439" s="713" t="s">
        <v>4169</v>
      </c>
      <c r="C1439" s="712" t="s">
        <v>134</v>
      </c>
      <c r="D1439" s="714">
        <v>8.6884999999999994</v>
      </c>
    </row>
    <row r="1440" spans="1:4">
      <c r="A1440" s="712" t="s">
        <v>1975</v>
      </c>
      <c r="B1440" s="713" t="s">
        <v>4170</v>
      </c>
      <c r="C1440" s="712" t="s">
        <v>134</v>
      </c>
      <c r="D1440" s="714">
        <v>9.3007000000000009</v>
      </c>
    </row>
    <row r="1441" spans="1:4">
      <c r="A1441" s="712" t="s">
        <v>1976</v>
      </c>
      <c r="B1441" s="713" t="s">
        <v>4171</v>
      </c>
      <c r="C1441" s="712" t="s">
        <v>134</v>
      </c>
      <c r="D1441" s="714">
        <v>9.8925999999999998</v>
      </c>
    </row>
    <row r="1442" spans="1:4">
      <c r="A1442" s="712" t="s">
        <v>1977</v>
      </c>
      <c r="B1442" s="713" t="s">
        <v>4172</v>
      </c>
      <c r="C1442" s="712" t="s">
        <v>134</v>
      </c>
      <c r="D1442" s="714">
        <v>10.862399999999999</v>
      </c>
    </row>
    <row r="1443" spans="1:4">
      <c r="A1443" s="712" t="s">
        <v>1978</v>
      </c>
      <c r="B1443" s="713" t="s">
        <v>4173</v>
      </c>
      <c r="C1443" s="712" t="s">
        <v>134</v>
      </c>
      <c r="D1443" s="714">
        <v>12.5497</v>
      </c>
    </row>
    <row r="1444" spans="1:4">
      <c r="A1444" s="712" t="s">
        <v>1979</v>
      </c>
      <c r="B1444" s="713" t="s">
        <v>4174</v>
      </c>
      <c r="C1444" s="712" t="s">
        <v>134</v>
      </c>
      <c r="D1444" s="714">
        <v>7.2481</v>
      </c>
    </row>
    <row r="1445" spans="1:4">
      <c r="A1445" s="712" t="s">
        <v>1980</v>
      </c>
      <c r="B1445" s="713" t="s">
        <v>4175</v>
      </c>
      <c r="C1445" s="712" t="s">
        <v>134</v>
      </c>
      <c r="D1445" s="714">
        <v>7.7202000000000002</v>
      </c>
    </row>
    <row r="1446" spans="1:4">
      <c r="A1446" s="712" t="s">
        <v>1981</v>
      </c>
      <c r="B1446" s="713" t="s">
        <v>4176</v>
      </c>
      <c r="C1446" s="712" t="s">
        <v>134</v>
      </c>
      <c r="D1446" s="714">
        <v>8.0823</v>
      </c>
    </row>
    <row r="1447" spans="1:4">
      <c r="A1447" s="712" t="s">
        <v>1982</v>
      </c>
      <c r="B1447" s="713" t="s">
        <v>4177</v>
      </c>
      <c r="C1447" s="712" t="s">
        <v>134</v>
      </c>
      <c r="D1447" s="714">
        <v>8.5828000000000007</v>
      </c>
    </row>
    <row r="1448" spans="1:4">
      <c r="A1448" s="712" t="s">
        <v>1983</v>
      </c>
      <c r="B1448" s="713" t="s">
        <v>4178</v>
      </c>
      <c r="C1448" s="712" t="s">
        <v>134</v>
      </c>
      <c r="D1448" s="714">
        <v>8.8481000000000005</v>
      </c>
    </row>
    <row r="1449" spans="1:4">
      <c r="A1449" s="712" t="s">
        <v>1984</v>
      </c>
      <c r="B1449" s="713" t="s">
        <v>4179</v>
      </c>
      <c r="C1449" s="712" t="s">
        <v>134</v>
      </c>
      <c r="D1449" s="714">
        <v>9.4207000000000001</v>
      </c>
    </row>
    <row r="1450" spans="1:4">
      <c r="A1450" s="712" t="s">
        <v>1985</v>
      </c>
      <c r="B1450" s="713" t="s">
        <v>4180</v>
      </c>
      <c r="C1450" s="712" t="s">
        <v>12</v>
      </c>
      <c r="D1450" s="714">
        <v>65.537300000000002</v>
      </c>
    </row>
    <row r="1451" spans="1:4">
      <c r="A1451" s="712" t="s">
        <v>1986</v>
      </c>
      <c r="B1451" s="713" t="s">
        <v>4181</v>
      </c>
      <c r="C1451" s="712" t="s">
        <v>134</v>
      </c>
      <c r="D1451" s="714">
        <v>13.725</v>
      </c>
    </row>
    <row r="1452" spans="1:4">
      <c r="A1452" s="712" t="s">
        <v>1987</v>
      </c>
      <c r="B1452" s="713" t="s">
        <v>4182</v>
      </c>
      <c r="C1452" s="712" t="s">
        <v>134</v>
      </c>
      <c r="D1452" s="714">
        <v>0.29720000000000002</v>
      </c>
    </row>
    <row r="1453" spans="1:4">
      <c r="A1453" s="712" t="s">
        <v>1988</v>
      </c>
      <c r="B1453" s="713" t="s">
        <v>4183</v>
      </c>
      <c r="C1453" s="712" t="s">
        <v>134</v>
      </c>
      <c r="D1453" s="714">
        <v>0.6341</v>
      </c>
    </row>
    <row r="1454" spans="1:4">
      <c r="A1454" s="712" t="s">
        <v>1989</v>
      </c>
      <c r="B1454" s="713" t="s">
        <v>4184</v>
      </c>
      <c r="C1454" s="712" t="s">
        <v>134</v>
      </c>
      <c r="D1454" s="714">
        <v>1.4973000000000001</v>
      </c>
    </row>
    <row r="1455" spans="1:4">
      <c r="A1455" s="712" t="s">
        <v>1990</v>
      </c>
      <c r="B1455" s="713" t="s">
        <v>4185</v>
      </c>
      <c r="C1455" s="712" t="s">
        <v>12</v>
      </c>
      <c r="D1455" s="714">
        <v>16.385000000000002</v>
      </c>
    </row>
    <row r="1456" spans="1:4">
      <c r="A1456" s="712" t="s">
        <v>5556</v>
      </c>
      <c r="B1456" s="713" t="s">
        <v>5557</v>
      </c>
      <c r="C1456" s="712" t="s">
        <v>134</v>
      </c>
      <c r="D1456" s="714">
        <v>30</v>
      </c>
    </row>
    <row r="1457" spans="1:4">
      <c r="A1457" s="712" t="s">
        <v>5558</v>
      </c>
      <c r="B1457" s="713" t="s">
        <v>5559</v>
      </c>
      <c r="C1457" s="712" t="s">
        <v>0</v>
      </c>
      <c r="D1457" s="714">
        <v>15</v>
      </c>
    </row>
    <row r="1458" spans="1:4">
      <c r="A1458" s="712" t="s">
        <v>1991</v>
      </c>
      <c r="B1458" s="713" t="s">
        <v>4186</v>
      </c>
      <c r="C1458" s="712" t="s">
        <v>12</v>
      </c>
      <c r="D1458" s="714">
        <v>16.781600000000001</v>
      </c>
    </row>
    <row r="1459" spans="1:4">
      <c r="A1459" s="712" t="s">
        <v>1992</v>
      </c>
      <c r="B1459" s="713" t="s">
        <v>4187</v>
      </c>
      <c r="C1459" s="712" t="s">
        <v>2</v>
      </c>
      <c r="D1459" s="714" t="s">
        <v>4</v>
      </c>
    </row>
    <row r="1460" spans="1:4">
      <c r="A1460" s="712" t="s">
        <v>1993</v>
      </c>
      <c r="B1460" s="713" t="s">
        <v>4188</v>
      </c>
      <c r="C1460" s="712" t="s">
        <v>0</v>
      </c>
      <c r="D1460" s="714">
        <v>95.493499999999997</v>
      </c>
    </row>
    <row r="1461" spans="1:4">
      <c r="A1461" s="712" t="s">
        <v>1994</v>
      </c>
      <c r="B1461" s="713" t="s">
        <v>4189</v>
      </c>
      <c r="C1461" s="712" t="s">
        <v>0</v>
      </c>
      <c r="D1461" s="714">
        <v>122.994</v>
      </c>
    </row>
    <row r="1462" spans="1:4">
      <c r="A1462" s="712" t="s">
        <v>1995</v>
      </c>
      <c r="B1462" s="713" t="s">
        <v>4190</v>
      </c>
      <c r="C1462" s="712" t="s">
        <v>0</v>
      </c>
      <c r="D1462" s="714">
        <v>155.17580000000001</v>
      </c>
    </row>
    <row r="1463" spans="1:4">
      <c r="A1463" s="712" t="s">
        <v>1996</v>
      </c>
      <c r="B1463" s="713" t="s">
        <v>4191</v>
      </c>
      <c r="C1463" s="712" t="s">
        <v>0</v>
      </c>
      <c r="D1463" s="714">
        <v>191.16309999999999</v>
      </c>
    </row>
    <row r="1464" spans="1:4">
      <c r="A1464" s="712" t="s">
        <v>1997</v>
      </c>
      <c r="B1464" s="713" t="s">
        <v>4192</v>
      </c>
      <c r="C1464" s="712" t="s">
        <v>0</v>
      </c>
      <c r="D1464" s="714">
        <v>240.99850000000001</v>
      </c>
    </row>
    <row r="1465" spans="1:4">
      <c r="A1465" s="712" t="s">
        <v>1998</v>
      </c>
      <c r="B1465" s="713" t="s">
        <v>4193</v>
      </c>
      <c r="C1465" s="712" t="s">
        <v>0</v>
      </c>
      <c r="D1465" s="714">
        <v>298.22070000000002</v>
      </c>
    </row>
    <row r="1466" spans="1:4">
      <c r="A1466" s="712" t="s">
        <v>1999</v>
      </c>
      <c r="B1466" s="713" t="s">
        <v>4194</v>
      </c>
      <c r="C1466" s="712" t="s">
        <v>0</v>
      </c>
      <c r="D1466" s="714">
        <v>372.26499999999999</v>
      </c>
    </row>
    <row r="1467" spans="1:4">
      <c r="A1467" s="712" t="s">
        <v>2000</v>
      </c>
      <c r="B1467" s="713" t="s">
        <v>4195</v>
      </c>
      <c r="C1467" s="712" t="s">
        <v>0</v>
      </c>
      <c r="D1467" s="714">
        <v>471.61430000000001</v>
      </c>
    </row>
    <row r="1468" spans="1:4">
      <c r="A1468" s="712" t="s">
        <v>2001</v>
      </c>
      <c r="B1468" s="713" t="s">
        <v>4196</v>
      </c>
      <c r="C1468" s="712" t="s">
        <v>0</v>
      </c>
      <c r="D1468" s="714">
        <v>1517.2367999999999</v>
      </c>
    </row>
    <row r="1469" spans="1:4">
      <c r="A1469" s="712" t="s">
        <v>2002</v>
      </c>
      <c r="B1469" s="713" t="s">
        <v>4197</v>
      </c>
      <c r="C1469" s="712" t="s">
        <v>0</v>
      </c>
      <c r="D1469" s="714">
        <v>1721.5644</v>
      </c>
    </row>
    <row r="1470" spans="1:4">
      <c r="A1470" s="712" t="s">
        <v>2003</v>
      </c>
      <c r="B1470" s="713" t="s">
        <v>4198</v>
      </c>
      <c r="C1470" s="712" t="s">
        <v>0</v>
      </c>
      <c r="D1470" s="714">
        <v>2006.4662000000001</v>
      </c>
    </row>
    <row r="1471" spans="1:4">
      <c r="A1471" s="712" t="s">
        <v>2004</v>
      </c>
      <c r="B1471" s="713" t="s">
        <v>4199</v>
      </c>
      <c r="C1471" s="712" t="s">
        <v>0</v>
      </c>
      <c r="D1471" s="714">
        <v>2261.3209000000002</v>
      </c>
    </row>
    <row r="1472" spans="1:4">
      <c r="A1472" s="712" t="s">
        <v>2005</v>
      </c>
      <c r="B1472" s="713" t="s">
        <v>4200</v>
      </c>
      <c r="C1472" s="712" t="s">
        <v>0</v>
      </c>
      <c r="D1472" s="714">
        <v>2263.6550999999999</v>
      </c>
    </row>
    <row r="1473" spans="1:4">
      <c r="A1473" s="712" t="s">
        <v>2006</v>
      </c>
      <c r="B1473" s="713" t="s">
        <v>4201</v>
      </c>
      <c r="C1473" s="712" t="s">
        <v>0</v>
      </c>
      <c r="D1473" s="714">
        <v>2837.8607000000002</v>
      </c>
    </row>
    <row r="1474" spans="1:4">
      <c r="A1474" s="712" t="s">
        <v>2007</v>
      </c>
      <c r="B1474" s="713" t="s">
        <v>4202</v>
      </c>
      <c r="C1474" s="712" t="s">
        <v>0</v>
      </c>
      <c r="D1474" s="714">
        <v>2842.8948</v>
      </c>
    </row>
    <row r="1475" spans="1:4">
      <c r="A1475" s="712" t="s">
        <v>2008</v>
      </c>
      <c r="B1475" s="713" t="s">
        <v>4203</v>
      </c>
      <c r="C1475" s="712" t="s">
        <v>0</v>
      </c>
      <c r="D1475" s="714">
        <v>2842.8948</v>
      </c>
    </row>
    <row r="1476" spans="1:4">
      <c r="A1476" s="712" t="s">
        <v>2009</v>
      </c>
      <c r="B1476" s="713" t="s">
        <v>4204</v>
      </c>
      <c r="C1476" s="712" t="s">
        <v>0</v>
      </c>
      <c r="D1476" s="714">
        <v>3283.8737999999998</v>
      </c>
    </row>
    <row r="1477" spans="1:4">
      <c r="A1477" s="712" t="s">
        <v>2010</v>
      </c>
      <c r="B1477" s="713" t="s">
        <v>4205</v>
      </c>
      <c r="C1477" s="712" t="s">
        <v>0</v>
      </c>
      <c r="D1477" s="714">
        <v>3721.1255999999998</v>
      </c>
    </row>
    <row r="1478" spans="1:4">
      <c r="A1478" s="712" t="s">
        <v>2011</v>
      </c>
      <c r="B1478" s="713" t="s">
        <v>4206</v>
      </c>
      <c r="C1478" s="712" t="s">
        <v>0</v>
      </c>
      <c r="D1478" s="714">
        <v>3726.1977999999999</v>
      </c>
    </row>
    <row r="1479" spans="1:4">
      <c r="A1479" s="712" t="s">
        <v>2012</v>
      </c>
      <c r="B1479" s="713" t="s">
        <v>4207</v>
      </c>
      <c r="C1479" s="712" t="s">
        <v>0</v>
      </c>
      <c r="D1479" s="714">
        <v>2584.7649000000001</v>
      </c>
    </row>
    <row r="1480" spans="1:4">
      <c r="A1480" s="712" t="s">
        <v>2013</v>
      </c>
      <c r="B1480" s="713" t="s">
        <v>4208</v>
      </c>
      <c r="C1480" s="712" t="s">
        <v>0</v>
      </c>
      <c r="D1480" s="714">
        <v>2994.2487999999998</v>
      </c>
    </row>
    <row r="1481" spans="1:4">
      <c r="A1481" s="712" t="s">
        <v>2014</v>
      </c>
      <c r="B1481" s="713" t="s">
        <v>4209</v>
      </c>
      <c r="C1481" s="712" t="s">
        <v>0</v>
      </c>
      <c r="D1481" s="714">
        <v>3927.0958999999998</v>
      </c>
    </row>
    <row r="1482" spans="1:4">
      <c r="A1482" s="712" t="s">
        <v>2015</v>
      </c>
      <c r="B1482" s="713" t="s">
        <v>4210</v>
      </c>
      <c r="C1482" s="712" t="s">
        <v>0</v>
      </c>
      <c r="D1482" s="714">
        <v>5071.5637999999999</v>
      </c>
    </row>
    <row r="1483" spans="1:4">
      <c r="A1483" s="712" t="s">
        <v>2016</v>
      </c>
      <c r="B1483" s="713" t="s">
        <v>4211</v>
      </c>
      <c r="C1483" s="712" t="s">
        <v>0</v>
      </c>
      <c r="D1483" s="714">
        <v>5381.4035000000003</v>
      </c>
    </row>
    <row r="1484" spans="1:4">
      <c r="A1484" s="712" t="s">
        <v>2017</v>
      </c>
      <c r="B1484" s="713" t="s">
        <v>4212</v>
      </c>
      <c r="C1484" s="712" t="s">
        <v>0</v>
      </c>
      <c r="D1484" s="714">
        <v>7107.2370000000001</v>
      </c>
    </row>
    <row r="1485" spans="1:4">
      <c r="A1485" s="712" t="s">
        <v>2018</v>
      </c>
      <c r="B1485" s="713" t="s">
        <v>4213</v>
      </c>
      <c r="C1485" s="712" t="s">
        <v>0</v>
      </c>
      <c r="D1485" s="714">
        <v>8980.2294999999995</v>
      </c>
    </row>
    <row r="1486" spans="1:4">
      <c r="A1486" s="712" t="s">
        <v>2019</v>
      </c>
      <c r="B1486" s="713" t="s">
        <v>4214</v>
      </c>
      <c r="C1486" s="712" t="s">
        <v>0</v>
      </c>
      <c r="D1486" s="714">
        <v>8980.2294999999995</v>
      </c>
    </row>
    <row r="1487" spans="1:4">
      <c r="A1487" s="712" t="s">
        <v>2020</v>
      </c>
      <c r="B1487" s="713" t="s">
        <v>4215</v>
      </c>
      <c r="C1487" s="712" t="s">
        <v>0</v>
      </c>
      <c r="D1487" s="714">
        <v>10463.454900000001</v>
      </c>
    </row>
    <row r="1488" spans="1:4">
      <c r="A1488" s="712" t="s">
        <v>2021</v>
      </c>
      <c r="B1488" s="713" t="s">
        <v>4216</v>
      </c>
      <c r="C1488" s="712" t="s">
        <v>0</v>
      </c>
      <c r="D1488" s="714">
        <v>11926.544099999999</v>
      </c>
    </row>
    <row r="1489" spans="1:4">
      <c r="A1489" s="712" t="s">
        <v>2022</v>
      </c>
      <c r="B1489" s="713" t="s">
        <v>4217</v>
      </c>
      <c r="C1489" s="712" t="s">
        <v>0</v>
      </c>
      <c r="D1489" s="714">
        <v>11961.782300000001</v>
      </c>
    </row>
    <row r="1490" spans="1:4">
      <c r="A1490" s="712" t="s">
        <v>2023</v>
      </c>
      <c r="B1490" s="713" t="s">
        <v>4218</v>
      </c>
      <c r="C1490" s="712" t="s">
        <v>0</v>
      </c>
      <c r="D1490" s="714">
        <v>1185.7213999999999</v>
      </c>
    </row>
    <row r="1491" spans="1:4">
      <c r="A1491" s="712" t="s">
        <v>2024</v>
      </c>
      <c r="B1491" s="713" t="s">
        <v>4219</v>
      </c>
      <c r="C1491" s="712" t="s">
        <v>0</v>
      </c>
      <c r="D1491" s="714">
        <v>1372.6025</v>
      </c>
    </row>
    <row r="1492" spans="1:4">
      <c r="A1492" s="712" t="s">
        <v>2025</v>
      </c>
      <c r="B1492" s="713" t="s">
        <v>4220</v>
      </c>
      <c r="C1492" s="712" t="s">
        <v>0</v>
      </c>
      <c r="D1492" s="714">
        <v>1802.9783</v>
      </c>
    </row>
    <row r="1493" spans="1:4">
      <c r="A1493" s="712" t="s">
        <v>2026</v>
      </c>
      <c r="B1493" s="713" t="s">
        <v>4221</v>
      </c>
      <c r="C1493" s="712" t="s">
        <v>0</v>
      </c>
      <c r="D1493" s="714">
        <v>2332.7746999999999</v>
      </c>
    </row>
    <row r="1494" spans="1:4">
      <c r="A1494" s="712" t="s">
        <v>2027</v>
      </c>
      <c r="B1494" s="713" t="s">
        <v>4222</v>
      </c>
      <c r="C1494" s="712" t="s">
        <v>0</v>
      </c>
      <c r="D1494" s="714">
        <v>2484.0572000000002</v>
      </c>
    </row>
    <row r="1495" spans="1:4">
      <c r="A1495" s="712" t="s">
        <v>2028</v>
      </c>
      <c r="B1495" s="713" t="s">
        <v>4223</v>
      </c>
      <c r="C1495" s="712" t="s">
        <v>0</v>
      </c>
      <c r="D1495" s="714">
        <v>3272.9342999999999</v>
      </c>
    </row>
    <row r="1496" spans="1:4">
      <c r="A1496" s="712" t="s">
        <v>2029</v>
      </c>
      <c r="B1496" s="713" t="s">
        <v>4224</v>
      </c>
      <c r="C1496" s="712" t="s">
        <v>0</v>
      </c>
      <c r="D1496" s="714">
        <v>4115.2806</v>
      </c>
    </row>
    <row r="1497" spans="1:4">
      <c r="A1497" s="712" t="s">
        <v>2030</v>
      </c>
      <c r="B1497" s="713" t="s">
        <v>4225</v>
      </c>
      <c r="C1497" s="712" t="s">
        <v>0</v>
      </c>
      <c r="D1497" s="714">
        <v>4115.2806</v>
      </c>
    </row>
    <row r="1498" spans="1:4">
      <c r="A1498" s="712" t="s">
        <v>2031</v>
      </c>
      <c r="B1498" s="713" t="s">
        <v>4226</v>
      </c>
      <c r="C1498" s="712" t="s">
        <v>0</v>
      </c>
      <c r="D1498" s="714">
        <v>4827.3195999999998</v>
      </c>
    </row>
    <row r="1499" spans="1:4">
      <c r="A1499" s="712" t="s">
        <v>2032</v>
      </c>
      <c r="B1499" s="713" t="s">
        <v>4227</v>
      </c>
      <c r="C1499" s="712" t="s">
        <v>0</v>
      </c>
      <c r="D1499" s="714">
        <v>5519.2224999999999</v>
      </c>
    </row>
    <row r="1500" spans="1:4">
      <c r="A1500" s="712" t="s">
        <v>2033</v>
      </c>
      <c r="B1500" s="713" t="s">
        <v>4228</v>
      </c>
      <c r="C1500" s="712" t="s">
        <v>0</v>
      </c>
      <c r="D1500" s="714">
        <v>5554.4607999999998</v>
      </c>
    </row>
    <row r="1501" spans="1:4">
      <c r="A1501" s="712" t="s">
        <v>2034</v>
      </c>
      <c r="B1501" s="713" t="s">
        <v>4229</v>
      </c>
      <c r="C1501" s="712" t="s">
        <v>134</v>
      </c>
      <c r="D1501" s="714">
        <v>1130.4756</v>
      </c>
    </row>
    <row r="1502" spans="1:4">
      <c r="A1502" s="712" t="s">
        <v>4230</v>
      </c>
      <c r="B1502" s="713" t="s">
        <v>4231</v>
      </c>
      <c r="C1502" s="712" t="s">
        <v>1</v>
      </c>
      <c r="D1502" s="714">
        <v>541.6146</v>
      </c>
    </row>
    <row r="1503" spans="1:4">
      <c r="A1503" s="712" t="s">
        <v>2035</v>
      </c>
      <c r="B1503" s="713" t="s">
        <v>4232</v>
      </c>
      <c r="C1503" s="712" t="s">
        <v>0</v>
      </c>
      <c r="D1503" s="714">
        <v>190.94579999999999</v>
      </c>
    </row>
    <row r="1504" spans="1:4">
      <c r="A1504" s="712" t="s">
        <v>2036</v>
      </c>
      <c r="B1504" s="713" t="s">
        <v>4233</v>
      </c>
      <c r="C1504" s="712" t="s">
        <v>8</v>
      </c>
      <c r="D1504" s="714" t="s">
        <v>4</v>
      </c>
    </row>
    <row r="1505" spans="1:4">
      <c r="A1505" s="712" t="s">
        <v>2037</v>
      </c>
      <c r="B1505" s="713" t="s">
        <v>4234</v>
      </c>
      <c r="C1505" s="712" t="s">
        <v>1</v>
      </c>
      <c r="D1505" s="714">
        <v>423.06029999999998</v>
      </c>
    </row>
    <row r="1506" spans="1:4">
      <c r="A1506" s="712" t="s">
        <v>2038</v>
      </c>
      <c r="B1506" s="713" t="s">
        <v>4235</v>
      </c>
      <c r="C1506" s="712" t="s">
        <v>1</v>
      </c>
      <c r="D1506" s="714">
        <v>97.242500000000007</v>
      </c>
    </row>
    <row r="1507" spans="1:4">
      <c r="A1507" s="712" t="s">
        <v>2039</v>
      </c>
      <c r="B1507" s="713" t="s">
        <v>4236</v>
      </c>
      <c r="C1507" s="712" t="s">
        <v>1</v>
      </c>
      <c r="D1507" s="714">
        <v>118.7775</v>
      </c>
    </row>
    <row r="1508" spans="1:4">
      <c r="A1508" s="712" t="s">
        <v>4237</v>
      </c>
      <c r="B1508" s="713" t="s">
        <v>4238</v>
      </c>
      <c r="C1508" s="712" t="s">
        <v>1</v>
      </c>
      <c r="D1508" s="714">
        <v>663.47810000000004</v>
      </c>
    </row>
    <row r="1509" spans="1:4">
      <c r="A1509" s="712" t="s">
        <v>2040</v>
      </c>
      <c r="B1509" s="713" t="s">
        <v>4239</v>
      </c>
      <c r="C1509" s="712" t="s">
        <v>0</v>
      </c>
      <c r="D1509" s="714">
        <v>6.6119000000000003</v>
      </c>
    </row>
    <row r="1510" spans="1:4">
      <c r="A1510" s="712" t="s">
        <v>2041</v>
      </c>
      <c r="B1510" s="713" t="s">
        <v>4240</v>
      </c>
      <c r="C1510" s="712" t="s">
        <v>1</v>
      </c>
      <c r="D1510" s="714">
        <v>148.68799999999999</v>
      </c>
    </row>
    <row r="1511" spans="1:4">
      <c r="A1511" s="712" t="s">
        <v>2042</v>
      </c>
      <c r="B1511" s="713" t="s">
        <v>4241</v>
      </c>
      <c r="C1511" s="712" t="s">
        <v>1</v>
      </c>
      <c r="D1511" s="714">
        <v>591.62779999999998</v>
      </c>
    </row>
    <row r="1512" spans="1:4">
      <c r="A1512" s="712" t="s">
        <v>2043</v>
      </c>
      <c r="B1512" s="713" t="s">
        <v>4242</v>
      </c>
      <c r="C1512" s="712" t="s">
        <v>1</v>
      </c>
      <c r="D1512" s="714">
        <v>214.14</v>
      </c>
    </row>
    <row r="1513" spans="1:4">
      <c r="A1513" s="712" t="s">
        <v>2044</v>
      </c>
      <c r="B1513" s="713" t="s">
        <v>4243</v>
      </c>
      <c r="C1513" s="712" t="s">
        <v>1</v>
      </c>
      <c r="D1513" s="714">
        <v>145.64869999999999</v>
      </c>
    </row>
    <row r="1514" spans="1:4">
      <c r="A1514" s="712" t="s">
        <v>2045</v>
      </c>
      <c r="B1514" s="713" t="s">
        <v>4244</v>
      </c>
      <c r="C1514" s="712" t="s">
        <v>1</v>
      </c>
      <c r="D1514" s="714">
        <v>363.90190000000001</v>
      </c>
    </row>
    <row r="1515" spans="1:4">
      <c r="A1515" s="712" t="s">
        <v>2046</v>
      </c>
      <c r="B1515" s="713" t="s">
        <v>4245</v>
      </c>
      <c r="C1515" s="712" t="s">
        <v>0</v>
      </c>
      <c r="D1515" s="714">
        <v>21.400300000000001</v>
      </c>
    </row>
    <row r="1516" spans="1:4">
      <c r="A1516" s="712" t="s">
        <v>2047</v>
      </c>
      <c r="B1516" s="713" t="s">
        <v>4246</v>
      </c>
      <c r="C1516" s="712" t="s">
        <v>0</v>
      </c>
      <c r="D1516" s="714">
        <v>13.114599999999999</v>
      </c>
    </row>
    <row r="1517" spans="1:4">
      <c r="A1517" s="712" t="s">
        <v>2048</v>
      </c>
      <c r="B1517" s="713" t="s">
        <v>4247</v>
      </c>
      <c r="C1517" s="712" t="s">
        <v>0</v>
      </c>
      <c r="D1517" s="714">
        <v>21.962399999999999</v>
      </c>
    </row>
    <row r="1518" spans="1:4">
      <c r="A1518" s="712" t="s">
        <v>2049</v>
      </c>
      <c r="B1518" s="713" t="s">
        <v>4248</v>
      </c>
      <c r="C1518" s="712" t="s">
        <v>12</v>
      </c>
      <c r="D1518" s="714">
        <v>52.7699</v>
      </c>
    </row>
    <row r="1519" spans="1:4">
      <c r="A1519" s="712" t="s">
        <v>2050</v>
      </c>
      <c r="B1519" s="713" t="s">
        <v>4249</v>
      </c>
      <c r="C1519" s="712" t="s">
        <v>134</v>
      </c>
      <c r="D1519" s="714">
        <v>14226.103499999999</v>
      </c>
    </row>
    <row r="1520" spans="1:4">
      <c r="A1520" s="712" t="s">
        <v>2051</v>
      </c>
      <c r="B1520" s="713" t="s">
        <v>4250</v>
      </c>
      <c r="C1520" s="712" t="s">
        <v>134</v>
      </c>
      <c r="D1520" s="714">
        <v>23180.2503</v>
      </c>
    </row>
    <row r="1521" spans="1:4">
      <c r="A1521" s="712" t="s">
        <v>2052</v>
      </c>
      <c r="B1521" s="713" t="s">
        <v>4251</v>
      </c>
      <c r="C1521" s="712" t="s">
        <v>134</v>
      </c>
      <c r="D1521" s="714">
        <v>41908.658499999998</v>
      </c>
    </row>
    <row r="1522" spans="1:4">
      <c r="A1522" s="712" t="s">
        <v>2053</v>
      </c>
      <c r="B1522" s="713" t="s">
        <v>4252</v>
      </c>
      <c r="C1522" s="712" t="s">
        <v>134</v>
      </c>
      <c r="D1522" s="714">
        <v>80964.076499999996</v>
      </c>
    </row>
    <row r="1523" spans="1:4">
      <c r="A1523" s="712" t="s">
        <v>2054</v>
      </c>
      <c r="B1523" s="713" t="s">
        <v>4253</v>
      </c>
      <c r="C1523" s="712" t="s">
        <v>134</v>
      </c>
      <c r="D1523" s="714">
        <v>24259.715100000001</v>
      </c>
    </row>
    <row r="1524" spans="1:4">
      <c r="A1524" s="712" t="s">
        <v>2055</v>
      </c>
      <c r="B1524" s="713" t="s">
        <v>4254</v>
      </c>
      <c r="C1524" s="712" t="s">
        <v>134</v>
      </c>
      <c r="D1524" s="714">
        <v>32867.607100000001</v>
      </c>
    </row>
    <row r="1525" spans="1:4">
      <c r="A1525" s="712" t="s">
        <v>2056</v>
      </c>
      <c r="B1525" s="713" t="s">
        <v>4255</v>
      </c>
      <c r="C1525" s="712" t="s">
        <v>134</v>
      </c>
      <c r="D1525" s="714">
        <v>71174.981100000005</v>
      </c>
    </row>
    <row r="1526" spans="1:4">
      <c r="A1526" s="712" t="s">
        <v>2057</v>
      </c>
      <c r="B1526" s="713" t="s">
        <v>4256</v>
      </c>
      <c r="C1526" s="712" t="s">
        <v>134</v>
      </c>
      <c r="D1526" s="714">
        <v>137881.6091</v>
      </c>
    </row>
    <row r="1527" spans="1:4">
      <c r="A1527" s="712" t="s">
        <v>2058</v>
      </c>
      <c r="B1527" s="713" t="s">
        <v>4257</v>
      </c>
      <c r="C1527" s="712" t="s">
        <v>0</v>
      </c>
      <c r="D1527" s="714">
        <v>78.560500000000005</v>
      </c>
    </row>
    <row r="1528" spans="1:4">
      <c r="A1528" s="712" t="s">
        <v>2059</v>
      </c>
      <c r="B1528" s="713" t="s">
        <v>4258</v>
      </c>
      <c r="C1528" s="712" t="s">
        <v>134</v>
      </c>
      <c r="D1528" s="714">
        <v>0.2026</v>
      </c>
    </row>
    <row r="1529" spans="1:4">
      <c r="A1529" s="712" t="s">
        <v>2060</v>
      </c>
      <c r="B1529" s="713" t="s">
        <v>4259</v>
      </c>
      <c r="C1529" s="712" t="s">
        <v>0</v>
      </c>
      <c r="D1529" s="714">
        <v>19.75</v>
      </c>
    </row>
    <row r="1530" spans="1:4">
      <c r="A1530" s="712" t="s">
        <v>2061</v>
      </c>
      <c r="B1530" s="713" t="s">
        <v>4260</v>
      </c>
      <c r="C1530" s="712" t="s">
        <v>134</v>
      </c>
      <c r="D1530" s="714">
        <v>1.3372999999999999</v>
      </c>
    </row>
    <row r="1531" spans="1:4">
      <c r="A1531" s="712" t="s">
        <v>2062</v>
      </c>
      <c r="B1531" s="713" t="s">
        <v>4261</v>
      </c>
      <c r="C1531" s="712" t="s">
        <v>134</v>
      </c>
      <c r="D1531" s="714">
        <v>1.5561</v>
      </c>
    </row>
    <row r="1532" spans="1:4">
      <c r="A1532" s="712" t="s">
        <v>2063</v>
      </c>
      <c r="B1532" s="713" t="s">
        <v>4262</v>
      </c>
      <c r="C1532" s="712" t="s">
        <v>0</v>
      </c>
      <c r="D1532" s="714">
        <v>330.66050000000001</v>
      </c>
    </row>
    <row r="1533" spans="1:4">
      <c r="A1533" s="712" t="s">
        <v>2064</v>
      </c>
      <c r="B1533" s="713" t="s">
        <v>4263</v>
      </c>
      <c r="C1533" s="712" t="s">
        <v>0</v>
      </c>
      <c r="D1533" s="714">
        <v>78.181899999999999</v>
      </c>
    </row>
    <row r="1534" spans="1:4">
      <c r="A1534" s="712" t="s">
        <v>2065</v>
      </c>
      <c r="B1534" s="713" t="s">
        <v>4264</v>
      </c>
      <c r="C1534" s="712" t="s">
        <v>0</v>
      </c>
      <c r="D1534" s="714">
        <v>228.91</v>
      </c>
    </row>
    <row r="1535" spans="1:4">
      <c r="A1535" s="712" t="s">
        <v>2066</v>
      </c>
      <c r="B1535" s="713" t="s">
        <v>4265</v>
      </c>
      <c r="C1535" s="712" t="s">
        <v>134</v>
      </c>
      <c r="D1535" s="714">
        <v>3601.0947999999999</v>
      </c>
    </row>
    <row r="1536" spans="1:4">
      <c r="A1536" s="712" t="s">
        <v>2067</v>
      </c>
      <c r="B1536" s="713" t="s">
        <v>4266</v>
      </c>
      <c r="C1536" s="712" t="s">
        <v>134</v>
      </c>
      <c r="D1536" s="714">
        <v>6355.3328000000001</v>
      </c>
    </row>
    <row r="1537" spans="1:4">
      <c r="A1537" s="712" t="s">
        <v>2068</v>
      </c>
      <c r="B1537" s="713" t="s">
        <v>4267</v>
      </c>
      <c r="C1537" s="712" t="s">
        <v>134</v>
      </c>
      <c r="D1537" s="714">
        <v>8331.2428</v>
      </c>
    </row>
    <row r="1538" spans="1:4">
      <c r="A1538" s="712" t="s">
        <v>2069</v>
      </c>
      <c r="B1538" s="713" t="s">
        <v>4268</v>
      </c>
      <c r="C1538" s="712" t="s">
        <v>134</v>
      </c>
      <c r="D1538" s="714">
        <v>9671.5756999999994</v>
      </c>
    </row>
    <row r="1539" spans="1:4">
      <c r="A1539" s="712" t="s">
        <v>2070</v>
      </c>
      <c r="B1539" s="713" t="s">
        <v>4269</v>
      </c>
      <c r="C1539" s="712" t="s">
        <v>134</v>
      </c>
      <c r="D1539" s="714">
        <v>12254.3007</v>
      </c>
    </row>
    <row r="1540" spans="1:4">
      <c r="A1540" s="712" t="s">
        <v>2071</v>
      </c>
      <c r="B1540" s="713" t="s">
        <v>4270</v>
      </c>
      <c r="C1540" s="712" t="s">
        <v>134</v>
      </c>
      <c r="D1540" s="714">
        <v>37.537999999999997</v>
      </c>
    </row>
    <row r="1541" spans="1:4">
      <c r="A1541" s="712" t="s">
        <v>2072</v>
      </c>
      <c r="B1541" s="713" t="s">
        <v>4271</v>
      </c>
      <c r="C1541" s="712" t="s">
        <v>134</v>
      </c>
      <c r="D1541" s="714">
        <v>397.78339999999997</v>
      </c>
    </row>
    <row r="1542" spans="1:4">
      <c r="A1542" s="712" t="s">
        <v>2073</v>
      </c>
      <c r="B1542" s="713" t="s">
        <v>4272</v>
      </c>
      <c r="C1542" s="712" t="s">
        <v>134</v>
      </c>
      <c r="D1542" s="714">
        <v>107.4097</v>
      </c>
    </row>
    <row r="1543" spans="1:4">
      <c r="A1543" s="712" t="s">
        <v>2074</v>
      </c>
      <c r="B1543" s="713" t="s">
        <v>4273</v>
      </c>
      <c r="C1543" s="712" t="s">
        <v>0</v>
      </c>
      <c r="D1543" s="714">
        <v>360.6302</v>
      </c>
    </row>
    <row r="1544" spans="1:4">
      <c r="A1544" s="712" t="s">
        <v>2075</v>
      </c>
      <c r="B1544" s="713" t="s">
        <v>4274</v>
      </c>
      <c r="C1544" s="712" t="s">
        <v>134</v>
      </c>
      <c r="D1544" s="714">
        <v>95.368499999999997</v>
      </c>
    </row>
    <row r="1545" spans="1:4">
      <c r="A1545" s="712" t="s">
        <v>2076</v>
      </c>
      <c r="B1545" s="713" t="s">
        <v>4275</v>
      </c>
      <c r="C1545" s="712" t="s">
        <v>2</v>
      </c>
      <c r="D1545" s="714" t="s">
        <v>4</v>
      </c>
    </row>
    <row r="1546" spans="1:4">
      <c r="A1546" s="712" t="s">
        <v>2077</v>
      </c>
      <c r="B1546" s="713" t="s">
        <v>4276</v>
      </c>
      <c r="C1546" s="712" t="s">
        <v>2</v>
      </c>
      <c r="D1546" s="714" t="s">
        <v>4</v>
      </c>
    </row>
    <row r="1547" spans="1:4">
      <c r="A1547" s="712" t="s">
        <v>2078</v>
      </c>
      <c r="B1547" s="713" t="s">
        <v>4277</v>
      </c>
      <c r="C1547" s="712" t="s">
        <v>2</v>
      </c>
      <c r="D1547" s="714" t="s">
        <v>4</v>
      </c>
    </row>
    <row r="1548" spans="1:4">
      <c r="A1548" s="712" t="s">
        <v>2079</v>
      </c>
      <c r="B1548" s="713" t="s">
        <v>4278</v>
      </c>
      <c r="C1548" s="712" t="s">
        <v>2</v>
      </c>
      <c r="D1548" s="714" t="s">
        <v>4</v>
      </c>
    </row>
    <row r="1549" spans="1:4">
      <c r="A1549" s="712" t="s">
        <v>2080</v>
      </c>
      <c r="B1549" s="713" t="s">
        <v>4279</v>
      </c>
      <c r="C1549" s="712" t="s">
        <v>2</v>
      </c>
      <c r="D1549" s="714" t="s">
        <v>4</v>
      </c>
    </row>
    <row r="1550" spans="1:4">
      <c r="A1550" s="712" t="s">
        <v>2081</v>
      </c>
      <c r="B1550" s="713" t="s">
        <v>4280</v>
      </c>
      <c r="C1550" s="712" t="s">
        <v>2</v>
      </c>
      <c r="D1550" s="714" t="s">
        <v>4</v>
      </c>
    </row>
    <row r="1551" spans="1:4">
      <c r="A1551" s="712" t="s">
        <v>2082</v>
      </c>
      <c r="B1551" s="713" t="s">
        <v>4281</v>
      </c>
      <c r="C1551" s="712" t="s">
        <v>2</v>
      </c>
      <c r="D1551" s="714" t="s">
        <v>4</v>
      </c>
    </row>
    <row r="1552" spans="1:4">
      <c r="A1552" s="712" t="s">
        <v>2083</v>
      </c>
      <c r="B1552" s="713" t="s">
        <v>4282</v>
      </c>
      <c r="C1552" s="712" t="s">
        <v>2</v>
      </c>
      <c r="D1552" s="714" t="s">
        <v>4</v>
      </c>
    </row>
    <row r="1553" spans="1:4">
      <c r="A1553" s="712" t="s">
        <v>2084</v>
      </c>
      <c r="B1553" s="713" t="s">
        <v>4283</v>
      </c>
      <c r="C1553" s="712" t="s">
        <v>2</v>
      </c>
      <c r="D1553" s="714" t="s">
        <v>4</v>
      </c>
    </row>
    <row r="1554" spans="1:4">
      <c r="A1554" s="712" t="s">
        <v>2085</v>
      </c>
      <c r="B1554" s="713" t="s">
        <v>4284</v>
      </c>
      <c r="C1554" s="712" t="s">
        <v>8</v>
      </c>
      <c r="D1554" s="714" t="s">
        <v>4</v>
      </c>
    </row>
    <row r="1555" spans="1:4">
      <c r="A1555" s="712" t="s">
        <v>2086</v>
      </c>
      <c r="B1555" s="713" t="s">
        <v>4285</v>
      </c>
      <c r="C1555" s="712" t="s">
        <v>2</v>
      </c>
      <c r="D1555" s="714" t="s">
        <v>4</v>
      </c>
    </row>
    <row r="1556" spans="1:4">
      <c r="A1556" s="712" t="s">
        <v>2087</v>
      </c>
      <c r="B1556" s="713" t="s">
        <v>4286</v>
      </c>
      <c r="C1556" s="712" t="s">
        <v>2</v>
      </c>
      <c r="D1556" s="714" t="s">
        <v>4</v>
      </c>
    </row>
    <row r="1557" spans="1:4">
      <c r="A1557" s="712" t="s">
        <v>2088</v>
      </c>
      <c r="B1557" s="713" t="s">
        <v>4287</v>
      </c>
      <c r="C1557" s="712" t="s">
        <v>2</v>
      </c>
      <c r="D1557" s="714" t="s">
        <v>4</v>
      </c>
    </row>
    <row r="1558" spans="1:4">
      <c r="A1558" s="712" t="s">
        <v>2089</v>
      </c>
      <c r="B1558" s="713" t="s">
        <v>4288</v>
      </c>
      <c r="C1558" s="712" t="s">
        <v>8</v>
      </c>
      <c r="D1558" s="714" t="s">
        <v>4</v>
      </c>
    </row>
    <row r="1559" spans="1:4">
      <c r="A1559" s="712" t="s">
        <v>2090</v>
      </c>
      <c r="B1559" s="713" t="s">
        <v>4289</v>
      </c>
      <c r="C1559" s="712" t="s">
        <v>134</v>
      </c>
      <c r="D1559" s="714" t="s">
        <v>4</v>
      </c>
    </row>
    <row r="1560" spans="1:4">
      <c r="A1560" s="712" t="s">
        <v>2091</v>
      </c>
      <c r="B1560" s="713" t="s">
        <v>4290</v>
      </c>
      <c r="C1560" s="712" t="s">
        <v>136</v>
      </c>
      <c r="D1560" s="714">
        <v>53.893300000000004</v>
      </c>
    </row>
    <row r="1561" spans="1:4">
      <c r="A1561" s="712" t="s">
        <v>2092</v>
      </c>
      <c r="B1561" s="713" t="s">
        <v>4291</v>
      </c>
      <c r="C1561" s="712" t="s">
        <v>136</v>
      </c>
      <c r="D1561" s="714">
        <v>282.0163</v>
      </c>
    </row>
    <row r="1562" spans="1:4">
      <c r="A1562" s="712" t="s">
        <v>2093</v>
      </c>
      <c r="B1562" s="713" t="s">
        <v>4292</v>
      </c>
      <c r="C1562" s="712" t="s">
        <v>136</v>
      </c>
      <c r="D1562" s="714">
        <v>95.589699999999993</v>
      </c>
    </row>
    <row r="1563" spans="1:4">
      <c r="A1563" s="712" t="s">
        <v>2094</v>
      </c>
      <c r="B1563" s="713" t="s">
        <v>4293</v>
      </c>
      <c r="C1563" s="712" t="s">
        <v>134</v>
      </c>
      <c r="D1563" s="714">
        <v>222737.8247</v>
      </c>
    </row>
    <row r="1564" spans="1:4">
      <c r="A1564" s="712" t="s">
        <v>2095</v>
      </c>
      <c r="B1564" s="713" t="s">
        <v>4294</v>
      </c>
      <c r="C1564" s="712" t="s">
        <v>134</v>
      </c>
      <c r="D1564" s="714">
        <v>357088.5025</v>
      </c>
    </row>
    <row r="1565" spans="1:4">
      <c r="A1565" s="712" t="s">
        <v>2096</v>
      </c>
      <c r="B1565" s="713" t="s">
        <v>4295</v>
      </c>
      <c r="C1565" s="712" t="s">
        <v>134</v>
      </c>
      <c r="D1565" s="714">
        <v>60</v>
      </c>
    </row>
    <row r="1566" spans="1:4">
      <c r="A1566" s="712" t="s">
        <v>2097</v>
      </c>
      <c r="B1566" s="713" t="s">
        <v>4296</v>
      </c>
      <c r="C1566" s="712" t="s">
        <v>134</v>
      </c>
      <c r="D1566" s="714">
        <v>24.311299999999999</v>
      </c>
    </row>
    <row r="1567" spans="1:4">
      <c r="A1567" s="712" t="s">
        <v>2098</v>
      </c>
      <c r="B1567" s="713" t="s">
        <v>4297</v>
      </c>
      <c r="C1567" s="712" t="s">
        <v>134</v>
      </c>
      <c r="D1567" s="714">
        <v>322378.89689999999</v>
      </c>
    </row>
    <row r="1568" spans="1:4">
      <c r="A1568" s="712" t="s">
        <v>2099</v>
      </c>
      <c r="B1568" s="713" t="s">
        <v>4298</v>
      </c>
      <c r="C1568" s="712" t="s">
        <v>134</v>
      </c>
      <c r="D1568" s="714">
        <v>1402.7472</v>
      </c>
    </row>
    <row r="1569" spans="1:4">
      <c r="A1569" s="712" t="s">
        <v>2100</v>
      </c>
      <c r="B1569" s="713" t="s">
        <v>4299</v>
      </c>
      <c r="C1569" s="712" t="s">
        <v>0</v>
      </c>
      <c r="D1569" s="714">
        <v>281.25259999999997</v>
      </c>
    </row>
    <row r="1570" spans="1:4">
      <c r="A1570" s="712" t="s">
        <v>2101</v>
      </c>
      <c r="B1570" s="713" t="s">
        <v>4300</v>
      </c>
      <c r="C1570" s="712" t="s">
        <v>134</v>
      </c>
      <c r="D1570" s="714">
        <v>3451.1547999999998</v>
      </c>
    </row>
    <row r="1571" spans="1:4">
      <c r="A1571" s="712" t="s">
        <v>2102</v>
      </c>
      <c r="B1571" s="713" t="s">
        <v>4301</v>
      </c>
      <c r="C1571" s="712" t="s">
        <v>134</v>
      </c>
      <c r="D1571" s="714">
        <v>1021.4927</v>
      </c>
    </row>
    <row r="1572" spans="1:4">
      <c r="A1572" s="712" t="s">
        <v>2103</v>
      </c>
      <c r="B1572" s="713" t="s">
        <v>4302</v>
      </c>
      <c r="C1572" s="712" t="s">
        <v>12</v>
      </c>
      <c r="D1572" s="714">
        <v>27.877500000000001</v>
      </c>
    </row>
    <row r="1573" spans="1:4">
      <c r="A1573" s="712" t="s">
        <v>2104</v>
      </c>
      <c r="B1573" s="713" t="s">
        <v>4303</v>
      </c>
      <c r="C1573" s="712" t="s">
        <v>8</v>
      </c>
      <c r="D1573" s="714" t="s">
        <v>4</v>
      </c>
    </row>
    <row r="1574" spans="1:4">
      <c r="A1574" s="712" t="s">
        <v>2105</v>
      </c>
      <c r="B1574" s="713" t="s">
        <v>4304</v>
      </c>
      <c r="C1574" s="712" t="s">
        <v>2</v>
      </c>
      <c r="D1574" s="714" t="s">
        <v>4</v>
      </c>
    </row>
    <row r="1575" spans="1:4">
      <c r="A1575" s="712" t="s">
        <v>2106</v>
      </c>
      <c r="B1575" s="713" t="s">
        <v>4305</v>
      </c>
      <c r="C1575" s="712" t="s">
        <v>8</v>
      </c>
      <c r="D1575" s="714" t="s">
        <v>4</v>
      </c>
    </row>
    <row r="1576" spans="1:4">
      <c r="A1576" s="712" t="s">
        <v>2107</v>
      </c>
      <c r="B1576" s="713" t="s">
        <v>4306</v>
      </c>
      <c r="C1576" s="712" t="s">
        <v>134</v>
      </c>
      <c r="D1576" s="714" t="s">
        <v>4</v>
      </c>
    </row>
    <row r="1577" spans="1:4">
      <c r="A1577" s="712" t="s">
        <v>2108</v>
      </c>
      <c r="B1577" s="713" t="s">
        <v>4307</v>
      </c>
      <c r="C1577" s="712" t="s">
        <v>134</v>
      </c>
      <c r="D1577" s="714" t="s">
        <v>4</v>
      </c>
    </row>
    <row r="1578" spans="1:4">
      <c r="A1578" s="712" t="s">
        <v>2109</v>
      </c>
      <c r="B1578" s="713" t="s">
        <v>4308</v>
      </c>
      <c r="C1578" s="712" t="s">
        <v>134</v>
      </c>
      <c r="D1578" s="714" t="s">
        <v>4</v>
      </c>
    </row>
    <row r="1579" spans="1:4">
      <c r="A1579" s="712" t="s">
        <v>2239</v>
      </c>
      <c r="B1579" s="713" t="s">
        <v>4309</v>
      </c>
      <c r="C1579" s="712" t="s">
        <v>0</v>
      </c>
      <c r="D1579" s="714">
        <v>226.39</v>
      </c>
    </row>
    <row r="1580" spans="1:4">
      <c r="A1580" s="712" t="s">
        <v>2240</v>
      </c>
      <c r="B1580" s="713" t="s">
        <v>4310</v>
      </c>
      <c r="C1580" s="712" t="s">
        <v>0</v>
      </c>
      <c r="D1580" s="714">
        <v>117.8292</v>
      </c>
    </row>
    <row r="1581" spans="1:4">
      <c r="A1581" s="712" t="s">
        <v>2241</v>
      </c>
      <c r="B1581" s="713" t="s">
        <v>4311</v>
      </c>
      <c r="C1581" s="712" t="s">
        <v>2</v>
      </c>
      <c r="D1581" s="714" t="s">
        <v>4</v>
      </c>
    </row>
    <row r="1582" spans="1:4">
      <c r="A1582" s="712" t="s">
        <v>2110</v>
      </c>
      <c r="B1582" s="713" t="s">
        <v>4312</v>
      </c>
      <c r="C1582" s="712" t="s">
        <v>2</v>
      </c>
      <c r="D1582" s="714" t="s">
        <v>4</v>
      </c>
    </row>
    <row r="1583" spans="1:4" ht="25.5">
      <c r="A1583" s="712" t="s">
        <v>2111</v>
      </c>
      <c r="B1583" s="713" t="s">
        <v>4313</v>
      </c>
      <c r="C1583" s="712" t="s">
        <v>0</v>
      </c>
      <c r="D1583" s="714">
        <v>356.23</v>
      </c>
    </row>
    <row r="1584" spans="1:4" ht="25.5">
      <c r="A1584" s="712" t="s">
        <v>2112</v>
      </c>
      <c r="B1584" s="713" t="s">
        <v>4314</v>
      </c>
      <c r="C1584" s="712" t="s">
        <v>0</v>
      </c>
      <c r="D1584" s="714">
        <v>669.34490000000005</v>
      </c>
    </row>
    <row r="1585" spans="1:4" ht="25.5">
      <c r="A1585" s="712" t="s">
        <v>2113</v>
      </c>
      <c r="B1585" s="713" t="s">
        <v>4315</v>
      </c>
      <c r="C1585" s="712" t="s">
        <v>0</v>
      </c>
      <c r="D1585" s="714">
        <v>736.29759999999999</v>
      </c>
    </row>
    <row r="1586" spans="1:4" ht="25.5">
      <c r="A1586" s="712" t="s">
        <v>2114</v>
      </c>
      <c r="B1586" s="713" t="s">
        <v>4316</v>
      </c>
      <c r="C1586" s="712" t="s">
        <v>0</v>
      </c>
      <c r="D1586" s="714">
        <v>763.40350000000001</v>
      </c>
    </row>
    <row r="1587" spans="1:4" ht="25.5">
      <c r="A1587" s="712" t="s">
        <v>2115</v>
      </c>
      <c r="B1587" s="713" t="s">
        <v>4317</v>
      </c>
      <c r="C1587" s="712" t="s">
        <v>0</v>
      </c>
      <c r="D1587" s="714">
        <v>851.15710000000001</v>
      </c>
    </row>
    <row r="1588" spans="1:4" ht="25.5">
      <c r="A1588" s="712" t="s">
        <v>2116</v>
      </c>
      <c r="B1588" s="713" t="s">
        <v>4318</v>
      </c>
      <c r="C1588" s="712" t="s">
        <v>0</v>
      </c>
      <c r="D1588" s="714">
        <v>1053.367</v>
      </c>
    </row>
    <row r="1589" spans="1:4" ht="25.5">
      <c r="A1589" s="712" t="s">
        <v>2117</v>
      </c>
      <c r="B1589" s="713" t="s">
        <v>4319</v>
      </c>
      <c r="C1589" s="712" t="s">
        <v>0</v>
      </c>
      <c r="D1589" s="714">
        <v>1093.7281</v>
      </c>
    </row>
    <row r="1590" spans="1:4" ht="25.5">
      <c r="A1590" s="712" t="s">
        <v>2118</v>
      </c>
      <c r="B1590" s="713" t="s">
        <v>4320</v>
      </c>
      <c r="C1590" s="712" t="s">
        <v>0</v>
      </c>
      <c r="D1590" s="714">
        <v>1207.9925000000001</v>
      </c>
    </row>
    <row r="1591" spans="1:4" ht="25.5">
      <c r="A1591" s="712" t="s">
        <v>2119</v>
      </c>
      <c r="B1591" s="713" t="s">
        <v>4321</v>
      </c>
      <c r="C1591" s="712" t="s">
        <v>0</v>
      </c>
      <c r="D1591" s="714">
        <v>4388.8846000000003</v>
      </c>
    </row>
    <row r="1592" spans="1:4" ht="25.5">
      <c r="A1592" s="712" t="s">
        <v>2120</v>
      </c>
      <c r="B1592" s="713" t="s">
        <v>4322</v>
      </c>
      <c r="C1592" s="712" t="s">
        <v>0</v>
      </c>
      <c r="D1592" s="714">
        <v>319.83330000000001</v>
      </c>
    </row>
    <row r="1593" spans="1:4" ht="25.5">
      <c r="A1593" s="712" t="s">
        <v>2121</v>
      </c>
      <c r="B1593" s="713" t="s">
        <v>4323</v>
      </c>
      <c r="C1593" s="712" t="s">
        <v>0</v>
      </c>
      <c r="D1593" s="714">
        <v>339.35309999999998</v>
      </c>
    </row>
    <row r="1594" spans="1:4" ht="25.5">
      <c r="A1594" s="712" t="s">
        <v>2122</v>
      </c>
      <c r="B1594" s="713" t="s">
        <v>4324</v>
      </c>
      <c r="C1594" s="712" t="s">
        <v>0</v>
      </c>
      <c r="D1594" s="714">
        <v>301.15069999999997</v>
      </c>
    </row>
    <row r="1595" spans="1:4" ht="25.5">
      <c r="A1595" s="712" t="s">
        <v>2123</v>
      </c>
      <c r="B1595" s="713" t="s">
        <v>4325</v>
      </c>
      <c r="C1595" s="712" t="s">
        <v>0</v>
      </c>
      <c r="D1595" s="714">
        <v>497.95339999999999</v>
      </c>
    </row>
    <row r="1596" spans="1:4" ht="25.5">
      <c r="A1596" s="712" t="s">
        <v>2124</v>
      </c>
      <c r="B1596" s="713" t="s">
        <v>4326</v>
      </c>
      <c r="C1596" s="712" t="s">
        <v>0</v>
      </c>
      <c r="D1596" s="714">
        <v>1343.8449000000001</v>
      </c>
    </row>
    <row r="1597" spans="1:4" ht="25.5">
      <c r="A1597" s="712" t="s">
        <v>2125</v>
      </c>
      <c r="B1597" s="713" t="s">
        <v>4327</v>
      </c>
      <c r="C1597" s="712" t="s">
        <v>0</v>
      </c>
      <c r="D1597" s="714">
        <v>2281.0409</v>
      </c>
    </row>
    <row r="1598" spans="1:4" ht="25.5">
      <c r="A1598" s="712" t="s">
        <v>2126</v>
      </c>
      <c r="B1598" s="713" t="s">
        <v>4328</v>
      </c>
      <c r="C1598" s="712" t="s">
        <v>0</v>
      </c>
      <c r="D1598" s="714">
        <v>762.42499999999995</v>
      </c>
    </row>
    <row r="1599" spans="1:4" ht="25.5">
      <c r="A1599" s="712" t="s">
        <v>2127</v>
      </c>
      <c r="B1599" s="713" t="s">
        <v>4329</v>
      </c>
      <c r="C1599" s="712" t="s">
        <v>0</v>
      </c>
      <c r="D1599" s="714">
        <v>929.42830000000004</v>
      </c>
    </row>
    <row r="1600" spans="1:4" ht="25.5">
      <c r="A1600" s="712" t="s">
        <v>2128</v>
      </c>
      <c r="B1600" s="713" t="s">
        <v>4330</v>
      </c>
      <c r="C1600" s="712" t="s">
        <v>0</v>
      </c>
      <c r="D1600" s="714">
        <v>1191.4991</v>
      </c>
    </row>
    <row r="1601" spans="1:4" ht="25.5">
      <c r="A1601" s="712" t="s">
        <v>2129</v>
      </c>
      <c r="B1601" s="713" t="s">
        <v>4331</v>
      </c>
      <c r="C1601" s="712" t="s">
        <v>0</v>
      </c>
      <c r="D1601" s="714">
        <v>1032.1119000000001</v>
      </c>
    </row>
    <row r="1602" spans="1:4" ht="25.5">
      <c r="A1602" s="712" t="s">
        <v>2130</v>
      </c>
      <c r="B1602" s="713" t="s">
        <v>4332</v>
      </c>
      <c r="C1602" s="712" t="s">
        <v>0</v>
      </c>
      <c r="D1602" s="714">
        <v>1687.5459000000001</v>
      </c>
    </row>
    <row r="1603" spans="1:4" ht="25.5">
      <c r="A1603" s="712" t="s">
        <v>2131</v>
      </c>
      <c r="B1603" s="713" t="s">
        <v>4333</v>
      </c>
      <c r="C1603" s="712" t="s">
        <v>0</v>
      </c>
      <c r="D1603" s="714">
        <v>2105.3217</v>
      </c>
    </row>
    <row r="1604" spans="1:4" ht="25.5">
      <c r="A1604" s="712" t="s">
        <v>2132</v>
      </c>
      <c r="B1604" s="713" t="s">
        <v>4334</v>
      </c>
      <c r="C1604" s="712" t="s">
        <v>0</v>
      </c>
      <c r="D1604" s="714">
        <v>2759.6460000000002</v>
      </c>
    </row>
    <row r="1605" spans="1:4">
      <c r="A1605" s="712" t="s">
        <v>2133</v>
      </c>
      <c r="B1605" s="713" t="s">
        <v>5459</v>
      </c>
      <c r="C1605" s="712" t="s">
        <v>1</v>
      </c>
      <c r="D1605" s="714">
        <v>1998.93</v>
      </c>
    </row>
    <row r="1606" spans="1:4">
      <c r="A1606" s="712" t="s">
        <v>2134</v>
      </c>
      <c r="B1606" s="713" t="s">
        <v>4335</v>
      </c>
      <c r="C1606" s="712" t="s">
        <v>8</v>
      </c>
      <c r="D1606" s="714" t="s">
        <v>4</v>
      </c>
    </row>
    <row r="1607" spans="1:4">
      <c r="A1607" s="712" t="s">
        <v>2135</v>
      </c>
      <c r="B1607" s="713" t="s">
        <v>4336</v>
      </c>
      <c r="C1607" s="712" t="s">
        <v>8</v>
      </c>
      <c r="D1607" s="714" t="s">
        <v>4</v>
      </c>
    </row>
    <row r="1608" spans="1:4">
      <c r="A1608" s="712" t="s">
        <v>2136</v>
      </c>
      <c r="B1608" s="713" t="s">
        <v>4337</v>
      </c>
      <c r="C1608" s="712" t="s">
        <v>8</v>
      </c>
      <c r="D1608" s="714" t="s">
        <v>4</v>
      </c>
    </row>
    <row r="1609" spans="1:4">
      <c r="A1609" s="712" t="s">
        <v>2137</v>
      </c>
      <c r="B1609" s="713" t="s">
        <v>4338</v>
      </c>
      <c r="C1609" s="712" t="s">
        <v>8</v>
      </c>
      <c r="D1609" s="714" t="s">
        <v>4</v>
      </c>
    </row>
    <row r="1610" spans="1:4">
      <c r="A1610" s="712" t="s">
        <v>2138</v>
      </c>
      <c r="B1610" s="713" t="s">
        <v>4339</v>
      </c>
      <c r="C1610" s="712" t="s">
        <v>8</v>
      </c>
      <c r="D1610" s="714" t="s">
        <v>4</v>
      </c>
    </row>
    <row r="1611" spans="1:4">
      <c r="A1611" s="712" t="s">
        <v>2139</v>
      </c>
      <c r="B1611" s="713" t="s">
        <v>4340</v>
      </c>
      <c r="C1611" s="712" t="s">
        <v>8</v>
      </c>
      <c r="D1611" s="714" t="s">
        <v>4</v>
      </c>
    </row>
    <row r="1612" spans="1:4">
      <c r="A1612" s="712" t="s">
        <v>2140</v>
      </c>
      <c r="B1612" s="713" t="s">
        <v>4341</v>
      </c>
      <c r="C1612" s="712" t="s">
        <v>134</v>
      </c>
      <c r="D1612" s="714" t="s">
        <v>4</v>
      </c>
    </row>
    <row r="1613" spans="1:4">
      <c r="A1613" s="712" t="s">
        <v>2141</v>
      </c>
      <c r="B1613" s="713" t="s">
        <v>4342</v>
      </c>
      <c r="C1613" s="712" t="s">
        <v>134</v>
      </c>
      <c r="D1613" s="714" t="s">
        <v>4</v>
      </c>
    </row>
    <row r="1614" spans="1:4">
      <c r="A1614" s="712" t="s">
        <v>2142</v>
      </c>
      <c r="B1614" s="713" t="s">
        <v>4343</v>
      </c>
      <c r="C1614" s="712" t="s">
        <v>134</v>
      </c>
      <c r="D1614" s="714" t="s">
        <v>4</v>
      </c>
    </row>
    <row r="1615" spans="1:4">
      <c r="A1615" s="712" t="s">
        <v>2143</v>
      </c>
      <c r="B1615" s="713" t="s">
        <v>4344</v>
      </c>
      <c r="C1615" s="712" t="s">
        <v>134</v>
      </c>
      <c r="D1615" s="714" t="s">
        <v>4</v>
      </c>
    </row>
    <row r="1616" spans="1:4">
      <c r="A1616" s="712" t="s">
        <v>2144</v>
      </c>
      <c r="B1616" s="713" t="s">
        <v>4345</v>
      </c>
      <c r="C1616" s="712" t="s">
        <v>134</v>
      </c>
      <c r="D1616" s="714" t="s">
        <v>4</v>
      </c>
    </row>
    <row r="1617" spans="1:4">
      <c r="A1617" s="712" t="s">
        <v>2145</v>
      </c>
      <c r="B1617" s="713" t="s">
        <v>4346</v>
      </c>
      <c r="C1617" s="712" t="s">
        <v>8</v>
      </c>
      <c r="D1617" s="714" t="s">
        <v>4</v>
      </c>
    </row>
    <row r="1618" spans="1:4">
      <c r="A1618" s="712" t="s">
        <v>2146</v>
      </c>
      <c r="B1618" s="713" t="s">
        <v>4347</v>
      </c>
      <c r="C1618" s="712" t="s">
        <v>134</v>
      </c>
      <c r="D1618" s="714">
        <v>22.892499999999998</v>
      </c>
    </row>
    <row r="1619" spans="1:4">
      <c r="A1619" s="712" t="s">
        <v>2147</v>
      </c>
      <c r="B1619" s="713" t="s">
        <v>4348</v>
      </c>
      <c r="C1619" s="712" t="s">
        <v>134</v>
      </c>
      <c r="D1619" s="714">
        <v>26.7746</v>
      </c>
    </row>
    <row r="1620" spans="1:4">
      <c r="A1620" s="712" t="s">
        <v>2148</v>
      </c>
      <c r="B1620" s="713" t="s">
        <v>4349</v>
      </c>
      <c r="C1620" s="712" t="s">
        <v>134</v>
      </c>
      <c r="D1620" s="714">
        <v>26.817599999999999</v>
      </c>
    </row>
    <row r="1621" spans="1:4">
      <c r="A1621" s="712" t="s">
        <v>2149</v>
      </c>
      <c r="B1621" s="713" t="s">
        <v>4350</v>
      </c>
      <c r="C1621" s="712" t="s">
        <v>134</v>
      </c>
      <c r="D1621" s="714">
        <v>28.626999999999999</v>
      </c>
    </row>
    <row r="1622" spans="1:4">
      <c r="A1622" s="712" t="s">
        <v>2150</v>
      </c>
      <c r="B1622" s="713" t="s">
        <v>4351</v>
      </c>
      <c r="C1622" s="712" t="s">
        <v>134</v>
      </c>
      <c r="D1622" s="714">
        <v>23.535699999999999</v>
      </c>
    </row>
    <row r="1623" spans="1:4">
      <c r="A1623" s="712" t="s">
        <v>2151</v>
      </c>
      <c r="B1623" s="713" t="s">
        <v>4352</v>
      </c>
      <c r="C1623" s="712" t="s">
        <v>134</v>
      </c>
      <c r="D1623" s="714">
        <v>25.945799999999998</v>
      </c>
    </row>
    <row r="1624" spans="1:4">
      <c r="A1624" s="712" t="s">
        <v>2152</v>
      </c>
      <c r="B1624" s="713" t="s">
        <v>4353</v>
      </c>
      <c r="C1624" s="712" t="s">
        <v>134</v>
      </c>
      <c r="D1624" s="714">
        <v>27.049099999999999</v>
      </c>
    </row>
    <row r="1625" spans="1:4">
      <c r="A1625" s="712" t="s">
        <v>2153</v>
      </c>
      <c r="B1625" s="713" t="s">
        <v>4354</v>
      </c>
      <c r="C1625" s="712" t="s">
        <v>134</v>
      </c>
      <c r="D1625" s="714">
        <v>31.512499999999999</v>
      </c>
    </row>
    <row r="1626" spans="1:4">
      <c r="A1626" s="712" t="s">
        <v>2154</v>
      </c>
      <c r="B1626" s="713" t="s">
        <v>4355</v>
      </c>
      <c r="C1626" s="712" t="s">
        <v>134</v>
      </c>
      <c r="D1626" s="714">
        <v>18.529399999999999</v>
      </c>
    </row>
    <row r="1627" spans="1:4">
      <c r="A1627" s="712" t="s">
        <v>2155</v>
      </c>
      <c r="B1627" s="713" t="s">
        <v>4356</v>
      </c>
      <c r="C1627" s="712" t="s">
        <v>134</v>
      </c>
      <c r="D1627" s="714">
        <v>21.432300000000001</v>
      </c>
    </row>
    <row r="1628" spans="1:4">
      <c r="A1628" s="712" t="s">
        <v>2156</v>
      </c>
      <c r="B1628" s="713" t="s">
        <v>4357</v>
      </c>
      <c r="C1628" s="712" t="s">
        <v>134</v>
      </c>
      <c r="D1628" s="714">
        <v>24.170500000000001</v>
      </c>
    </row>
    <row r="1629" spans="1:4">
      <c r="A1629" s="712" t="s">
        <v>2157</v>
      </c>
      <c r="B1629" s="713" t="s">
        <v>4358</v>
      </c>
      <c r="C1629" s="712" t="s">
        <v>134</v>
      </c>
      <c r="D1629" s="714">
        <v>30.866299999999999</v>
      </c>
    </row>
    <row r="1630" spans="1:4">
      <c r="A1630" s="712" t="s">
        <v>2158</v>
      </c>
      <c r="B1630" s="713" t="s">
        <v>4359</v>
      </c>
      <c r="C1630" s="712" t="s">
        <v>134</v>
      </c>
      <c r="D1630" s="714">
        <v>18.6799</v>
      </c>
    </row>
    <row r="1631" spans="1:4">
      <c r="A1631" s="712" t="s">
        <v>2159</v>
      </c>
      <c r="B1631" s="713" t="s">
        <v>4360</v>
      </c>
      <c r="C1631" s="712" t="s">
        <v>134</v>
      </c>
      <c r="D1631" s="714">
        <v>22.635899999999999</v>
      </c>
    </row>
    <row r="1632" spans="1:4">
      <c r="A1632" s="712" t="s">
        <v>2160</v>
      </c>
      <c r="B1632" s="713" t="s">
        <v>4361</v>
      </c>
      <c r="C1632" s="712" t="s">
        <v>134</v>
      </c>
      <c r="D1632" s="714">
        <v>23.1876</v>
      </c>
    </row>
    <row r="1633" spans="1:4">
      <c r="A1633" s="712" t="s">
        <v>2161</v>
      </c>
      <c r="B1633" s="713" t="s">
        <v>4362</v>
      </c>
      <c r="C1633" s="712" t="s">
        <v>134</v>
      </c>
      <c r="D1633" s="714">
        <v>30.234400000000001</v>
      </c>
    </row>
    <row r="1634" spans="1:4">
      <c r="A1634" s="712" t="s">
        <v>2162</v>
      </c>
      <c r="B1634" s="713" t="s">
        <v>4363</v>
      </c>
      <c r="C1634" s="712" t="s">
        <v>134</v>
      </c>
      <c r="D1634" s="714">
        <v>32.040300000000002</v>
      </c>
    </row>
    <row r="1635" spans="1:4">
      <c r="A1635" s="712" t="s">
        <v>2163</v>
      </c>
      <c r="B1635" s="713" t="s">
        <v>4364</v>
      </c>
      <c r="C1635" s="712" t="s">
        <v>134</v>
      </c>
      <c r="D1635" s="714">
        <v>38.686900000000001</v>
      </c>
    </row>
    <row r="1636" spans="1:4">
      <c r="A1636" s="712" t="s">
        <v>2164</v>
      </c>
      <c r="B1636" s="713" t="s">
        <v>4365</v>
      </c>
      <c r="C1636" s="712" t="s">
        <v>134</v>
      </c>
      <c r="D1636" s="714">
        <v>44.959000000000003</v>
      </c>
    </row>
    <row r="1637" spans="1:4">
      <c r="A1637" s="712" t="s">
        <v>2165</v>
      </c>
      <c r="B1637" s="713" t="s">
        <v>4366</v>
      </c>
      <c r="C1637" s="712" t="s">
        <v>134</v>
      </c>
      <c r="D1637" s="714">
        <v>47.911499999999997</v>
      </c>
    </row>
    <row r="1638" spans="1:4">
      <c r="A1638" s="712" t="s">
        <v>2166</v>
      </c>
      <c r="B1638" s="713" t="s">
        <v>4367</v>
      </c>
      <c r="C1638" s="712" t="s">
        <v>134</v>
      </c>
      <c r="D1638" s="714">
        <v>31.725100000000001</v>
      </c>
    </row>
    <row r="1639" spans="1:4">
      <c r="A1639" s="712" t="s">
        <v>2167</v>
      </c>
      <c r="B1639" s="713" t="s">
        <v>4368</v>
      </c>
      <c r="C1639" s="712" t="s">
        <v>134</v>
      </c>
      <c r="D1639" s="714">
        <v>39.9711</v>
      </c>
    </row>
    <row r="1640" spans="1:4">
      <c r="A1640" s="712" t="s">
        <v>2168</v>
      </c>
      <c r="B1640" s="713" t="s">
        <v>4369</v>
      </c>
      <c r="C1640" s="712" t="s">
        <v>134</v>
      </c>
      <c r="D1640" s="714">
        <v>39.241300000000003</v>
      </c>
    </row>
    <row r="1641" spans="1:4">
      <c r="A1641" s="712" t="s">
        <v>2169</v>
      </c>
      <c r="B1641" s="713" t="s">
        <v>4370</v>
      </c>
      <c r="C1641" s="712" t="s">
        <v>134</v>
      </c>
      <c r="D1641" s="714">
        <v>47.299900000000001</v>
      </c>
    </row>
    <row r="1642" spans="1:4">
      <c r="A1642" s="712" t="s">
        <v>2170</v>
      </c>
      <c r="B1642" s="713" t="s">
        <v>4371</v>
      </c>
      <c r="C1642" s="712" t="s">
        <v>134</v>
      </c>
      <c r="D1642" s="714">
        <v>32.485399999999998</v>
      </c>
    </row>
    <row r="1643" spans="1:4">
      <c r="A1643" s="712" t="s">
        <v>2171</v>
      </c>
      <c r="B1643" s="713" t="s">
        <v>4372</v>
      </c>
      <c r="C1643" s="712" t="s">
        <v>134</v>
      </c>
      <c r="D1643" s="714">
        <v>41.027500000000003</v>
      </c>
    </row>
    <row r="1644" spans="1:4">
      <c r="A1644" s="712" t="s">
        <v>2172</v>
      </c>
      <c r="B1644" s="713" t="s">
        <v>4373</v>
      </c>
      <c r="C1644" s="712" t="s">
        <v>134</v>
      </c>
      <c r="D1644" s="714">
        <v>43.890900000000002</v>
      </c>
    </row>
    <row r="1645" spans="1:4">
      <c r="A1645" s="712" t="s">
        <v>2173</v>
      </c>
      <c r="B1645" s="713" t="s">
        <v>4374</v>
      </c>
      <c r="C1645" s="712" t="s">
        <v>134</v>
      </c>
      <c r="D1645" s="714">
        <v>46.452199999999998</v>
      </c>
    </row>
    <row r="1646" spans="1:4">
      <c r="A1646" s="712" t="s">
        <v>2174</v>
      </c>
      <c r="B1646" s="713" t="s">
        <v>4375</v>
      </c>
      <c r="C1646" s="712" t="s">
        <v>134</v>
      </c>
      <c r="D1646" s="714">
        <v>31.7803</v>
      </c>
    </row>
    <row r="1647" spans="1:4">
      <c r="A1647" s="712" t="s">
        <v>2175</v>
      </c>
      <c r="B1647" s="713" t="s">
        <v>4376</v>
      </c>
      <c r="C1647" s="712" t="s">
        <v>134</v>
      </c>
      <c r="D1647" s="714">
        <v>40.115200000000002</v>
      </c>
    </row>
    <row r="1648" spans="1:4">
      <c r="A1648" s="712" t="s">
        <v>2176</v>
      </c>
      <c r="B1648" s="713" t="s">
        <v>4377</v>
      </c>
      <c r="C1648" s="712" t="s">
        <v>134</v>
      </c>
      <c r="D1648" s="714">
        <v>42.9084</v>
      </c>
    </row>
    <row r="1649" spans="1:4">
      <c r="A1649" s="712" t="s">
        <v>2177</v>
      </c>
      <c r="B1649" s="713" t="s">
        <v>4378</v>
      </c>
      <c r="C1649" s="712" t="s">
        <v>134</v>
      </c>
      <c r="D1649" s="714">
        <v>45.682699999999997</v>
      </c>
    </row>
    <row r="1650" spans="1:4">
      <c r="A1650" s="712" t="s">
        <v>2178</v>
      </c>
      <c r="B1650" s="713" t="s">
        <v>4379</v>
      </c>
      <c r="C1650" s="712" t="s">
        <v>134</v>
      </c>
      <c r="D1650" s="714">
        <v>32.5379</v>
      </c>
    </row>
    <row r="1651" spans="1:4">
      <c r="A1651" s="712" t="s">
        <v>2179</v>
      </c>
      <c r="B1651" s="713" t="s">
        <v>4380</v>
      </c>
      <c r="C1651" s="712" t="s">
        <v>134</v>
      </c>
      <c r="D1651" s="714">
        <v>29.1904</v>
      </c>
    </row>
    <row r="1652" spans="1:4">
      <c r="A1652" s="712" t="s">
        <v>2180</v>
      </c>
      <c r="B1652" s="713" t="s">
        <v>4381</v>
      </c>
      <c r="C1652" s="712" t="s">
        <v>134</v>
      </c>
      <c r="D1652" s="714">
        <v>64.760000000000005</v>
      </c>
    </row>
    <row r="1653" spans="1:4">
      <c r="A1653" s="712" t="s">
        <v>2181</v>
      </c>
      <c r="B1653" s="713" t="s">
        <v>4382</v>
      </c>
      <c r="C1653" s="712" t="s">
        <v>134</v>
      </c>
      <c r="D1653" s="714">
        <v>28.971</v>
      </c>
    </row>
    <row r="1654" spans="1:4">
      <c r="A1654" s="712" t="s">
        <v>2182</v>
      </c>
      <c r="B1654" s="713" t="s">
        <v>4383</v>
      </c>
      <c r="C1654" s="712" t="s">
        <v>134</v>
      </c>
      <c r="D1654" s="714">
        <v>26.488800000000001</v>
      </c>
    </row>
    <row r="1655" spans="1:4">
      <c r="A1655" s="712" t="s">
        <v>2183</v>
      </c>
      <c r="B1655" s="713" t="s">
        <v>4384</v>
      </c>
      <c r="C1655" s="712" t="s">
        <v>134</v>
      </c>
      <c r="D1655" s="714">
        <v>63.226300000000002</v>
      </c>
    </row>
    <row r="1656" spans="1:4">
      <c r="A1656" s="712" t="s">
        <v>2184</v>
      </c>
      <c r="B1656" s="713" t="s">
        <v>4385</v>
      </c>
      <c r="C1656" s="712" t="s">
        <v>134</v>
      </c>
      <c r="D1656" s="714">
        <v>26.631599999999999</v>
      </c>
    </row>
    <row r="1657" spans="1:4">
      <c r="A1657" s="712" t="s">
        <v>2185</v>
      </c>
      <c r="B1657" s="713" t="s">
        <v>4386</v>
      </c>
      <c r="C1657" s="712" t="s">
        <v>134</v>
      </c>
      <c r="D1657" s="714">
        <v>25.2058</v>
      </c>
    </row>
    <row r="1658" spans="1:4">
      <c r="A1658" s="712" t="s">
        <v>2186</v>
      </c>
      <c r="B1658" s="713" t="s">
        <v>4387</v>
      </c>
      <c r="C1658" s="712" t="s">
        <v>134</v>
      </c>
      <c r="D1658" s="714">
        <v>55.5319</v>
      </c>
    </row>
    <row r="1659" spans="1:4">
      <c r="A1659" s="712" t="s">
        <v>2187</v>
      </c>
      <c r="B1659" s="713" t="s">
        <v>4388</v>
      </c>
      <c r="C1659" s="712" t="s">
        <v>134</v>
      </c>
      <c r="D1659" s="714">
        <v>23.119900000000001</v>
      </c>
    </row>
    <row r="1660" spans="1:4">
      <c r="A1660" s="712" t="s">
        <v>2188</v>
      </c>
      <c r="B1660" s="713" t="s">
        <v>4389</v>
      </c>
      <c r="C1660" s="712" t="s">
        <v>134</v>
      </c>
      <c r="D1660" s="714">
        <v>22.214500000000001</v>
      </c>
    </row>
    <row r="1661" spans="1:4">
      <c r="A1661" s="712" t="s">
        <v>2189</v>
      </c>
      <c r="B1661" s="713" t="s">
        <v>4390</v>
      </c>
      <c r="C1661" s="712" t="s">
        <v>134</v>
      </c>
      <c r="D1661" s="714">
        <v>54.065300000000001</v>
      </c>
    </row>
    <row r="1662" spans="1:4">
      <c r="A1662" s="712" t="s">
        <v>2190</v>
      </c>
      <c r="B1662" s="713" t="s">
        <v>4391</v>
      </c>
      <c r="C1662" s="712" t="s">
        <v>134</v>
      </c>
      <c r="D1662" s="714">
        <v>64.840699999999998</v>
      </c>
    </row>
    <row r="1663" spans="1:4">
      <c r="A1663" s="712" t="s">
        <v>2191</v>
      </c>
      <c r="B1663" s="713" t="s">
        <v>4392</v>
      </c>
      <c r="C1663" s="712" t="s">
        <v>134</v>
      </c>
      <c r="D1663" s="714">
        <v>62.566699999999997</v>
      </c>
    </row>
    <row r="1664" spans="1:4">
      <c r="A1664" s="712" t="s">
        <v>2192</v>
      </c>
      <c r="B1664" s="713" t="s">
        <v>4393</v>
      </c>
      <c r="C1664" s="712" t="s">
        <v>134</v>
      </c>
      <c r="D1664" s="714">
        <v>51.797199999999997</v>
      </c>
    </row>
    <row r="1665" spans="1:4">
      <c r="A1665" s="712" t="s">
        <v>2193</v>
      </c>
      <c r="B1665" s="713" t="s">
        <v>4394</v>
      </c>
      <c r="C1665" s="712" t="s">
        <v>134</v>
      </c>
      <c r="D1665" s="714">
        <v>49.8095</v>
      </c>
    </row>
    <row r="1666" spans="1:4">
      <c r="A1666" s="712" t="s">
        <v>2194</v>
      </c>
      <c r="B1666" s="713" t="s">
        <v>4395</v>
      </c>
      <c r="C1666" s="712" t="s">
        <v>8</v>
      </c>
      <c r="D1666" s="714" t="s">
        <v>4</v>
      </c>
    </row>
    <row r="1667" spans="1:4">
      <c r="A1667" s="712" t="s">
        <v>2195</v>
      </c>
      <c r="B1667" s="713" t="s">
        <v>4396</v>
      </c>
      <c r="C1667" s="712" t="s">
        <v>134</v>
      </c>
      <c r="D1667" s="714">
        <v>17000</v>
      </c>
    </row>
    <row r="1668" spans="1:4">
      <c r="A1668" s="712" t="s">
        <v>2196</v>
      </c>
      <c r="B1668" s="713" t="s">
        <v>4397</v>
      </c>
      <c r="C1668" s="712" t="s">
        <v>134</v>
      </c>
      <c r="D1668" s="714">
        <v>25786.154699999999</v>
      </c>
    </row>
    <row r="1669" spans="1:4">
      <c r="A1669" s="712" t="s">
        <v>2197</v>
      </c>
      <c r="B1669" s="713" t="s">
        <v>4398</v>
      </c>
      <c r="C1669" s="712" t="s">
        <v>134</v>
      </c>
      <c r="D1669" s="714">
        <v>39327.033300000003</v>
      </c>
    </row>
    <row r="1670" spans="1:4">
      <c r="A1670" s="712" t="s">
        <v>2198</v>
      </c>
      <c r="B1670" s="713" t="s">
        <v>4399</v>
      </c>
      <c r="C1670" s="712" t="s">
        <v>134</v>
      </c>
      <c r="D1670" s="714">
        <v>55181.763099999996</v>
      </c>
    </row>
    <row r="1671" spans="1:4">
      <c r="A1671" s="712" t="s">
        <v>2199</v>
      </c>
      <c r="B1671" s="713" t="s">
        <v>4400</v>
      </c>
      <c r="C1671" s="712" t="s">
        <v>134</v>
      </c>
      <c r="D1671" s="714" t="s">
        <v>4</v>
      </c>
    </row>
    <row r="1672" spans="1:4">
      <c r="A1672" s="712" t="s">
        <v>2200</v>
      </c>
      <c r="B1672" s="713" t="s">
        <v>4401</v>
      </c>
      <c r="C1672" s="712" t="s">
        <v>134</v>
      </c>
      <c r="D1672" s="714" t="s">
        <v>4</v>
      </c>
    </row>
    <row r="1673" spans="1:4">
      <c r="A1673" s="712" t="s">
        <v>2201</v>
      </c>
      <c r="B1673" s="713" t="s">
        <v>4402</v>
      </c>
      <c r="C1673" s="712" t="s">
        <v>134</v>
      </c>
      <c r="D1673" s="714" t="s">
        <v>4</v>
      </c>
    </row>
    <row r="1674" spans="1:4">
      <c r="A1674" s="712" t="s">
        <v>2202</v>
      </c>
      <c r="B1674" s="713" t="s">
        <v>4403</v>
      </c>
      <c r="C1674" s="712" t="s">
        <v>134</v>
      </c>
      <c r="D1674" s="714" t="s">
        <v>4</v>
      </c>
    </row>
    <row r="1675" spans="1:4">
      <c r="A1675" s="712" t="s">
        <v>2203</v>
      </c>
      <c r="B1675" s="713" t="s">
        <v>4404</v>
      </c>
      <c r="C1675" s="712" t="s">
        <v>134</v>
      </c>
      <c r="D1675" s="714">
        <v>56.135899999999999</v>
      </c>
    </row>
    <row r="1676" spans="1:4">
      <c r="A1676" s="712" t="s">
        <v>2204</v>
      </c>
      <c r="B1676" s="713" t="s">
        <v>4405</v>
      </c>
      <c r="C1676" s="712" t="s">
        <v>134</v>
      </c>
      <c r="D1676" s="714">
        <v>53.558199999999999</v>
      </c>
    </row>
    <row r="1677" spans="1:4">
      <c r="A1677" s="712" t="s">
        <v>2205</v>
      </c>
      <c r="B1677" s="713" t="s">
        <v>4406</v>
      </c>
      <c r="C1677" s="712" t="s">
        <v>134</v>
      </c>
      <c r="D1677" s="714">
        <v>171.24379999999999</v>
      </c>
    </row>
    <row r="1678" spans="1:4">
      <c r="A1678" s="712" t="s">
        <v>2206</v>
      </c>
      <c r="B1678" s="713" t="s">
        <v>4407</v>
      </c>
      <c r="C1678" s="712" t="s">
        <v>134</v>
      </c>
      <c r="D1678" s="714">
        <v>267.00970000000001</v>
      </c>
    </row>
    <row r="1679" spans="1:4">
      <c r="A1679" s="712" t="s">
        <v>2207</v>
      </c>
      <c r="B1679" s="713" t="s">
        <v>4408</v>
      </c>
      <c r="C1679" s="712" t="s">
        <v>134</v>
      </c>
      <c r="D1679" s="714">
        <v>74.348500000000001</v>
      </c>
    </row>
    <row r="1680" spans="1:4">
      <c r="A1680" s="712" t="s">
        <v>2208</v>
      </c>
      <c r="B1680" s="713" t="s">
        <v>4409</v>
      </c>
      <c r="C1680" s="712" t="s">
        <v>134</v>
      </c>
      <c r="D1680" s="714">
        <v>169.90430000000001</v>
      </c>
    </row>
    <row r="1681" spans="1:4">
      <c r="A1681" s="712" t="s">
        <v>2209</v>
      </c>
      <c r="B1681" s="713" t="s">
        <v>4410</v>
      </c>
      <c r="C1681" s="712" t="s">
        <v>134</v>
      </c>
      <c r="D1681" s="714">
        <v>4.6783999999999999</v>
      </c>
    </row>
    <row r="1682" spans="1:4">
      <c r="A1682" s="712" t="s">
        <v>2210</v>
      </c>
      <c r="B1682" s="713" t="s">
        <v>4411</v>
      </c>
      <c r="C1682" s="712" t="s">
        <v>134</v>
      </c>
      <c r="D1682" s="714">
        <v>1.6315</v>
      </c>
    </row>
    <row r="1683" spans="1:4">
      <c r="A1683" s="712" t="s">
        <v>2211</v>
      </c>
      <c r="B1683" s="713" t="s">
        <v>4412</v>
      </c>
      <c r="C1683" s="712" t="s">
        <v>134</v>
      </c>
      <c r="D1683" s="714">
        <v>0.67200000000000004</v>
      </c>
    </row>
    <row r="1684" spans="1:4">
      <c r="A1684" s="712" t="s">
        <v>2212</v>
      </c>
      <c r="B1684" s="713" t="s">
        <v>4413</v>
      </c>
      <c r="C1684" s="712" t="s">
        <v>134</v>
      </c>
      <c r="D1684" s="714">
        <v>376.99059999999997</v>
      </c>
    </row>
    <row r="1685" spans="1:4">
      <c r="A1685" s="712" t="s">
        <v>2213</v>
      </c>
      <c r="B1685" s="713" t="s">
        <v>4414</v>
      </c>
      <c r="C1685" s="712" t="s">
        <v>134</v>
      </c>
      <c r="D1685" s="714">
        <v>1.4674</v>
      </c>
    </row>
    <row r="1686" spans="1:4">
      <c r="A1686" s="712" t="s">
        <v>2214</v>
      </c>
      <c r="B1686" s="713" t="s">
        <v>4415</v>
      </c>
      <c r="C1686" s="712" t="s">
        <v>136</v>
      </c>
      <c r="D1686" s="714">
        <v>46.177</v>
      </c>
    </row>
    <row r="1687" spans="1:4">
      <c r="A1687" s="712" t="s">
        <v>2215</v>
      </c>
      <c r="B1687" s="713" t="s">
        <v>4416</v>
      </c>
      <c r="C1687" s="712" t="s">
        <v>136</v>
      </c>
      <c r="D1687" s="714">
        <v>86.071899999999999</v>
      </c>
    </row>
    <row r="1688" spans="1:4">
      <c r="A1688" s="712" t="s">
        <v>2216</v>
      </c>
      <c r="B1688" s="713" t="s">
        <v>4417</v>
      </c>
      <c r="C1688" s="712" t="s">
        <v>136</v>
      </c>
      <c r="D1688" s="714">
        <v>69.496200000000002</v>
      </c>
    </row>
    <row r="1689" spans="1:4">
      <c r="A1689" s="712" t="s">
        <v>2217</v>
      </c>
      <c r="B1689" s="713" t="s">
        <v>4418</v>
      </c>
      <c r="C1689" s="712" t="s">
        <v>136</v>
      </c>
      <c r="D1689" s="714">
        <v>115.7659</v>
      </c>
    </row>
    <row r="1690" spans="1:4">
      <c r="A1690" s="712" t="s">
        <v>2218</v>
      </c>
      <c r="B1690" s="713" t="s">
        <v>4419</v>
      </c>
      <c r="C1690" s="712" t="s">
        <v>136</v>
      </c>
      <c r="D1690" s="714">
        <v>51.8887</v>
      </c>
    </row>
    <row r="1691" spans="1:4">
      <c r="A1691" s="712" t="s">
        <v>2219</v>
      </c>
      <c r="B1691" s="713" t="s">
        <v>4420</v>
      </c>
      <c r="C1691" s="712" t="s">
        <v>136</v>
      </c>
      <c r="D1691" s="714">
        <v>53.890999999999998</v>
      </c>
    </row>
    <row r="1692" spans="1:4">
      <c r="A1692" s="712" t="s">
        <v>2220</v>
      </c>
      <c r="B1692" s="713" t="s">
        <v>4421</v>
      </c>
      <c r="C1692" s="712" t="s">
        <v>134</v>
      </c>
      <c r="D1692" s="714">
        <v>3.7970999999999999</v>
      </c>
    </row>
    <row r="1693" spans="1:4">
      <c r="A1693" s="712" t="s">
        <v>2221</v>
      </c>
      <c r="B1693" s="713" t="s">
        <v>4422</v>
      </c>
      <c r="C1693" s="712" t="s">
        <v>134</v>
      </c>
      <c r="D1693" s="714">
        <v>3.2576999999999998</v>
      </c>
    </row>
    <row r="1694" spans="1:4">
      <c r="A1694" s="712" t="s">
        <v>2222</v>
      </c>
      <c r="B1694" s="713" t="s">
        <v>4423</v>
      </c>
      <c r="C1694" s="712" t="s">
        <v>0</v>
      </c>
      <c r="D1694" s="714">
        <v>78.118300000000005</v>
      </c>
    </row>
    <row r="1695" spans="1:4">
      <c r="A1695" s="712" t="s">
        <v>2223</v>
      </c>
      <c r="B1695" s="713" t="s">
        <v>4424</v>
      </c>
      <c r="C1695" s="712" t="s">
        <v>0</v>
      </c>
      <c r="D1695" s="714">
        <v>116.7813</v>
      </c>
    </row>
    <row r="1696" spans="1:4">
      <c r="A1696" s="712" t="s">
        <v>2224</v>
      </c>
      <c r="B1696" s="713" t="s">
        <v>4425</v>
      </c>
      <c r="C1696" s="712" t="s">
        <v>12</v>
      </c>
      <c r="D1696" s="714">
        <v>33.755299999999998</v>
      </c>
    </row>
    <row r="1697" spans="1:4">
      <c r="A1697" s="712" t="s">
        <v>2225</v>
      </c>
      <c r="B1697" s="713" t="s">
        <v>4426</v>
      </c>
      <c r="C1697" s="712" t="s">
        <v>134</v>
      </c>
      <c r="D1697" s="714">
        <v>1.2853000000000001</v>
      </c>
    </row>
    <row r="1698" spans="1:4">
      <c r="A1698" s="712" t="s">
        <v>2226</v>
      </c>
      <c r="B1698" s="713" t="s">
        <v>4427</v>
      </c>
      <c r="C1698" s="712" t="s">
        <v>134</v>
      </c>
      <c r="D1698" s="714">
        <v>0.52810000000000001</v>
      </c>
    </row>
    <row r="1699" spans="1:4">
      <c r="A1699" s="712" t="s">
        <v>2227</v>
      </c>
      <c r="B1699" s="713" t="s">
        <v>4428</v>
      </c>
      <c r="C1699" s="712" t="s">
        <v>134</v>
      </c>
      <c r="D1699" s="714">
        <v>0.1736</v>
      </c>
    </row>
    <row r="1700" spans="1:4">
      <c r="A1700" s="712" t="s">
        <v>2228</v>
      </c>
      <c r="B1700" s="713" t="s">
        <v>4429</v>
      </c>
      <c r="C1700" s="712" t="s">
        <v>134</v>
      </c>
      <c r="D1700" s="714">
        <v>0.2215</v>
      </c>
    </row>
    <row r="1701" spans="1:4">
      <c r="A1701" s="712" t="s">
        <v>2229</v>
      </c>
      <c r="B1701" s="713" t="s">
        <v>4430</v>
      </c>
      <c r="C1701" s="712" t="s">
        <v>134</v>
      </c>
      <c r="D1701" s="714">
        <v>3.5909</v>
      </c>
    </row>
    <row r="1702" spans="1:4">
      <c r="A1702" s="712" t="s">
        <v>2230</v>
      </c>
      <c r="B1702" s="713" t="s">
        <v>4431</v>
      </c>
      <c r="C1702" s="712" t="s">
        <v>0</v>
      </c>
      <c r="D1702" s="714">
        <v>34.519799999999996</v>
      </c>
    </row>
    <row r="1703" spans="1:4">
      <c r="A1703" s="712" t="s">
        <v>5460</v>
      </c>
      <c r="B1703" s="713" t="s">
        <v>5461</v>
      </c>
      <c r="C1703" s="712" t="s">
        <v>134</v>
      </c>
      <c r="D1703" s="714">
        <v>25</v>
      </c>
    </row>
    <row r="1704" spans="1:4">
      <c r="A1704" s="712" t="s">
        <v>5462</v>
      </c>
      <c r="B1704" s="713" t="s">
        <v>5463</v>
      </c>
      <c r="C1704" s="712" t="s">
        <v>134</v>
      </c>
      <c r="D1704" s="714">
        <v>85</v>
      </c>
    </row>
    <row r="1705" spans="1:4">
      <c r="A1705" s="712" t="s">
        <v>5464</v>
      </c>
      <c r="B1705" s="713" t="s">
        <v>5465</v>
      </c>
      <c r="C1705" s="712" t="s">
        <v>134</v>
      </c>
      <c r="D1705" s="714">
        <v>25</v>
      </c>
    </row>
    <row r="1706" spans="1:4">
      <c r="A1706" s="712" t="s">
        <v>5466</v>
      </c>
      <c r="B1706" s="713" t="s">
        <v>5467</v>
      </c>
      <c r="C1706" s="712" t="s">
        <v>1</v>
      </c>
      <c r="D1706" s="714">
        <v>32.549999999999997</v>
      </c>
    </row>
    <row r="1707" spans="1:4">
      <c r="A1707" s="712" t="s">
        <v>5468</v>
      </c>
      <c r="B1707" s="713" t="s">
        <v>5469</v>
      </c>
      <c r="C1707" s="712" t="s">
        <v>136</v>
      </c>
      <c r="D1707" s="714">
        <v>77.681100000000001</v>
      </c>
    </row>
    <row r="1708" spans="1:4">
      <c r="A1708" s="712" t="s">
        <v>5470</v>
      </c>
      <c r="B1708" s="713" t="s">
        <v>5471</v>
      </c>
      <c r="C1708" s="712" t="s">
        <v>12</v>
      </c>
      <c r="D1708" s="714">
        <v>2.8231000000000002</v>
      </c>
    </row>
    <row r="1709" spans="1:4">
      <c r="A1709" s="712" t="s">
        <v>2231</v>
      </c>
      <c r="B1709" s="713" t="s">
        <v>4432</v>
      </c>
      <c r="C1709" s="712" t="s">
        <v>0</v>
      </c>
      <c r="D1709" s="714">
        <v>35.062800000000003</v>
      </c>
    </row>
    <row r="1710" spans="1:4">
      <c r="A1710" s="712" t="s">
        <v>2232</v>
      </c>
      <c r="B1710" s="713" t="s">
        <v>4433</v>
      </c>
      <c r="C1710" s="712" t="s">
        <v>136</v>
      </c>
      <c r="D1710" s="714">
        <v>16.626000000000001</v>
      </c>
    </row>
    <row r="1711" spans="1:4">
      <c r="A1711" s="712" t="s">
        <v>5472</v>
      </c>
      <c r="B1711" s="713" t="s">
        <v>5473</v>
      </c>
      <c r="C1711" s="712" t="s">
        <v>134</v>
      </c>
      <c r="D1711" s="714">
        <v>19984.580000000002</v>
      </c>
    </row>
    <row r="1712" spans="1:4">
      <c r="A1712" s="712" t="s">
        <v>2242</v>
      </c>
      <c r="B1712" s="713" t="s">
        <v>4434</v>
      </c>
      <c r="C1712" s="712" t="s">
        <v>12</v>
      </c>
      <c r="D1712" s="714">
        <v>19.972999999999999</v>
      </c>
    </row>
    <row r="4778" spans="1:4">
      <c r="A4778" s="30"/>
      <c r="B4778" s="30"/>
      <c r="C4778" s="30"/>
      <c r="D4778" s="30"/>
    </row>
    <row r="4779" spans="1:4">
      <c r="A4779" s="30"/>
      <c r="B4779" s="30"/>
      <c r="C4779" s="30"/>
      <c r="D4779" s="30"/>
    </row>
    <row r="4780" spans="1:4">
      <c r="A4780" s="30"/>
      <c r="B4780" s="30"/>
      <c r="C4780" s="30"/>
      <c r="D4780" s="30"/>
    </row>
    <row r="4781" spans="1:4">
      <c r="A4781" s="30"/>
      <c r="B4781" s="30"/>
      <c r="C4781" s="30"/>
      <c r="D4781" s="30"/>
    </row>
    <row r="4782" spans="1:4">
      <c r="A4782" s="30"/>
      <c r="B4782" s="30"/>
      <c r="C4782" s="30"/>
      <c r="D4782" s="30"/>
    </row>
    <row r="4783" spans="1:4">
      <c r="A4783" s="30"/>
      <c r="B4783" s="30"/>
      <c r="C4783" s="30"/>
      <c r="D4783" s="30"/>
    </row>
    <row r="4784" spans="1:4">
      <c r="A4784" s="30"/>
      <c r="B4784" s="30"/>
      <c r="C4784" s="30"/>
      <c r="D4784" s="30"/>
    </row>
    <row r="4785" spans="1:4">
      <c r="A4785" s="30"/>
      <c r="B4785" s="30"/>
      <c r="C4785" s="30"/>
      <c r="D4785" s="30"/>
    </row>
    <row r="4786" spans="1:4">
      <c r="A4786" s="30"/>
      <c r="B4786" s="30"/>
      <c r="C4786" s="30"/>
      <c r="D4786" s="30"/>
    </row>
    <row r="4787" spans="1:4">
      <c r="A4787" s="30"/>
      <c r="B4787" s="30"/>
      <c r="C4787" s="30"/>
      <c r="D4787" s="30"/>
    </row>
    <row r="4788" spans="1:4">
      <c r="A4788" s="30"/>
      <c r="B4788" s="30"/>
      <c r="C4788" s="30"/>
      <c r="D4788" s="30"/>
    </row>
    <row r="4789" spans="1:4">
      <c r="A4789" s="30"/>
      <c r="B4789" s="30"/>
      <c r="C4789" s="30"/>
      <c r="D4789" s="30"/>
    </row>
    <row r="4790" spans="1:4">
      <c r="A4790" s="30"/>
      <c r="B4790" s="30"/>
      <c r="C4790" s="30"/>
      <c r="D4790" s="30"/>
    </row>
    <row r="4791" spans="1:4">
      <c r="A4791" s="30"/>
      <c r="B4791" s="30"/>
      <c r="C4791" s="30"/>
      <c r="D4791" s="30"/>
    </row>
    <row r="4792" spans="1:4">
      <c r="A4792" s="30"/>
      <c r="B4792" s="30"/>
      <c r="C4792" s="30"/>
      <c r="D4792" s="30"/>
    </row>
    <row r="4793" spans="1:4">
      <c r="A4793" s="30"/>
      <c r="B4793" s="30"/>
      <c r="C4793" s="30"/>
      <c r="D4793" s="30"/>
    </row>
    <row r="4794" spans="1:4">
      <c r="A4794" s="30"/>
      <c r="B4794" s="30"/>
      <c r="C4794" s="30"/>
      <c r="D4794" s="30"/>
    </row>
    <row r="4795" spans="1:4">
      <c r="A4795" s="30"/>
      <c r="B4795" s="30"/>
      <c r="C4795" s="30"/>
      <c r="D4795" s="30"/>
    </row>
    <row r="4796" spans="1:4">
      <c r="A4796" s="30"/>
      <c r="B4796" s="30"/>
      <c r="C4796" s="30"/>
      <c r="D4796" s="30"/>
    </row>
    <row r="4797" spans="1:4">
      <c r="A4797" s="30"/>
      <c r="B4797" s="30"/>
      <c r="C4797" s="30"/>
      <c r="D4797" s="30"/>
    </row>
    <row r="4798" spans="1:4">
      <c r="A4798" s="30"/>
      <c r="B4798" s="30"/>
      <c r="C4798" s="30"/>
      <c r="D4798" s="30"/>
    </row>
    <row r="4799" spans="1:4">
      <c r="A4799" s="30"/>
      <c r="B4799" s="30"/>
      <c r="C4799" s="30"/>
      <c r="D4799" s="30"/>
    </row>
    <row r="4800" spans="1:4">
      <c r="A4800" s="30"/>
      <c r="B4800" s="30"/>
      <c r="C4800" s="30"/>
      <c r="D4800" s="30"/>
    </row>
    <row r="4801" spans="1:4">
      <c r="A4801" s="30"/>
      <c r="B4801" s="30"/>
      <c r="C4801" s="30"/>
      <c r="D4801" s="30"/>
    </row>
    <row r="4802" spans="1:4">
      <c r="A4802" s="30"/>
      <c r="B4802" s="30"/>
      <c r="C4802" s="30"/>
      <c r="D4802" s="30"/>
    </row>
    <row r="4803" spans="1:4">
      <c r="A4803" s="30"/>
      <c r="B4803" s="30"/>
      <c r="C4803" s="30"/>
      <c r="D4803" s="30"/>
    </row>
    <row r="4804" spans="1:4">
      <c r="A4804" s="30"/>
      <c r="B4804" s="30"/>
      <c r="C4804" s="30"/>
      <c r="D4804" s="30"/>
    </row>
    <row r="4805" spans="1:4">
      <c r="A4805" s="30"/>
      <c r="B4805" s="30"/>
      <c r="C4805" s="30"/>
      <c r="D4805" s="30"/>
    </row>
    <row r="4806" spans="1:4">
      <c r="A4806" s="30"/>
      <c r="B4806" s="30"/>
      <c r="C4806" s="30"/>
      <c r="D4806" s="30"/>
    </row>
    <row r="4807" spans="1:4">
      <c r="A4807" s="30"/>
      <c r="B4807" s="30"/>
      <c r="C4807" s="30"/>
      <c r="D4807" s="30"/>
    </row>
    <row r="4808" spans="1:4">
      <c r="A4808" s="30"/>
      <c r="B4808" s="30"/>
      <c r="C4808" s="30"/>
      <c r="D4808" s="30"/>
    </row>
    <row r="4809" spans="1:4">
      <c r="A4809" s="30"/>
      <c r="B4809" s="30"/>
      <c r="C4809" s="30"/>
      <c r="D4809" s="30"/>
    </row>
    <row r="4810" spans="1:4">
      <c r="A4810" s="30"/>
      <c r="B4810" s="30"/>
      <c r="C4810" s="30"/>
      <c r="D4810" s="30"/>
    </row>
    <row r="4811" spans="1:4">
      <c r="A4811" s="30"/>
      <c r="B4811" s="30"/>
      <c r="C4811" s="30"/>
      <c r="D4811" s="30"/>
    </row>
    <row r="4812" spans="1:4">
      <c r="A4812" s="30"/>
      <c r="B4812" s="30"/>
      <c r="C4812" s="30"/>
      <c r="D4812" s="30"/>
    </row>
    <row r="4813" spans="1:4">
      <c r="A4813" s="30"/>
      <c r="B4813" s="30"/>
      <c r="C4813" s="30"/>
      <c r="D4813" s="30"/>
    </row>
    <row r="4814" spans="1:4">
      <c r="A4814" s="30"/>
      <c r="B4814" s="30"/>
      <c r="C4814" s="30"/>
      <c r="D4814" s="30"/>
    </row>
    <row r="4815" spans="1:4">
      <c r="A4815" s="30"/>
      <c r="B4815" s="30"/>
      <c r="C4815" s="30"/>
      <c r="D4815" s="30"/>
    </row>
    <row r="4816" spans="1:4">
      <c r="A4816" s="30"/>
      <c r="B4816" s="30"/>
      <c r="C4816" s="30"/>
      <c r="D4816" s="30"/>
    </row>
    <row r="4817" spans="1:4">
      <c r="A4817" s="30"/>
      <c r="B4817" s="30"/>
      <c r="C4817" s="30"/>
      <c r="D4817" s="30"/>
    </row>
    <row r="4818" spans="1:4">
      <c r="A4818" s="30"/>
      <c r="B4818" s="30"/>
      <c r="C4818" s="30"/>
      <c r="D4818" s="30"/>
    </row>
    <row r="4819" spans="1:4">
      <c r="A4819" s="30"/>
      <c r="B4819" s="30"/>
      <c r="C4819" s="30"/>
      <c r="D4819" s="30"/>
    </row>
    <row r="4820" spans="1:4">
      <c r="A4820" s="30"/>
      <c r="B4820" s="30"/>
      <c r="C4820" s="30"/>
      <c r="D4820" s="30"/>
    </row>
    <row r="4821" spans="1:4">
      <c r="A4821" s="30"/>
      <c r="B4821" s="30"/>
      <c r="C4821" s="30"/>
      <c r="D4821" s="30"/>
    </row>
    <row r="4822" spans="1:4">
      <c r="A4822" s="30"/>
      <c r="B4822" s="30"/>
      <c r="C4822" s="30"/>
      <c r="D4822" s="30"/>
    </row>
    <row r="4823" spans="1:4">
      <c r="A4823" s="30"/>
      <c r="B4823" s="30"/>
      <c r="C4823" s="30"/>
      <c r="D4823" s="30"/>
    </row>
    <row r="4824" spans="1:4">
      <c r="A4824" s="30"/>
      <c r="B4824" s="30"/>
      <c r="C4824" s="30"/>
      <c r="D4824" s="30"/>
    </row>
    <row r="4825" spans="1:4">
      <c r="A4825" s="30"/>
      <c r="B4825" s="30"/>
      <c r="C4825" s="30"/>
      <c r="D4825" s="30"/>
    </row>
    <row r="4826" spans="1:4">
      <c r="A4826" s="30"/>
      <c r="B4826" s="30"/>
      <c r="C4826" s="30"/>
      <c r="D4826" s="30"/>
    </row>
    <row r="4827" spans="1:4">
      <c r="A4827" s="30"/>
      <c r="B4827" s="30"/>
      <c r="C4827" s="30"/>
      <c r="D4827" s="30"/>
    </row>
    <row r="4828" spans="1:4">
      <c r="A4828" s="30"/>
      <c r="B4828" s="30"/>
      <c r="C4828" s="30"/>
      <c r="D4828" s="30"/>
    </row>
    <row r="4829" spans="1:4">
      <c r="A4829" s="30"/>
      <c r="B4829" s="30"/>
      <c r="C4829" s="30"/>
      <c r="D4829" s="30"/>
    </row>
    <row r="4830" spans="1:4">
      <c r="A4830" s="30"/>
      <c r="B4830" s="30"/>
      <c r="C4830" s="30"/>
      <c r="D4830" s="30"/>
    </row>
    <row r="4831" spans="1:4">
      <c r="A4831" s="30"/>
      <c r="B4831" s="30"/>
      <c r="C4831" s="30"/>
      <c r="D4831" s="30"/>
    </row>
    <row r="4832" spans="1:4">
      <c r="A4832" s="30"/>
      <c r="B4832" s="30"/>
      <c r="C4832" s="30"/>
      <c r="D4832" s="30"/>
    </row>
    <row r="4833" spans="1:4">
      <c r="A4833" s="30"/>
      <c r="B4833" s="30"/>
      <c r="C4833" s="30"/>
      <c r="D4833" s="30"/>
    </row>
    <row r="4834" spans="1:4">
      <c r="A4834" s="30"/>
      <c r="B4834" s="30"/>
      <c r="C4834" s="30"/>
      <c r="D4834" s="30"/>
    </row>
    <row r="4835" spans="1:4">
      <c r="A4835" s="30"/>
      <c r="B4835" s="30"/>
      <c r="C4835" s="30"/>
      <c r="D4835" s="30"/>
    </row>
    <row r="4836" spans="1:4">
      <c r="A4836" s="30"/>
      <c r="B4836" s="30"/>
      <c r="C4836" s="30"/>
      <c r="D4836" s="30"/>
    </row>
    <row r="4837" spans="1:4">
      <c r="A4837" s="30"/>
      <c r="B4837" s="30"/>
      <c r="C4837" s="30"/>
      <c r="D4837" s="30"/>
    </row>
    <row r="4838" spans="1:4">
      <c r="A4838" s="30"/>
      <c r="B4838" s="30"/>
      <c r="C4838" s="30"/>
      <c r="D4838" s="30"/>
    </row>
    <row r="4839" spans="1:4">
      <c r="A4839" s="30"/>
      <c r="B4839" s="30"/>
      <c r="C4839" s="30"/>
      <c r="D4839" s="30"/>
    </row>
    <row r="4840" spans="1:4">
      <c r="A4840" s="30"/>
      <c r="B4840" s="30"/>
      <c r="C4840" s="30"/>
      <c r="D4840" s="30"/>
    </row>
    <row r="4841" spans="1:4">
      <c r="A4841" s="30"/>
      <c r="B4841" s="30"/>
      <c r="C4841" s="30"/>
      <c r="D4841" s="30"/>
    </row>
    <row r="4842" spans="1:4">
      <c r="A4842" s="30"/>
      <c r="B4842" s="30"/>
      <c r="C4842" s="30"/>
      <c r="D4842" s="30"/>
    </row>
    <row r="4843" spans="1:4">
      <c r="A4843" s="30"/>
      <c r="B4843" s="30"/>
      <c r="C4843" s="30"/>
      <c r="D4843" s="30"/>
    </row>
    <row r="4844" spans="1:4">
      <c r="A4844" s="30"/>
      <c r="B4844" s="30"/>
      <c r="C4844" s="30"/>
      <c r="D4844" s="30"/>
    </row>
    <row r="4845" spans="1:4">
      <c r="A4845" s="30"/>
      <c r="B4845" s="30"/>
      <c r="C4845" s="30"/>
      <c r="D4845" s="30"/>
    </row>
    <row r="4846" spans="1:4">
      <c r="A4846" s="30"/>
      <c r="B4846" s="30"/>
      <c r="C4846" s="30"/>
      <c r="D4846" s="30"/>
    </row>
    <row r="4847" spans="1:4">
      <c r="A4847" s="30"/>
      <c r="B4847" s="30"/>
      <c r="C4847" s="30"/>
      <c r="D4847" s="30"/>
    </row>
    <row r="4848" spans="1:4">
      <c r="A4848" s="30"/>
      <c r="B4848" s="30"/>
      <c r="C4848" s="30"/>
      <c r="D4848" s="30"/>
    </row>
    <row r="4849" spans="1:4">
      <c r="A4849" s="30"/>
      <c r="B4849" s="30"/>
      <c r="C4849" s="30"/>
      <c r="D4849" s="30"/>
    </row>
    <row r="4850" spans="1:4">
      <c r="A4850" s="30"/>
      <c r="B4850" s="30"/>
      <c r="C4850" s="30"/>
      <c r="D4850" s="30"/>
    </row>
    <row r="4851" spans="1:4">
      <c r="A4851" s="30"/>
      <c r="B4851" s="30"/>
      <c r="C4851" s="30"/>
      <c r="D4851" s="30"/>
    </row>
    <row r="4852" spans="1:4">
      <c r="A4852" s="30"/>
      <c r="B4852" s="30"/>
      <c r="C4852" s="30"/>
      <c r="D4852" s="30"/>
    </row>
    <row r="4853" spans="1:4">
      <c r="A4853" s="30"/>
      <c r="B4853" s="30"/>
      <c r="C4853" s="30"/>
      <c r="D4853" s="30"/>
    </row>
    <row r="4854" spans="1:4">
      <c r="A4854" s="30"/>
      <c r="B4854" s="30"/>
      <c r="C4854" s="30"/>
      <c r="D4854" s="30"/>
    </row>
    <row r="4855" spans="1:4">
      <c r="A4855" s="30"/>
      <c r="B4855" s="30"/>
      <c r="C4855" s="30"/>
      <c r="D4855" s="30"/>
    </row>
    <row r="4856" spans="1:4">
      <c r="A4856" s="30"/>
      <c r="B4856" s="30"/>
      <c r="C4856" s="30"/>
      <c r="D4856" s="30"/>
    </row>
    <row r="4857" spans="1:4">
      <c r="A4857" s="30"/>
      <c r="B4857" s="30"/>
      <c r="C4857" s="30"/>
      <c r="D4857" s="30"/>
    </row>
    <row r="4858" spans="1:4">
      <c r="A4858" s="30"/>
      <c r="B4858" s="30"/>
      <c r="C4858" s="30"/>
      <c r="D4858" s="30"/>
    </row>
    <row r="4859" spans="1:4">
      <c r="A4859" s="30"/>
      <c r="B4859" s="30"/>
      <c r="C4859" s="30"/>
      <c r="D4859" s="30"/>
    </row>
    <row r="4860" spans="1:4">
      <c r="A4860" s="30"/>
      <c r="B4860" s="30"/>
      <c r="C4860" s="30"/>
      <c r="D4860" s="30"/>
    </row>
    <row r="4861" spans="1:4">
      <c r="A4861" s="30"/>
      <c r="B4861" s="30"/>
      <c r="C4861" s="30"/>
      <c r="D4861" s="30"/>
    </row>
    <row r="4862" spans="1:4">
      <c r="A4862" s="30"/>
      <c r="B4862" s="30"/>
      <c r="C4862" s="30"/>
      <c r="D4862" s="30"/>
    </row>
    <row r="4863" spans="1:4">
      <c r="A4863" s="30"/>
      <c r="B4863" s="30"/>
      <c r="C4863" s="30"/>
      <c r="D4863" s="30"/>
    </row>
    <row r="4864" spans="1:4">
      <c r="A4864" s="30"/>
      <c r="B4864" s="30"/>
      <c r="C4864" s="30"/>
      <c r="D4864" s="30"/>
    </row>
    <row r="4865" spans="1:4">
      <c r="A4865" s="30"/>
      <c r="B4865" s="30"/>
      <c r="C4865" s="30"/>
      <c r="D4865" s="30"/>
    </row>
    <row r="4866" spans="1:4">
      <c r="A4866" s="30"/>
      <c r="B4866" s="30"/>
      <c r="C4866" s="30"/>
      <c r="D4866" s="30"/>
    </row>
    <row r="4867" spans="1:4">
      <c r="A4867" s="30"/>
      <c r="B4867" s="30"/>
      <c r="C4867" s="30"/>
      <c r="D4867" s="30"/>
    </row>
    <row r="4868" spans="1:4">
      <c r="A4868" s="30"/>
      <c r="B4868" s="30"/>
      <c r="C4868" s="30"/>
      <c r="D4868" s="30"/>
    </row>
    <row r="4869" spans="1:4">
      <c r="A4869" s="30"/>
      <c r="B4869" s="30"/>
      <c r="C4869" s="30"/>
      <c r="D4869" s="30"/>
    </row>
    <row r="4870" spans="1:4">
      <c r="A4870" s="30"/>
      <c r="B4870" s="30"/>
      <c r="C4870" s="30"/>
      <c r="D4870" s="30"/>
    </row>
    <row r="4871" spans="1:4">
      <c r="A4871" s="30"/>
      <c r="B4871" s="30"/>
      <c r="C4871" s="30"/>
      <c r="D4871" s="30"/>
    </row>
    <row r="4872" spans="1:4">
      <c r="A4872" s="30"/>
      <c r="B4872" s="30"/>
      <c r="C4872" s="30"/>
      <c r="D4872" s="30"/>
    </row>
    <row r="4873" spans="1:4">
      <c r="A4873" s="30"/>
      <c r="B4873" s="30"/>
      <c r="C4873" s="30"/>
      <c r="D4873" s="30"/>
    </row>
    <row r="4874" spans="1:4">
      <c r="A4874" s="30"/>
      <c r="B4874" s="30"/>
      <c r="C4874" s="30"/>
      <c r="D4874" s="30"/>
    </row>
    <row r="4875" spans="1:4">
      <c r="A4875" s="30"/>
      <c r="B4875" s="30"/>
      <c r="C4875" s="30"/>
      <c r="D4875" s="30"/>
    </row>
    <row r="4876" spans="1:4">
      <c r="A4876" s="30"/>
      <c r="B4876" s="30"/>
      <c r="C4876" s="30"/>
      <c r="D4876" s="30"/>
    </row>
    <row r="4877" spans="1:4">
      <c r="A4877" s="30"/>
      <c r="B4877" s="30"/>
      <c r="C4877" s="30"/>
      <c r="D4877" s="30"/>
    </row>
    <row r="4878" spans="1:4">
      <c r="A4878" s="30"/>
      <c r="B4878" s="30"/>
      <c r="C4878" s="30"/>
      <c r="D4878" s="30"/>
    </row>
    <row r="4879" spans="1:4">
      <c r="A4879" s="30"/>
      <c r="B4879" s="30"/>
      <c r="C4879" s="30"/>
      <c r="D4879" s="30"/>
    </row>
    <row r="4880" spans="1:4">
      <c r="A4880" s="30"/>
      <c r="B4880" s="30"/>
      <c r="C4880" s="30"/>
      <c r="D4880" s="30"/>
    </row>
    <row r="4881" spans="1:4">
      <c r="A4881" s="30"/>
      <c r="B4881" s="30"/>
      <c r="C4881" s="30"/>
      <c r="D4881" s="30"/>
    </row>
    <row r="4882" spans="1:4">
      <c r="A4882" s="30"/>
      <c r="B4882" s="30"/>
      <c r="C4882" s="30"/>
      <c r="D4882" s="30"/>
    </row>
    <row r="4883" spans="1:4">
      <c r="A4883" s="30"/>
      <c r="B4883" s="30"/>
      <c r="C4883" s="30"/>
      <c r="D4883" s="30"/>
    </row>
    <row r="4884" spans="1:4">
      <c r="A4884" s="30"/>
      <c r="B4884" s="30"/>
      <c r="C4884" s="30"/>
      <c r="D4884" s="30"/>
    </row>
    <row r="4885" spans="1:4">
      <c r="A4885" s="30"/>
      <c r="B4885" s="30"/>
      <c r="C4885" s="30"/>
      <c r="D4885" s="30"/>
    </row>
    <row r="4886" spans="1:4">
      <c r="A4886" s="30"/>
      <c r="B4886" s="30"/>
      <c r="C4886" s="30"/>
      <c r="D4886" s="30"/>
    </row>
    <row r="4887" spans="1:4">
      <c r="A4887" s="30"/>
      <c r="B4887" s="30"/>
      <c r="C4887" s="30"/>
      <c r="D4887" s="30"/>
    </row>
    <row r="4888" spans="1:4">
      <c r="A4888" s="30"/>
      <c r="B4888" s="30"/>
      <c r="C4888" s="30"/>
      <c r="D4888" s="30"/>
    </row>
    <row r="4889" spans="1:4">
      <c r="A4889" s="30"/>
      <c r="B4889" s="30"/>
      <c r="C4889" s="30"/>
      <c r="D4889" s="30"/>
    </row>
    <row r="4890" spans="1:4">
      <c r="A4890" s="30"/>
      <c r="B4890" s="30"/>
      <c r="C4890" s="30"/>
      <c r="D4890" s="30"/>
    </row>
    <row r="4891" spans="1:4">
      <c r="A4891" s="30"/>
      <c r="B4891" s="30"/>
      <c r="C4891" s="30"/>
      <c r="D4891" s="30"/>
    </row>
    <row r="4892" spans="1:4">
      <c r="A4892" s="30"/>
      <c r="B4892" s="30"/>
      <c r="C4892" s="30"/>
      <c r="D4892" s="30"/>
    </row>
    <row r="4893" spans="1:4">
      <c r="A4893" s="30"/>
      <c r="B4893" s="30"/>
      <c r="C4893" s="30"/>
      <c r="D4893" s="30"/>
    </row>
    <row r="4894" spans="1:4">
      <c r="A4894" s="30"/>
      <c r="B4894" s="30"/>
      <c r="C4894" s="30"/>
      <c r="D4894" s="30"/>
    </row>
  </sheetData>
  <autoFilter ref="A8:D1664"/>
  <pageMargins left="0.511811024" right="0.511811024" top="0.78740157499999996" bottom="0.78740157499999996" header="0.31496062000000002" footer="0.31496062000000002"/>
  <pageSetup paperSize="9" scale="10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1:I383"/>
  <sheetViews>
    <sheetView workbookViewId="0"/>
  </sheetViews>
  <sheetFormatPr defaultColWidth="9.140625" defaultRowHeight="17.25" customHeight="1"/>
  <cols>
    <col min="1" max="1" width="8.5703125" style="258" customWidth="1"/>
    <col min="2" max="2" width="111.42578125" style="258" customWidth="1"/>
    <col min="3" max="3" width="14.5703125" style="258" customWidth="1"/>
    <col min="4" max="4" width="9.140625" style="270"/>
    <col min="5" max="5" width="18.7109375" style="258" customWidth="1"/>
    <col min="6" max="6" width="15" style="270" customWidth="1"/>
    <col min="7" max="7" width="14.5703125" style="270" customWidth="1"/>
    <col min="8" max="8" width="10.42578125" style="258" customWidth="1"/>
    <col min="9" max="9" width="9.42578125" style="258" customWidth="1"/>
    <col min="10" max="16384" width="9.140625" style="258"/>
  </cols>
  <sheetData>
    <row r="1" spans="1:9" s="252" customFormat="1" ht="38.25">
      <c r="A1" s="658" t="s">
        <v>2249</v>
      </c>
      <c r="B1" s="659" t="s">
        <v>4697</v>
      </c>
      <c r="C1" s="660" t="s">
        <v>5546</v>
      </c>
      <c r="D1" s="253" t="s">
        <v>13</v>
      </c>
      <c r="E1" s="657" t="s">
        <v>2250</v>
      </c>
      <c r="F1" s="657" t="s">
        <v>5547</v>
      </c>
      <c r="G1" s="657" t="s">
        <v>5548</v>
      </c>
    </row>
    <row r="2" spans="1:9" ht="12.75">
      <c r="A2" s="254" t="s">
        <v>143</v>
      </c>
      <c r="B2" s="255" t="s">
        <v>2485</v>
      </c>
      <c r="C2" s="661" t="s">
        <v>445</v>
      </c>
      <c r="D2" s="662">
        <v>0.12</v>
      </c>
      <c r="E2" s="256" t="s">
        <v>5560</v>
      </c>
      <c r="F2" s="663">
        <v>2</v>
      </c>
      <c r="G2" s="663">
        <v>60</v>
      </c>
    </row>
    <row r="3" spans="1:9" ht="12.75">
      <c r="A3" s="254" t="s">
        <v>148</v>
      </c>
      <c r="B3" s="255" t="s">
        <v>2251</v>
      </c>
      <c r="C3" s="661" t="s">
        <v>148</v>
      </c>
      <c r="D3" s="662">
        <v>1</v>
      </c>
      <c r="E3" s="256" t="s">
        <v>5564</v>
      </c>
      <c r="F3" s="663">
        <v>3</v>
      </c>
      <c r="G3" s="663">
        <v>60</v>
      </c>
    </row>
    <row r="4" spans="1:9" ht="12.75">
      <c r="A4" s="254" t="s">
        <v>149</v>
      </c>
      <c r="B4" s="255" t="s">
        <v>2489</v>
      </c>
      <c r="C4" s="661" t="s">
        <v>149</v>
      </c>
      <c r="D4" s="662" t="s">
        <v>4699</v>
      </c>
      <c r="E4" s="256" t="s">
        <v>5564</v>
      </c>
      <c r="F4" s="663">
        <v>2</v>
      </c>
      <c r="G4" s="663">
        <v>60</v>
      </c>
    </row>
    <row r="5" spans="1:9" ht="12.75">
      <c r="A5" s="254" t="s">
        <v>150</v>
      </c>
      <c r="B5" s="255" t="s">
        <v>2490</v>
      </c>
      <c r="C5" s="661" t="s">
        <v>445</v>
      </c>
      <c r="D5" s="662">
        <v>0.15</v>
      </c>
      <c r="E5" s="256" t="s">
        <v>5560</v>
      </c>
      <c r="F5" s="661">
        <v>2</v>
      </c>
      <c r="G5" s="661">
        <v>60</v>
      </c>
    </row>
    <row r="6" spans="1:9" ht="12.75">
      <c r="A6" s="254" t="s">
        <v>151</v>
      </c>
      <c r="B6" s="255" t="s">
        <v>4598</v>
      </c>
      <c r="C6" s="661" t="s">
        <v>227</v>
      </c>
      <c r="D6" s="662">
        <v>0.56000000000000005</v>
      </c>
      <c r="E6" s="256" t="s">
        <v>5560</v>
      </c>
      <c r="F6" s="663">
        <v>2</v>
      </c>
      <c r="G6" s="663">
        <v>60</v>
      </c>
    </row>
    <row r="7" spans="1:9" ht="12.75">
      <c r="A7" s="254" t="s">
        <v>152</v>
      </c>
      <c r="B7" s="255" t="s">
        <v>2491</v>
      </c>
      <c r="C7" s="661" t="s">
        <v>426</v>
      </c>
      <c r="D7" s="662">
        <v>0.52</v>
      </c>
      <c r="E7" s="256" t="s">
        <v>5560</v>
      </c>
      <c r="F7" s="663">
        <v>6</v>
      </c>
      <c r="G7" s="663">
        <v>60</v>
      </c>
      <c r="H7" s="259"/>
      <c r="I7" s="260"/>
    </row>
    <row r="8" spans="1:9" ht="12.75">
      <c r="A8" s="254" t="s">
        <v>88</v>
      </c>
      <c r="B8" s="255" t="s">
        <v>5565</v>
      </c>
      <c r="C8" s="661" t="s">
        <v>88</v>
      </c>
      <c r="D8" s="662" t="s">
        <v>4699</v>
      </c>
      <c r="E8" s="256" t="s">
        <v>5564</v>
      </c>
      <c r="F8" s="663">
        <v>9</v>
      </c>
      <c r="G8" s="663">
        <v>30</v>
      </c>
      <c r="H8" s="259"/>
      <c r="I8" s="260"/>
    </row>
    <row r="9" spans="1:9" ht="12.75">
      <c r="A9" s="254" t="s">
        <v>153</v>
      </c>
      <c r="B9" s="255" t="s">
        <v>2492</v>
      </c>
      <c r="C9" s="661" t="s">
        <v>426</v>
      </c>
      <c r="D9" s="662">
        <v>0.93</v>
      </c>
      <c r="E9" s="256" t="s">
        <v>5560</v>
      </c>
      <c r="F9" s="663">
        <v>6</v>
      </c>
      <c r="G9" s="663">
        <v>60</v>
      </c>
      <c r="H9" s="259"/>
      <c r="I9" s="260"/>
    </row>
    <row r="10" spans="1:9" ht="12.75">
      <c r="A10" s="254" t="s">
        <v>154</v>
      </c>
      <c r="B10" s="255" t="s">
        <v>2329</v>
      </c>
      <c r="C10" s="661" t="s">
        <v>296</v>
      </c>
      <c r="D10" s="662">
        <v>0.54</v>
      </c>
      <c r="E10" s="256" t="s">
        <v>5560</v>
      </c>
      <c r="F10" s="663">
        <v>2</v>
      </c>
      <c r="G10" s="663">
        <v>60</v>
      </c>
      <c r="H10" s="259"/>
      <c r="I10" s="260"/>
    </row>
    <row r="11" spans="1:9" ht="12.75">
      <c r="A11" s="254" t="s">
        <v>155</v>
      </c>
      <c r="B11" s="255" t="s">
        <v>2493</v>
      </c>
      <c r="C11" s="661" t="s">
        <v>426</v>
      </c>
      <c r="D11" s="662">
        <v>1.76</v>
      </c>
      <c r="E11" s="256" t="s">
        <v>5560</v>
      </c>
      <c r="F11" s="663">
        <v>6</v>
      </c>
      <c r="G11" s="663">
        <v>60</v>
      </c>
      <c r="H11" s="259"/>
      <c r="I11" s="260"/>
    </row>
    <row r="12" spans="1:9" ht="12.75">
      <c r="A12" s="254" t="s">
        <v>156</v>
      </c>
      <c r="B12" s="255" t="s">
        <v>2494</v>
      </c>
      <c r="C12" s="661" t="s">
        <v>88</v>
      </c>
      <c r="D12" s="662">
        <v>1.03</v>
      </c>
      <c r="E12" s="256" t="s">
        <v>5560</v>
      </c>
      <c r="F12" s="663">
        <v>9</v>
      </c>
      <c r="G12" s="663">
        <v>30</v>
      </c>
    </row>
    <row r="13" spans="1:9" ht="12.75">
      <c r="A13" s="254" t="s">
        <v>158</v>
      </c>
      <c r="B13" s="255" t="s">
        <v>2496</v>
      </c>
      <c r="C13" s="661" t="s">
        <v>445</v>
      </c>
      <c r="D13" s="662">
        <v>0.08</v>
      </c>
      <c r="E13" s="256" t="s">
        <v>5560</v>
      </c>
      <c r="F13" s="661">
        <v>2</v>
      </c>
      <c r="G13" s="661">
        <v>60</v>
      </c>
    </row>
    <row r="14" spans="1:9" ht="12.75">
      <c r="A14" s="254" t="s">
        <v>160</v>
      </c>
      <c r="B14" s="255" t="s">
        <v>2745</v>
      </c>
      <c r="C14" s="661" t="s">
        <v>160</v>
      </c>
      <c r="D14" s="662" t="s">
        <v>4699</v>
      </c>
      <c r="E14" s="256" t="s">
        <v>5564</v>
      </c>
      <c r="F14" s="663">
        <v>3</v>
      </c>
      <c r="G14" s="663">
        <v>60</v>
      </c>
    </row>
    <row r="15" spans="1:9" ht="12.75">
      <c r="A15" s="254" t="s">
        <v>162</v>
      </c>
      <c r="B15" s="255" t="s">
        <v>2499</v>
      </c>
      <c r="C15" s="661" t="s">
        <v>445</v>
      </c>
      <c r="D15" s="662">
        <v>0.09</v>
      </c>
      <c r="E15" s="256" t="s">
        <v>5560</v>
      </c>
      <c r="F15" s="661">
        <v>2</v>
      </c>
      <c r="G15" s="661">
        <v>60</v>
      </c>
    </row>
    <row r="16" spans="1:9" ht="12.75">
      <c r="A16" s="254" t="s">
        <v>164</v>
      </c>
      <c r="B16" s="255" t="s">
        <v>2252</v>
      </c>
      <c r="C16" s="661" t="s">
        <v>59</v>
      </c>
      <c r="D16" s="662">
        <v>0.24</v>
      </c>
      <c r="E16" s="256" t="s">
        <v>5560</v>
      </c>
      <c r="F16" s="663">
        <v>3</v>
      </c>
      <c r="G16" s="663">
        <v>60</v>
      </c>
    </row>
    <row r="17" spans="1:7" ht="12.75">
      <c r="A17" s="254" t="s">
        <v>168</v>
      </c>
      <c r="B17" s="255" t="s">
        <v>2334</v>
      </c>
      <c r="C17" s="661" t="s">
        <v>445</v>
      </c>
      <c r="D17" s="662">
        <v>0.06</v>
      </c>
      <c r="E17" s="256" t="s">
        <v>5560</v>
      </c>
      <c r="F17" s="661">
        <v>2</v>
      </c>
      <c r="G17" s="661">
        <v>60</v>
      </c>
    </row>
    <row r="18" spans="1:7" ht="12.75">
      <c r="A18" s="254" t="s">
        <v>169</v>
      </c>
      <c r="B18" s="255" t="s">
        <v>2500</v>
      </c>
      <c r="C18" s="661" t="s">
        <v>426</v>
      </c>
      <c r="D18" s="662">
        <v>9.8800000000000008</v>
      </c>
      <c r="E18" s="256" t="s">
        <v>5560</v>
      </c>
      <c r="F18" s="663">
        <v>6</v>
      </c>
      <c r="G18" s="663">
        <v>60</v>
      </c>
    </row>
    <row r="19" spans="1:7" ht="12.75">
      <c r="A19" s="254" t="s">
        <v>170</v>
      </c>
      <c r="B19" s="255" t="s">
        <v>2746</v>
      </c>
      <c r="C19" s="661" t="s">
        <v>170</v>
      </c>
      <c r="D19" s="662" t="s">
        <v>4699</v>
      </c>
      <c r="E19" s="256" t="s">
        <v>5564</v>
      </c>
      <c r="F19" s="663">
        <v>4</v>
      </c>
      <c r="G19" s="663">
        <v>60</v>
      </c>
    </row>
    <row r="20" spans="1:7" ht="12.75">
      <c r="A20" s="254" t="s">
        <v>172</v>
      </c>
      <c r="B20" s="255" t="s">
        <v>2502</v>
      </c>
      <c r="C20" s="661" t="s">
        <v>445</v>
      </c>
      <c r="D20" s="662">
        <v>0.08</v>
      </c>
      <c r="E20" s="256" t="s">
        <v>5560</v>
      </c>
      <c r="F20" s="661">
        <v>2</v>
      </c>
      <c r="G20" s="661">
        <v>60</v>
      </c>
    </row>
    <row r="21" spans="1:7" ht="12.75">
      <c r="A21" s="254" t="s">
        <v>174</v>
      </c>
      <c r="B21" s="255" t="s">
        <v>2748</v>
      </c>
      <c r="C21" s="661" t="s">
        <v>174</v>
      </c>
      <c r="D21" s="662" t="s">
        <v>4699</v>
      </c>
      <c r="E21" s="256" t="s">
        <v>5564</v>
      </c>
      <c r="F21" s="663">
        <v>3</v>
      </c>
      <c r="G21" s="663">
        <v>60</v>
      </c>
    </row>
    <row r="22" spans="1:7" ht="12.75">
      <c r="A22" s="254" t="s">
        <v>175</v>
      </c>
      <c r="B22" s="255" t="s">
        <v>2503</v>
      </c>
      <c r="C22" s="661" t="s">
        <v>79</v>
      </c>
      <c r="D22" s="662">
        <v>0.88</v>
      </c>
      <c r="E22" s="256" t="s">
        <v>5560</v>
      </c>
      <c r="F22" s="663">
        <v>4</v>
      </c>
      <c r="G22" s="663">
        <v>60</v>
      </c>
    </row>
    <row r="23" spans="1:7" ht="12.75">
      <c r="A23" s="254" t="s">
        <v>176</v>
      </c>
      <c r="B23" s="255" t="s">
        <v>2504</v>
      </c>
      <c r="C23" s="661" t="s">
        <v>296</v>
      </c>
      <c r="D23" s="662" t="s">
        <v>4699</v>
      </c>
      <c r="E23" s="256" t="s">
        <v>5560</v>
      </c>
      <c r="F23" s="663">
        <v>2</v>
      </c>
      <c r="G23" s="663">
        <v>60</v>
      </c>
    </row>
    <row r="24" spans="1:7" ht="12.75">
      <c r="A24" s="254" t="s">
        <v>177</v>
      </c>
      <c r="B24" s="255" t="s">
        <v>2253</v>
      </c>
      <c r="C24" s="661" t="s">
        <v>88</v>
      </c>
      <c r="D24" s="662">
        <v>2.1800000000000002</v>
      </c>
      <c r="E24" s="256" t="s">
        <v>5560</v>
      </c>
      <c r="F24" s="663">
        <v>9</v>
      </c>
      <c r="G24" s="663">
        <v>30</v>
      </c>
    </row>
    <row r="25" spans="1:7" ht="12.75">
      <c r="A25" s="254" t="s">
        <v>182</v>
      </c>
      <c r="B25" s="255" t="s">
        <v>2509</v>
      </c>
      <c r="C25" s="661" t="s">
        <v>59</v>
      </c>
      <c r="D25" s="662">
        <v>0.52</v>
      </c>
      <c r="E25" s="256" t="s">
        <v>5560</v>
      </c>
      <c r="F25" s="663">
        <v>3</v>
      </c>
      <c r="G25" s="663">
        <v>60</v>
      </c>
    </row>
    <row r="26" spans="1:7" ht="12.75">
      <c r="A26" s="254" t="s">
        <v>183</v>
      </c>
      <c r="B26" s="255" t="s">
        <v>2510</v>
      </c>
      <c r="C26" s="661" t="s">
        <v>183</v>
      </c>
      <c r="D26" s="662" t="s">
        <v>4699</v>
      </c>
      <c r="E26" s="256" t="s">
        <v>5564</v>
      </c>
      <c r="F26" s="663">
        <v>2</v>
      </c>
      <c r="G26" s="663">
        <v>60</v>
      </c>
    </row>
    <row r="27" spans="1:7" ht="12.75">
      <c r="A27" s="254" t="s">
        <v>184</v>
      </c>
      <c r="B27" s="255" t="s">
        <v>2511</v>
      </c>
      <c r="C27" s="661" t="s">
        <v>59</v>
      </c>
      <c r="D27" s="662">
        <v>0.36</v>
      </c>
      <c r="E27" s="256" t="s">
        <v>5560</v>
      </c>
      <c r="F27" s="663">
        <v>3</v>
      </c>
      <c r="G27" s="663">
        <v>60</v>
      </c>
    </row>
    <row r="28" spans="1:7" ht="12.75">
      <c r="A28" s="254" t="s">
        <v>185</v>
      </c>
      <c r="B28" s="255" t="s">
        <v>2512</v>
      </c>
      <c r="C28" s="661" t="s">
        <v>426</v>
      </c>
      <c r="D28" s="662">
        <v>0.4</v>
      </c>
      <c r="E28" s="256" t="s">
        <v>5560</v>
      </c>
      <c r="F28" s="663">
        <v>6</v>
      </c>
      <c r="G28" s="663">
        <v>60</v>
      </c>
    </row>
    <row r="29" spans="1:7" ht="12.75">
      <c r="A29" s="254" t="s">
        <v>186</v>
      </c>
      <c r="B29" s="255" t="s">
        <v>2254</v>
      </c>
      <c r="C29" s="661" t="s">
        <v>426</v>
      </c>
      <c r="D29" s="662">
        <v>0.53</v>
      </c>
      <c r="E29" s="256" t="s">
        <v>5560</v>
      </c>
      <c r="F29" s="663">
        <v>6</v>
      </c>
      <c r="G29" s="663">
        <v>60</v>
      </c>
    </row>
    <row r="30" spans="1:7" ht="12.75">
      <c r="A30" s="254" t="s">
        <v>187</v>
      </c>
      <c r="B30" s="255" t="s">
        <v>2513</v>
      </c>
      <c r="C30" s="661" t="s">
        <v>79</v>
      </c>
      <c r="D30" s="662">
        <v>0.74</v>
      </c>
      <c r="E30" s="256" t="s">
        <v>5560</v>
      </c>
      <c r="F30" s="663">
        <v>4</v>
      </c>
      <c r="G30" s="663">
        <v>60</v>
      </c>
    </row>
    <row r="31" spans="1:7" ht="12.75">
      <c r="A31" s="254" t="s">
        <v>188</v>
      </c>
      <c r="B31" s="255" t="s">
        <v>2336</v>
      </c>
      <c r="C31" s="661" t="s">
        <v>445</v>
      </c>
      <c r="D31" s="662">
        <v>0.11</v>
      </c>
      <c r="E31" s="256" t="s">
        <v>5560</v>
      </c>
      <c r="F31" s="661">
        <v>2</v>
      </c>
      <c r="G31" s="661">
        <v>60</v>
      </c>
    </row>
    <row r="32" spans="1:7" ht="12.75">
      <c r="A32" s="254" t="s">
        <v>192</v>
      </c>
      <c r="B32" s="255" t="s">
        <v>2517</v>
      </c>
      <c r="C32" s="661" t="s">
        <v>88</v>
      </c>
      <c r="D32" s="662">
        <v>6.31</v>
      </c>
      <c r="E32" s="256" t="s">
        <v>5560</v>
      </c>
      <c r="F32" s="663">
        <v>9</v>
      </c>
      <c r="G32" s="663">
        <v>30</v>
      </c>
    </row>
    <row r="33" spans="1:7" ht="12.75">
      <c r="A33" s="254" t="s">
        <v>199</v>
      </c>
      <c r="B33" s="255" t="s">
        <v>4463</v>
      </c>
      <c r="C33" s="661" t="s">
        <v>445</v>
      </c>
      <c r="D33" s="662">
        <v>0.12</v>
      </c>
      <c r="E33" s="256" t="s">
        <v>5560</v>
      </c>
      <c r="F33" s="661">
        <v>2</v>
      </c>
      <c r="G33" s="661">
        <v>60</v>
      </c>
    </row>
    <row r="34" spans="1:7" ht="12.75">
      <c r="A34" s="254" t="s">
        <v>201</v>
      </c>
      <c r="B34" s="255" t="s">
        <v>2256</v>
      </c>
      <c r="C34" s="661" t="s">
        <v>426</v>
      </c>
      <c r="D34" s="662">
        <v>0.64</v>
      </c>
      <c r="E34" s="256" t="s">
        <v>5560</v>
      </c>
      <c r="F34" s="663">
        <v>6</v>
      </c>
      <c r="G34" s="663">
        <v>60</v>
      </c>
    </row>
    <row r="35" spans="1:7" ht="12.75">
      <c r="A35" s="254" t="s">
        <v>203</v>
      </c>
      <c r="B35" s="255" t="s">
        <v>2523</v>
      </c>
      <c r="C35" s="661" t="s">
        <v>79</v>
      </c>
      <c r="D35" s="662">
        <v>2.58</v>
      </c>
      <c r="E35" s="256" t="s">
        <v>5560</v>
      </c>
      <c r="F35" s="663">
        <v>4</v>
      </c>
      <c r="G35" s="663">
        <v>60</v>
      </c>
    </row>
    <row r="36" spans="1:7" ht="12.75">
      <c r="A36" s="254" t="s">
        <v>205</v>
      </c>
      <c r="B36" s="255" t="s">
        <v>2524</v>
      </c>
      <c r="C36" s="661" t="s">
        <v>79</v>
      </c>
      <c r="D36" s="662">
        <v>0.33</v>
      </c>
      <c r="E36" s="256" t="s">
        <v>5560</v>
      </c>
      <c r="F36" s="663">
        <v>4</v>
      </c>
      <c r="G36" s="663">
        <v>60</v>
      </c>
    </row>
    <row r="37" spans="1:7" ht="12.75">
      <c r="A37" s="254" t="s">
        <v>206</v>
      </c>
      <c r="B37" s="255" t="s">
        <v>2257</v>
      </c>
      <c r="C37" s="661" t="s">
        <v>445</v>
      </c>
      <c r="D37" s="662">
        <v>0.76</v>
      </c>
      <c r="E37" s="256" t="s">
        <v>5560</v>
      </c>
      <c r="F37" s="661">
        <v>2</v>
      </c>
      <c r="G37" s="661">
        <v>60</v>
      </c>
    </row>
    <row r="38" spans="1:7" ht="12.75">
      <c r="A38" s="254" t="s">
        <v>207</v>
      </c>
      <c r="B38" s="255" t="s">
        <v>2258</v>
      </c>
      <c r="C38" s="661" t="s">
        <v>227</v>
      </c>
      <c r="D38" s="662">
        <v>0.33</v>
      </c>
      <c r="E38" s="256" t="s">
        <v>5560</v>
      </c>
      <c r="F38" s="663">
        <v>2</v>
      </c>
      <c r="G38" s="663">
        <v>60</v>
      </c>
    </row>
    <row r="39" spans="1:7" ht="12.75">
      <c r="A39" s="254" t="s">
        <v>209</v>
      </c>
      <c r="B39" s="255" t="s">
        <v>2526</v>
      </c>
      <c r="C39" s="661" t="s">
        <v>79</v>
      </c>
      <c r="D39" s="662">
        <v>1.45</v>
      </c>
      <c r="E39" s="256" t="s">
        <v>5560</v>
      </c>
      <c r="F39" s="663">
        <v>4</v>
      </c>
      <c r="G39" s="663">
        <v>60</v>
      </c>
    </row>
    <row r="40" spans="1:7" ht="12.75">
      <c r="A40" s="254" t="s">
        <v>210</v>
      </c>
      <c r="B40" s="255" t="s">
        <v>2527</v>
      </c>
      <c r="C40" s="661" t="s">
        <v>88</v>
      </c>
      <c r="D40" s="662">
        <v>1.79</v>
      </c>
      <c r="E40" s="256" t="s">
        <v>5560</v>
      </c>
      <c r="F40" s="663">
        <v>9</v>
      </c>
      <c r="G40" s="663">
        <v>30</v>
      </c>
    </row>
    <row r="41" spans="1:7" ht="12.75">
      <c r="A41" s="254" t="s">
        <v>211</v>
      </c>
      <c r="B41" s="255" t="s">
        <v>2528</v>
      </c>
      <c r="C41" s="661" t="s">
        <v>426</v>
      </c>
      <c r="D41" s="662">
        <v>7.74</v>
      </c>
      <c r="E41" s="256" t="s">
        <v>5560</v>
      </c>
      <c r="F41" s="663">
        <v>6</v>
      </c>
      <c r="G41" s="663">
        <v>60</v>
      </c>
    </row>
    <row r="42" spans="1:7" ht="12.75">
      <c r="A42" s="254" t="s">
        <v>213</v>
      </c>
      <c r="B42" s="255" t="s">
        <v>2259</v>
      </c>
      <c r="C42" s="661" t="s">
        <v>426</v>
      </c>
      <c r="D42" s="662">
        <v>0.56000000000000005</v>
      </c>
      <c r="E42" s="256" t="s">
        <v>5560</v>
      </c>
      <c r="F42" s="663">
        <v>6</v>
      </c>
      <c r="G42" s="663">
        <v>60</v>
      </c>
    </row>
    <row r="43" spans="1:7" ht="12.75">
      <c r="A43" s="254" t="s">
        <v>214</v>
      </c>
      <c r="B43" s="255" t="s">
        <v>2530</v>
      </c>
      <c r="C43" s="661" t="s">
        <v>445</v>
      </c>
      <c r="D43" s="662">
        <v>0.7</v>
      </c>
      <c r="E43" s="256" t="s">
        <v>5560</v>
      </c>
      <c r="F43" s="661">
        <v>2</v>
      </c>
      <c r="G43" s="661">
        <v>60</v>
      </c>
    </row>
    <row r="44" spans="1:7" ht="12.75">
      <c r="A44" s="254" t="s">
        <v>215</v>
      </c>
      <c r="B44" s="255" t="s">
        <v>2749</v>
      </c>
      <c r="C44" s="661" t="s">
        <v>215</v>
      </c>
      <c r="D44" s="662" t="s">
        <v>4699</v>
      </c>
      <c r="E44" s="256" t="s">
        <v>5564</v>
      </c>
      <c r="F44" s="663">
        <v>2</v>
      </c>
      <c r="G44" s="663">
        <v>60</v>
      </c>
    </row>
    <row r="45" spans="1:7" ht="12.75">
      <c r="A45" s="254" t="s">
        <v>219</v>
      </c>
      <c r="B45" s="255" t="s">
        <v>2260</v>
      </c>
      <c r="C45" s="661" t="s">
        <v>445</v>
      </c>
      <c r="D45" s="662">
        <v>0.76</v>
      </c>
      <c r="E45" s="256" t="s">
        <v>5560</v>
      </c>
      <c r="F45" s="661">
        <v>2</v>
      </c>
      <c r="G45" s="661">
        <v>60</v>
      </c>
    </row>
    <row r="46" spans="1:7" ht="12.75">
      <c r="A46" s="254" t="s">
        <v>105</v>
      </c>
      <c r="B46" s="255" t="s">
        <v>2261</v>
      </c>
      <c r="C46" s="661" t="s">
        <v>105</v>
      </c>
      <c r="D46" s="662" t="s">
        <v>4699</v>
      </c>
      <c r="E46" s="256" t="s">
        <v>5564</v>
      </c>
      <c r="F46" s="663">
        <v>2</v>
      </c>
      <c r="G46" s="663">
        <v>60</v>
      </c>
    </row>
    <row r="47" spans="1:7" ht="12.75">
      <c r="A47" s="254" t="s">
        <v>221</v>
      </c>
      <c r="B47" s="255" t="s">
        <v>2535</v>
      </c>
      <c r="C47" s="661" t="s">
        <v>221</v>
      </c>
      <c r="D47" s="662" t="s">
        <v>4699</v>
      </c>
      <c r="E47" s="256" t="s">
        <v>5564</v>
      </c>
      <c r="F47" s="663">
        <v>6</v>
      </c>
      <c r="G47" s="663">
        <v>60</v>
      </c>
    </row>
    <row r="48" spans="1:7" ht="12.75">
      <c r="A48" s="254" t="s">
        <v>222</v>
      </c>
      <c r="B48" s="255" t="s">
        <v>2536</v>
      </c>
      <c r="C48" s="661" t="s">
        <v>222</v>
      </c>
      <c r="D48" s="662" t="s">
        <v>4699</v>
      </c>
      <c r="E48" s="256" t="s">
        <v>5564</v>
      </c>
      <c r="F48" s="663">
        <v>8</v>
      </c>
      <c r="G48" s="663">
        <v>60</v>
      </c>
    </row>
    <row r="49" spans="1:7" ht="12.75">
      <c r="A49" s="254" t="s">
        <v>223</v>
      </c>
      <c r="B49" s="255" t="s">
        <v>2537</v>
      </c>
      <c r="C49" s="661" t="s">
        <v>79</v>
      </c>
      <c r="D49" s="662">
        <v>0.26</v>
      </c>
      <c r="E49" s="256" t="s">
        <v>5560</v>
      </c>
      <c r="F49" s="663">
        <v>4</v>
      </c>
      <c r="G49" s="663">
        <v>60</v>
      </c>
    </row>
    <row r="50" spans="1:7" ht="12.75">
      <c r="A50" s="254" t="s">
        <v>224</v>
      </c>
      <c r="B50" s="255" t="s">
        <v>2752</v>
      </c>
      <c r="C50" s="661" t="s">
        <v>224</v>
      </c>
      <c r="D50" s="662" t="s">
        <v>4699</v>
      </c>
      <c r="E50" s="256" t="s">
        <v>5564</v>
      </c>
      <c r="F50" s="663">
        <v>2</v>
      </c>
      <c r="G50" s="663">
        <v>60</v>
      </c>
    </row>
    <row r="51" spans="1:7" ht="12.75">
      <c r="A51" s="254" t="s">
        <v>225</v>
      </c>
      <c r="B51" s="255" t="s">
        <v>2262</v>
      </c>
      <c r="C51" s="661" t="s">
        <v>225</v>
      </c>
      <c r="D51" s="662" t="s">
        <v>4699</v>
      </c>
      <c r="E51" s="256" t="s">
        <v>5564</v>
      </c>
      <c r="F51" s="663">
        <v>3</v>
      </c>
      <c r="G51" s="663">
        <v>60</v>
      </c>
    </row>
    <row r="52" spans="1:7" ht="12.75">
      <c r="A52" s="254" t="s">
        <v>226</v>
      </c>
      <c r="B52" s="255" t="s">
        <v>2754</v>
      </c>
      <c r="C52" s="661" t="s">
        <v>226</v>
      </c>
      <c r="D52" s="662" t="s">
        <v>4699</v>
      </c>
      <c r="E52" s="256" t="s">
        <v>5564</v>
      </c>
      <c r="F52" s="663">
        <v>3</v>
      </c>
      <c r="G52" s="663">
        <v>60</v>
      </c>
    </row>
    <row r="53" spans="1:7" ht="12.75">
      <c r="A53" s="254" t="s">
        <v>227</v>
      </c>
      <c r="B53" s="255" t="s">
        <v>2263</v>
      </c>
      <c r="C53" s="661" t="s">
        <v>227</v>
      </c>
      <c r="D53" s="662" t="s">
        <v>4699</v>
      </c>
      <c r="E53" s="256" t="s">
        <v>5564</v>
      </c>
      <c r="F53" s="663">
        <v>2</v>
      </c>
      <c r="G53" s="663">
        <v>60</v>
      </c>
    </row>
    <row r="54" spans="1:7" ht="12.75">
      <c r="A54" s="254" t="s">
        <v>235</v>
      </c>
      <c r="B54" s="255" t="s">
        <v>2540</v>
      </c>
      <c r="C54" s="661" t="s">
        <v>426</v>
      </c>
      <c r="D54" s="662">
        <v>0.78</v>
      </c>
      <c r="E54" s="256" t="s">
        <v>5560</v>
      </c>
      <c r="F54" s="663">
        <v>6</v>
      </c>
      <c r="G54" s="663">
        <v>60</v>
      </c>
    </row>
    <row r="55" spans="1:7" ht="12.75">
      <c r="A55" s="254" t="s">
        <v>242</v>
      </c>
      <c r="B55" s="255" t="s">
        <v>2544</v>
      </c>
      <c r="C55" s="661" t="s">
        <v>426</v>
      </c>
      <c r="D55" s="662">
        <v>0.52</v>
      </c>
      <c r="E55" s="256" t="s">
        <v>5560</v>
      </c>
      <c r="F55" s="663">
        <v>6</v>
      </c>
      <c r="G55" s="663">
        <v>60</v>
      </c>
    </row>
    <row r="56" spans="1:7" ht="12.75">
      <c r="A56" s="254" t="s">
        <v>244</v>
      </c>
      <c r="B56" s="255" t="s">
        <v>2546</v>
      </c>
      <c r="C56" s="661" t="s">
        <v>79</v>
      </c>
      <c r="D56" s="662">
        <v>0.32</v>
      </c>
      <c r="E56" s="256" t="s">
        <v>5560</v>
      </c>
      <c r="F56" s="663">
        <v>4</v>
      </c>
      <c r="G56" s="663">
        <v>60</v>
      </c>
    </row>
    <row r="57" spans="1:7" ht="12.75">
      <c r="A57" s="254" t="s">
        <v>245</v>
      </c>
      <c r="B57" s="255" t="s">
        <v>2547</v>
      </c>
      <c r="C57" s="661" t="s">
        <v>88</v>
      </c>
      <c r="D57" s="662">
        <v>0.97</v>
      </c>
      <c r="E57" s="256" t="s">
        <v>5560</v>
      </c>
      <c r="F57" s="663">
        <v>9</v>
      </c>
      <c r="G57" s="663">
        <v>30</v>
      </c>
    </row>
    <row r="58" spans="1:7" ht="12.75">
      <c r="A58" s="254" t="s">
        <v>246</v>
      </c>
      <c r="B58" s="255" t="s">
        <v>2266</v>
      </c>
      <c r="C58" s="661" t="s">
        <v>88</v>
      </c>
      <c r="D58" s="662">
        <v>1.1000000000000001</v>
      </c>
      <c r="E58" s="256" t="s">
        <v>5560</v>
      </c>
      <c r="F58" s="663">
        <v>9</v>
      </c>
      <c r="G58" s="663">
        <v>30</v>
      </c>
    </row>
    <row r="59" spans="1:7" ht="12.75">
      <c r="A59" s="254" t="s">
        <v>104</v>
      </c>
      <c r="B59" s="255" t="s">
        <v>2548</v>
      </c>
      <c r="C59" s="661" t="s">
        <v>104</v>
      </c>
      <c r="D59" s="662">
        <v>1</v>
      </c>
      <c r="E59" s="256" t="s">
        <v>5564</v>
      </c>
      <c r="F59" s="663">
        <v>2</v>
      </c>
      <c r="G59" s="663">
        <v>60</v>
      </c>
    </row>
    <row r="60" spans="1:7" ht="12.75">
      <c r="A60" s="254" t="s">
        <v>248</v>
      </c>
      <c r="B60" s="255" t="s">
        <v>2550</v>
      </c>
      <c r="C60" s="661" t="s">
        <v>426</v>
      </c>
      <c r="D60" s="662">
        <v>0.57999999999999996</v>
      </c>
      <c r="E60" s="256" t="s">
        <v>5560</v>
      </c>
      <c r="F60" s="663">
        <v>6</v>
      </c>
      <c r="G60" s="663">
        <v>60</v>
      </c>
    </row>
    <row r="61" spans="1:7" ht="12.75">
      <c r="A61" s="254" t="s">
        <v>249</v>
      </c>
      <c r="B61" s="255" t="s">
        <v>2551</v>
      </c>
      <c r="C61" s="661" t="s">
        <v>249</v>
      </c>
      <c r="D61" s="662" t="s">
        <v>4699</v>
      </c>
      <c r="E61" s="256" t="s">
        <v>5564</v>
      </c>
      <c r="F61" s="663">
        <v>2</v>
      </c>
      <c r="G61" s="663">
        <v>60</v>
      </c>
    </row>
    <row r="62" spans="1:7" ht="12.75">
      <c r="A62" s="254" t="s">
        <v>251</v>
      </c>
      <c r="B62" s="255" t="s">
        <v>2553</v>
      </c>
      <c r="C62" s="661" t="s">
        <v>426</v>
      </c>
      <c r="D62" s="662">
        <v>1.76</v>
      </c>
      <c r="E62" s="256" t="s">
        <v>5560</v>
      </c>
      <c r="F62" s="663">
        <v>6</v>
      </c>
      <c r="G62" s="663">
        <v>60</v>
      </c>
    </row>
    <row r="63" spans="1:7" ht="12.75">
      <c r="A63" s="254" t="s">
        <v>252</v>
      </c>
      <c r="B63" s="255" t="s">
        <v>2267</v>
      </c>
      <c r="C63" s="661" t="s">
        <v>252</v>
      </c>
      <c r="D63" s="662" t="s">
        <v>4699</v>
      </c>
      <c r="E63" s="256" t="s">
        <v>5564</v>
      </c>
      <c r="F63" s="663">
        <v>3</v>
      </c>
      <c r="G63" s="663">
        <v>60</v>
      </c>
    </row>
    <row r="64" spans="1:7" ht="12.75">
      <c r="A64" s="254" t="s">
        <v>253</v>
      </c>
      <c r="B64" s="255" t="s">
        <v>2268</v>
      </c>
      <c r="C64" s="661" t="s">
        <v>253</v>
      </c>
      <c r="D64" s="662" t="s">
        <v>4699</v>
      </c>
      <c r="E64" s="256" t="s">
        <v>5564</v>
      </c>
      <c r="F64" s="663">
        <v>3</v>
      </c>
      <c r="G64" s="663">
        <v>60</v>
      </c>
    </row>
    <row r="65" spans="1:7" ht="12.75">
      <c r="A65" s="254" t="s">
        <v>256</v>
      </c>
      <c r="B65" s="255" t="s">
        <v>2556</v>
      </c>
      <c r="C65" s="661" t="s">
        <v>88</v>
      </c>
      <c r="D65" s="662">
        <v>0.68</v>
      </c>
      <c r="E65" s="256" t="s">
        <v>5560</v>
      </c>
      <c r="F65" s="663">
        <v>9</v>
      </c>
      <c r="G65" s="663">
        <v>30</v>
      </c>
    </row>
    <row r="66" spans="1:7" ht="12.75">
      <c r="A66" s="254" t="s">
        <v>271</v>
      </c>
      <c r="B66" s="255" t="s">
        <v>2278</v>
      </c>
      <c r="C66" s="661" t="s">
        <v>426</v>
      </c>
      <c r="D66" s="662">
        <v>0.64</v>
      </c>
      <c r="E66" s="256" t="s">
        <v>5560</v>
      </c>
      <c r="F66" s="663">
        <v>6</v>
      </c>
      <c r="G66" s="663">
        <v>60</v>
      </c>
    </row>
    <row r="67" spans="1:7" ht="12.75">
      <c r="A67" s="254" t="s">
        <v>272</v>
      </c>
      <c r="B67" s="255" t="s">
        <v>5566</v>
      </c>
      <c r="C67" s="661" t="s">
        <v>272</v>
      </c>
      <c r="D67" s="662" t="s">
        <v>4699</v>
      </c>
      <c r="E67" s="256" t="s">
        <v>5564</v>
      </c>
      <c r="F67" s="663">
        <v>7</v>
      </c>
      <c r="G67" s="663">
        <v>30</v>
      </c>
    </row>
    <row r="68" spans="1:7" ht="12.75">
      <c r="A68" s="254" t="s">
        <v>273</v>
      </c>
      <c r="B68" s="255" t="s">
        <v>5567</v>
      </c>
      <c r="C68" s="661" t="s">
        <v>273</v>
      </c>
      <c r="D68" s="662" t="s">
        <v>4699</v>
      </c>
      <c r="E68" s="256" t="s">
        <v>5564</v>
      </c>
      <c r="F68" s="663">
        <v>10</v>
      </c>
      <c r="G68" s="663">
        <v>30</v>
      </c>
    </row>
    <row r="69" spans="1:7" ht="12.75">
      <c r="A69" s="254" t="s">
        <v>274</v>
      </c>
      <c r="B69" s="255" t="s">
        <v>2764</v>
      </c>
      <c r="C69" s="661" t="s">
        <v>274</v>
      </c>
      <c r="D69" s="662" t="s">
        <v>4699</v>
      </c>
      <c r="E69" s="256" t="s">
        <v>5564</v>
      </c>
      <c r="F69" s="663">
        <v>12</v>
      </c>
      <c r="G69" s="663">
        <v>30</v>
      </c>
    </row>
    <row r="70" spans="1:7" ht="12.75">
      <c r="A70" s="254" t="s">
        <v>2234</v>
      </c>
      <c r="B70" s="255" t="s">
        <v>2767</v>
      </c>
      <c r="C70" s="661" t="s">
        <v>2234</v>
      </c>
      <c r="D70" s="662" t="s">
        <v>4699</v>
      </c>
      <c r="E70" s="256" t="s">
        <v>5564</v>
      </c>
      <c r="F70" s="663">
        <v>3</v>
      </c>
      <c r="G70" s="663">
        <v>60</v>
      </c>
    </row>
    <row r="71" spans="1:7" ht="12.75">
      <c r="A71" s="254" t="s">
        <v>275</v>
      </c>
      <c r="B71" s="255" t="s">
        <v>2562</v>
      </c>
      <c r="C71" s="661" t="s">
        <v>426</v>
      </c>
      <c r="D71" s="662">
        <v>0.52</v>
      </c>
      <c r="E71" s="256" t="s">
        <v>5560</v>
      </c>
      <c r="F71" s="663">
        <v>6</v>
      </c>
      <c r="G71" s="663">
        <v>60</v>
      </c>
    </row>
    <row r="72" spans="1:7" ht="12.75">
      <c r="A72" s="254" t="s">
        <v>276</v>
      </c>
      <c r="B72" s="255" t="s">
        <v>2279</v>
      </c>
      <c r="C72" s="661" t="s">
        <v>276</v>
      </c>
      <c r="D72" s="662" t="s">
        <v>4699</v>
      </c>
      <c r="E72" s="256" t="s">
        <v>5564</v>
      </c>
      <c r="F72" s="663">
        <v>3</v>
      </c>
      <c r="G72" s="663">
        <v>60</v>
      </c>
    </row>
    <row r="73" spans="1:7" ht="12.75">
      <c r="A73" s="254" t="s">
        <v>277</v>
      </c>
      <c r="B73" s="255" t="s">
        <v>2280</v>
      </c>
      <c r="C73" s="661" t="s">
        <v>277</v>
      </c>
      <c r="D73" s="662" t="s">
        <v>4699</v>
      </c>
      <c r="E73" s="256" t="s">
        <v>5564</v>
      </c>
      <c r="F73" s="663">
        <v>2</v>
      </c>
      <c r="G73" s="663">
        <v>60</v>
      </c>
    </row>
    <row r="74" spans="1:7" ht="12.75">
      <c r="A74" s="254" t="s">
        <v>278</v>
      </c>
      <c r="B74" s="255" t="s">
        <v>2281</v>
      </c>
      <c r="C74" s="661" t="s">
        <v>426</v>
      </c>
      <c r="D74" s="662">
        <v>0.82</v>
      </c>
      <c r="E74" s="256" t="s">
        <v>5560</v>
      </c>
      <c r="F74" s="663">
        <v>6</v>
      </c>
      <c r="G74" s="663">
        <v>60</v>
      </c>
    </row>
    <row r="75" spans="1:7" ht="12.75">
      <c r="A75" s="254" t="s">
        <v>279</v>
      </c>
      <c r="B75" s="255" t="s">
        <v>2282</v>
      </c>
      <c r="C75" s="661" t="s">
        <v>426</v>
      </c>
      <c r="D75" s="662">
        <v>0.59</v>
      </c>
      <c r="E75" s="256" t="s">
        <v>5560</v>
      </c>
      <c r="F75" s="663">
        <v>6</v>
      </c>
      <c r="G75" s="663">
        <v>60</v>
      </c>
    </row>
    <row r="76" spans="1:7" ht="12.75">
      <c r="A76" s="254" t="s">
        <v>280</v>
      </c>
      <c r="B76" s="255" t="s">
        <v>2283</v>
      </c>
      <c r="C76" s="661" t="s">
        <v>79</v>
      </c>
      <c r="D76" s="662">
        <v>3.68</v>
      </c>
      <c r="E76" s="256" t="s">
        <v>5560</v>
      </c>
      <c r="F76" s="663">
        <v>4</v>
      </c>
      <c r="G76" s="663">
        <v>60</v>
      </c>
    </row>
    <row r="77" spans="1:7" ht="12.75">
      <c r="A77" s="254" t="s">
        <v>283</v>
      </c>
      <c r="B77" s="255" t="s">
        <v>2565</v>
      </c>
      <c r="C77" s="661" t="s">
        <v>88</v>
      </c>
      <c r="D77" s="662">
        <v>1.1100000000000001</v>
      </c>
      <c r="E77" s="256" t="s">
        <v>5560</v>
      </c>
      <c r="F77" s="663">
        <v>9</v>
      </c>
      <c r="G77" s="663">
        <v>30</v>
      </c>
    </row>
    <row r="78" spans="1:7" ht="12.75">
      <c r="A78" s="254" t="s">
        <v>291</v>
      </c>
      <c r="B78" s="255" t="s">
        <v>2579</v>
      </c>
      <c r="C78" s="661" t="s">
        <v>88</v>
      </c>
      <c r="D78" s="662">
        <v>1.08</v>
      </c>
      <c r="E78" s="256" t="s">
        <v>5560</v>
      </c>
      <c r="F78" s="663">
        <v>9</v>
      </c>
      <c r="G78" s="663">
        <v>30</v>
      </c>
    </row>
    <row r="79" spans="1:7" ht="12.75">
      <c r="A79" s="254" t="s">
        <v>292</v>
      </c>
      <c r="B79" s="255" t="s">
        <v>2580</v>
      </c>
      <c r="C79" s="661" t="s">
        <v>88</v>
      </c>
      <c r="D79" s="662">
        <v>0.62</v>
      </c>
      <c r="E79" s="256" t="s">
        <v>5560</v>
      </c>
      <c r="F79" s="663">
        <v>9</v>
      </c>
      <c r="G79" s="663">
        <v>30</v>
      </c>
    </row>
    <row r="80" spans="1:7" ht="12.75">
      <c r="A80" s="254" t="s">
        <v>293</v>
      </c>
      <c r="B80" s="255" t="s">
        <v>2284</v>
      </c>
      <c r="C80" s="661" t="s">
        <v>79</v>
      </c>
      <c r="D80" s="662">
        <v>0.85</v>
      </c>
      <c r="E80" s="256" t="s">
        <v>5560</v>
      </c>
      <c r="F80" s="663">
        <v>4</v>
      </c>
      <c r="G80" s="663">
        <v>60</v>
      </c>
    </row>
    <row r="81" spans="1:7" ht="12.75">
      <c r="A81" s="254" t="s">
        <v>294</v>
      </c>
      <c r="B81" s="255" t="s">
        <v>2285</v>
      </c>
      <c r="C81" s="661" t="s">
        <v>294</v>
      </c>
      <c r="D81" s="662" t="s">
        <v>4699</v>
      </c>
      <c r="E81" s="256" t="s">
        <v>5564</v>
      </c>
      <c r="F81" s="663">
        <v>2</v>
      </c>
      <c r="G81" s="663">
        <v>60</v>
      </c>
    </row>
    <row r="82" spans="1:7" ht="12.75">
      <c r="A82" s="254" t="s">
        <v>296</v>
      </c>
      <c r="B82" s="255" t="s">
        <v>2286</v>
      </c>
      <c r="C82" s="661" t="s">
        <v>296</v>
      </c>
      <c r="D82" s="662" t="s">
        <v>4699</v>
      </c>
      <c r="E82" s="256" t="s">
        <v>5564</v>
      </c>
      <c r="F82" s="663">
        <v>2</v>
      </c>
      <c r="G82" s="663">
        <v>60</v>
      </c>
    </row>
    <row r="83" spans="1:7" ht="12.75">
      <c r="A83" s="254" t="s">
        <v>297</v>
      </c>
      <c r="B83" s="255" t="s">
        <v>2775</v>
      </c>
      <c r="C83" s="661" t="s">
        <v>297</v>
      </c>
      <c r="D83" s="662" t="s">
        <v>4699</v>
      </c>
      <c r="E83" s="256" t="s">
        <v>5564</v>
      </c>
      <c r="F83" s="663">
        <v>2</v>
      </c>
      <c r="G83" s="663">
        <v>60</v>
      </c>
    </row>
    <row r="84" spans="1:7" ht="12.75">
      <c r="A84" s="254" t="s">
        <v>299</v>
      </c>
      <c r="B84" s="255" t="s">
        <v>2582</v>
      </c>
      <c r="C84" s="661" t="s">
        <v>426</v>
      </c>
      <c r="D84" s="662">
        <v>0.64</v>
      </c>
      <c r="E84" s="256" t="s">
        <v>5560</v>
      </c>
      <c r="F84" s="663">
        <v>6</v>
      </c>
      <c r="G84" s="663">
        <v>60</v>
      </c>
    </row>
    <row r="85" spans="1:7" ht="12.75">
      <c r="A85" s="254" t="s">
        <v>300</v>
      </c>
      <c r="B85" s="255" t="s">
        <v>2287</v>
      </c>
      <c r="C85" s="661" t="s">
        <v>300</v>
      </c>
      <c r="D85" s="662" t="s">
        <v>4699</v>
      </c>
      <c r="E85" s="256" t="s">
        <v>5564</v>
      </c>
      <c r="F85" s="663">
        <v>2</v>
      </c>
      <c r="G85" s="663">
        <v>60</v>
      </c>
    </row>
    <row r="86" spans="1:7" ht="12.75">
      <c r="A86" s="254" t="s">
        <v>302</v>
      </c>
      <c r="B86" s="255" t="s">
        <v>2584</v>
      </c>
      <c r="C86" s="661" t="s">
        <v>79</v>
      </c>
      <c r="D86" s="662">
        <v>0.77</v>
      </c>
      <c r="E86" s="256" t="s">
        <v>5560</v>
      </c>
      <c r="F86" s="663">
        <v>4</v>
      </c>
      <c r="G86" s="663">
        <v>60</v>
      </c>
    </row>
    <row r="87" spans="1:7" ht="12.75">
      <c r="A87" s="254" t="s">
        <v>303</v>
      </c>
      <c r="B87" s="255" t="s">
        <v>2585</v>
      </c>
      <c r="C87" s="661" t="s">
        <v>426</v>
      </c>
      <c r="D87" s="662">
        <v>0.78</v>
      </c>
      <c r="E87" s="256" t="s">
        <v>5560</v>
      </c>
      <c r="F87" s="663">
        <v>6</v>
      </c>
      <c r="G87" s="663">
        <v>60</v>
      </c>
    </row>
    <row r="88" spans="1:7" ht="12.75">
      <c r="A88" s="254" t="s">
        <v>304</v>
      </c>
      <c r="B88" s="255" t="s">
        <v>2586</v>
      </c>
      <c r="C88" s="661" t="s">
        <v>88</v>
      </c>
      <c r="D88" s="662">
        <v>1.24</v>
      </c>
      <c r="E88" s="256" t="s">
        <v>5560</v>
      </c>
      <c r="F88" s="663">
        <v>9</v>
      </c>
      <c r="G88" s="663">
        <v>30</v>
      </c>
    </row>
    <row r="89" spans="1:7" ht="12.75">
      <c r="A89" s="254" t="s">
        <v>307</v>
      </c>
      <c r="B89" s="255" t="s">
        <v>2777</v>
      </c>
      <c r="C89" s="661" t="s">
        <v>307</v>
      </c>
      <c r="D89" s="662" t="s">
        <v>4699</v>
      </c>
      <c r="E89" s="256" t="s">
        <v>5564</v>
      </c>
      <c r="F89" s="663">
        <v>3</v>
      </c>
      <c r="G89" s="663">
        <v>60</v>
      </c>
    </row>
    <row r="90" spans="1:7" ht="12.75">
      <c r="A90" s="254" t="s">
        <v>310</v>
      </c>
      <c r="B90" s="255" t="s">
        <v>2289</v>
      </c>
      <c r="C90" s="661" t="s">
        <v>88</v>
      </c>
      <c r="D90" s="662">
        <v>1.72</v>
      </c>
      <c r="E90" s="256" t="s">
        <v>5560</v>
      </c>
      <c r="F90" s="663">
        <v>9</v>
      </c>
      <c r="G90" s="663">
        <v>30</v>
      </c>
    </row>
    <row r="91" spans="1:7" ht="12.75">
      <c r="A91" s="254" t="s">
        <v>76</v>
      </c>
      <c r="B91" s="255" t="s">
        <v>2290</v>
      </c>
      <c r="C91" s="661" t="s">
        <v>426</v>
      </c>
      <c r="D91" s="662">
        <v>0.68</v>
      </c>
      <c r="E91" s="256" t="s">
        <v>5560</v>
      </c>
      <c r="F91" s="663">
        <v>6</v>
      </c>
      <c r="G91" s="663">
        <v>60</v>
      </c>
    </row>
    <row r="92" spans="1:7" ht="12.75">
      <c r="A92" s="254" t="s">
        <v>311</v>
      </c>
      <c r="B92" s="255" t="s">
        <v>2589</v>
      </c>
      <c r="C92" s="661" t="s">
        <v>79</v>
      </c>
      <c r="D92" s="662">
        <v>2.58</v>
      </c>
      <c r="E92" s="256" t="s">
        <v>5560</v>
      </c>
      <c r="F92" s="663">
        <v>4</v>
      </c>
      <c r="G92" s="663">
        <v>60</v>
      </c>
    </row>
    <row r="93" spans="1:7" ht="12.75">
      <c r="A93" s="254" t="s">
        <v>312</v>
      </c>
      <c r="B93" s="255" t="s">
        <v>4703</v>
      </c>
      <c r="C93" s="661" t="s">
        <v>426</v>
      </c>
      <c r="D93" s="662">
        <v>0.75</v>
      </c>
      <c r="E93" s="256" t="s">
        <v>5560</v>
      </c>
      <c r="F93" s="663">
        <v>6</v>
      </c>
      <c r="G93" s="663">
        <v>60</v>
      </c>
    </row>
    <row r="94" spans="1:7" ht="12.75">
      <c r="A94" s="254" t="s">
        <v>314</v>
      </c>
      <c r="B94" s="255" t="s">
        <v>2291</v>
      </c>
      <c r="C94" s="661" t="s">
        <v>296</v>
      </c>
      <c r="D94" s="662">
        <v>0.72</v>
      </c>
      <c r="E94" s="256" t="s">
        <v>5560</v>
      </c>
      <c r="F94" s="663">
        <v>2</v>
      </c>
      <c r="G94" s="663">
        <v>60</v>
      </c>
    </row>
    <row r="95" spans="1:7" ht="12.75">
      <c r="A95" s="254" t="s">
        <v>315</v>
      </c>
      <c r="B95" s="255" t="s">
        <v>2591</v>
      </c>
      <c r="C95" s="661" t="s">
        <v>426</v>
      </c>
      <c r="D95" s="662" t="s">
        <v>4700</v>
      </c>
      <c r="E95" s="256" t="s">
        <v>5560</v>
      </c>
      <c r="F95" s="663">
        <v>6</v>
      </c>
      <c r="G95" s="663">
        <v>60</v>
      </c>
    </row>
    <row r="96" spans="1:7" ht="12.75">
      <c r="A96" s="254" t="s">
        <v>316</v>
      </c>
      <c r="B96" s="255" t="s">
        <v>2592</v>
      </c>
      <c r="C96" s="661" t="s">
        <v>79</v>
      </c>
      <c r="D96" s="662">
        <v>0.68</v>
      </c>
      <c r="E96" s="256" t="s">
        <v>5560</v>
      </c>
      <c r="F96" s="663">
        <v>4</v>
      </c>
      <c r="G96" s="663">
        <v>60</v>
      </c>
    </row>
    <row r="97" spans="1:7" ht="12.75">
      <c r="A97" s="254" t="s">
        <v>319</v>
      </c>
      <c r="B97" s="255" t="s">
        <v>2594</v>
      </c>
      <c r="C97" s="661" t="s">
        <v>445</v>
      </c>
      <c r="D97" s="662" t="s">
        <v>4699</v>
      </c>
      <c r="E97" s="256" t="s">
        <v>5560</v>
      </c>
      <c r="F97" s="663">
        <v>2</v>
      </c>
      <c r="G97" s="663">
        <v>60</v>
      </c>
    </row>
    <row r="98" spans="1:7" ht="12.75">
      <c r="A98" s="254" t="s">
        <v>322</v>
      </c>
      <c r="B98" s="255" t="s">
        <v>2597</v>
      </c>
      <c r="C98" s="661" t="s">
        <v>79</v>
      </c>
      <c r="D98" s="662">
        <v>0.94</v>
      </c>
      <c r="E98" s="256" t="s">
        <v>5560</v>
      </c>
      <c r="F98" s="663">
        <v>4</v>
      </c>
      <c r="G98" s="663">
        <v>60</v>
      </c>
    </row>
    <row r="99" spans="1:7" ht="12.75">
      <c r="A99" s="254" t="s">
        <v>323</v>
      </c>
      <c r="B99" s="255" t="s">
        <v>2598</v>
      </c>
      <c r="C99" s="661" t="s">
        <v>88</v>
      </c>
      <c r="D99" s="662">
        <v>0.73</v>
      </c>
      <c r="E99" s="256" t="s">
        <v>5560</v>
      </c>
      <c r="F99" s="663">
        <v>9</v>
      </c>
      <c r="G99" s="663">
        <v>30</v>
      </c>
    </row>
    <row r="100" spans="1:7" ht="12.75">
      <c r="A100" s="254" t="s">
        <v>325</v>
      </c>
      <c r="B100" s="255" t="s">
        <v>2292</v>
      </c>
      <c r="C100" s="661" t="s">
        <v>79</v>
      </c>
      <c r="D100" s="662">
        <v>0.77</v>
      </c>
      <c r="E100" s="256" t="s">
        <v>5560</v>
      </c>
      <c r="F100" s="663">
        <v>4</v>
      </c>
      <c r="G100" s="663">
        <v>60</v>
      </c>
    </row>
    <row r="101" spans="1:7" ht="12.75">
      <c r="A101" s="254" t="s">
        <v>332</v>
      </c>
      <c r="B101" s="255" t="s">
        <v>2293</v>
      </c>
      <c r="C101" s="661" t="s">
        <v>88</v>
      </c>
      <c r="D101" s="662">
        <v>0.67</v>
      </c>
      <c r="E101" s="256" t="s">
        <v>5560</v>
      </c>
      <c r="F101" s="663">
        <v>9</v>
      </c>
      <c r="G101" s="663">
        <v>30</v>
      </c>
    </row>
    <row r="102" spans="1:7" ht="12.75">
      <c r="A102" s="254" t="s">
        <v>103</v>
      </c>
      <c r="B102" s="255" t="s">
        <v>5405</v>
      </c>
      <c r="C102" s="661" t="s">
        <v>103</v>
      </c>
      <c r="D102" s="662" t="s">
        <v>4699</v>
      </c>
      <c r="E102" s="256" t="s">
        <v>5564</v>
      </c>
      <c r="F102" s="663">
        <v>2</v>
      </c>
      <c r="G102" s="663">
        <v>60</v>
      </c>
    </row>
    <row r="103" spans="1:7" ht="12.75">
      <c r="A103" s="254" t="s">
        <v>336</v>
      </c>
      <c r="B103" s="255" t="s">
        <v>2294</v>
      </c>
      <c r="C103" s="661" t="s">
        <v>88</v>
      </c>
      <c r="D103" s="662">
        <v>0.64</v>
      </c>
      <c r="E103" s="256" t="s">
        <v>5560</v>
      </c>
      <c r="F103" s="663">
        <v>9</v>
      </c>
      <c r="G103" s="663">
        <v>30</v>
      </c>
    </row>
    <row r="104" spans="1:7" ht="12.75">
      <c r="A104" s="254" t="s">
        <v>337</v>
      </c>
      <c r="B104" s="255" t="s">
        <v>2608</v>
      </c>
      <c r="C104" s="661" t="s">
        <v>88</v>
      </c>
      <c r="D104" s="662">
        <v>0.73</v>
      </c>
      <c r="E104" s="256" t="s">
        <v>5560</v>
      </c>
      <c r="F104" s="663">
        <v>9</v>
      </c>
      <c r="G104" s="663">
        <v>30</v>
      </c>
    </row>
    <row r="105" spans="1:7" ht="12.75">
      <c r="A105" s="254" t="s">
        <v>338</v>
      </c>
      <c r="B105" s="255" t="s">
        <v>2609</v>
      </c>
      <c r="C105" s="661" t="s">
        <v>88</v>
      </c>
      <c r="D105" s="662">
        <v>0.64</v>
      </c>
      <c r="E105" s="256" t="s">
        <v>5560</v>
      </c>
      <c r="F105" s="663">
        <v>9</v>
      </c>
      <c r="G105" s="663">
        <v>30</v>
      </c>
    </row>
    <row r="106" spans="1:7" ht="12.75">
      <c r="A106" s="254" t="s">
        <v>341</v>
      </c>
      <c r="B106" s="255" t="s">
        <v>2611</v>
      </c>
      <c r="C106" s="661" t="s">
        <v>88</v>
      </c>
      <c r="D106" s="662">
        <v>1.28</v>
      </c>
      <c r="E106" s="256" t="s">
        <v>5560</v>
      </c>
      <c r="F106" s="663">
        <v>9</v>
      </c>
      <c r="G106" s="663">
        <v>30</v>
      </c>
    </row>
    <row r="107" spans="1:7" ht="12.75">
      <c r="A107" s="254" t="s">
        <v>343</v>
      </c>
      <c r="B107" s="255" t="s">
        <v>2295</v>
      </c>
      <c r="C107" s="661" t="s">
        <v>343</v>
      </c>
      <c r="D107" s="662" t="s">
        <v>4699</v>
      </c>
      <c r="E107" s="256" t="s">
        <v>5564</v>
      </c>
      <c r="F107" s="663">
        <v>3</v>
      </c>
      <c r="G107" s="663">
        <v>60</v>
      </c>
    </row>
    <row r="108" spans="1:7" ht="12.75">
      <c r="A108" s="254" t="s">
        <v>344</v>
      </c>
      <c r="B108" s="255" t="s">
        <v>2296</v>
      </c>
      <c r="C108" s="661" t="s">
        <v>426</v>
      </c>
      <c r="D108" s="662">
        <v>0.59</v>
      </c>
      <c r="E108" s="256" t="s">
        <v>5560</v>
      </c>
      <c r="F108" s="663">
        <v>6</v>
      </c>
      <c r="G108" s="663">
        <v>60</v>
      </c>
    </row>
    <row r="109" spans="1:7" ht="12.75">
      <c r="A109" s="254" t="s">
        <v>345</v>
      </c>
      <c r="B109" s="255" t="s">
        <v>2781</v>
      </c>
      <c r="C109" s="661" t="s">
        <v>345</v>
      </c>
      <c r="D109" s="662" t="s">
        <v>4699</v>
      </c>
      <c r="E109" s="256" t="s">
        <v>5564</v>
      </c>
      <c r="F109" s="663">
        <v>4</v>
      </c>
      <c r="G109" s="663">
        <v>60</v>
      </c>
    </row>
    <row r="110" spans="1:7" ht="12.75">
      <c r="A110" s="254" t="s">
        <v>346</v>
      </c>
      <c r="B110" s="255" t="s">
        <v>2297</v>
      </c>
      <c r="C110" s="661" t="s">
        <v>426</v>
      </c>
      <c r="D110" s="662">
        <v>0.82</v>
      </c>
      <c r="E110" s="256" t="s">
        <v>5560</v>
      </c>
      <c r="F110" s="663">
        <v>6</v>
      </c>
      <c r="G110" s="663">
        <v>60</v>
      </c>
    </row>
    <row r="111" spans="1:7" ht="12.75">
      <c r="A111" s="254" t="s">
        <v>347</v>
      </c>
      <c r="B111" s="255" t="s">
        <v>2613</v>
      </c>
      <c r="C111" s="661" t="s">
        <v>79</v>
      </c>
      <c r="D111" s="662">
        <v>0.56000000000000005</v>
      </c>
      <c r="E111" s="256" t="s">
        <v>5560</v>
      </c>
      <c r="F111" s="663">
        <v>4</v>
      </c>
      <c r="G111" s="663">
        <v>60</v>
      </c>
    </row>
    <row r="112" spans="1:7" ht="12.75">
      <c r="A112" s="254" t="s">
        <v>349</v>
      </c>
      <c r="B112" s="255" t="s">
        <v>2783</v>
      </c>
      <c r="C112" s="661" t="s">
        <v>349</v>
      </c>
      <c r="D112" s="662" t="s">
        <v>4699</v>
      </c>
      <c r="E112" s="256" t="s">
        <v>5564</v>
      </c>
      <c r="F112" s="663">
        <v>4</v>
      </c>
      <c r="G112" s="663">
        <v>60</v>
      </c>
    </row>
    <row r="113" spans="1:7" ht="12.75">
      <c r="A113" s="254" t="s">
        <v>350</v>
      </c>
      <c r="B113" s="255" t="s">
        <v>2615</v>
      </c>
      <c r="C113" s="661" t="s">
        <v>426</v>
      </c>
      <c r="D113" s="662">
        <v>0.89</v>
      </c>
      <c r="E113" s="256" t="s">
        <v>5560</v>
      </c>
      <c r="F113" s="663">
        <v>6</v>
      </c>
      <c r="G113" s="663">
        <v>60</v>
      </c>
    </row>
    <row r="114" spans="1:7" ht="12.75">
      <c r="A114" s="254" t="s">
        <v>351</v>
      </c>
      <c r="B114" s="255" t="s">
        <v>2298</v>
      </c>
      <c r="C114" s="661" t="s">
        <v>79</v>
      </c>
      <c r="D114" s="662">
        <v>0.79</v>
      </c>
      <c r="E114" s="256" t="s">
        <v>5560</v>
      </c>
      <c r="F114" s="663">
        <v>4</v>
      </c>
      <c r="G114" s="663">
        <v>60</v>
      </c>
    </row>
    <row r="115" spans="1:7" ht="12.75">
      <c r="A115" s="254" t="s">
        <v>353</v>
      </c>
      <c r="B115" s="255" t="s">
        <v>2617</v>
      </c>
      <c r="C115" s="661" t="s">
        <v>79</v>
      </c>
      <c r="D115" s="662">
        <v>0.92</v>
      </c>
      <c r="E115" s="256" t="s">
        <v>5560</v>
      </c>
      <c r="F115" s="663">
        <v>4</v>
      </c>
      <c r="G115" s="663">
        <v>60</v>
      </c>
    </row>
    <row r="116" spans="1:7" ht="12.75">
      <c r="A116" s="254" t="s">
        <v>357</v>
      </c>
      <c r="B116" s="255" t="s">
        <v>2621</v>
      </c>
      <c r="C116" s="661" t="s">
        <v>426</v>
      </c>
      <c r="D116" s="662">
        <v>0.65</v>
      </c>
      <c r="E116" s="256" t="s">
        <v>5560</v>
      </c>
      <c r="F116" s="663">
        <v>6</v>
      </c>
      <c r="G116" s="663">
        <v>60</v>
      </c>
    </row>
    <row r="117" spans="1:7" ht="12.75">
      <c r="A117" s="254" t="s">
        <v>358</v>
      </c>
      <c r="B117" s="664" t="s">
        <v>2622</v>
      </c>
      <c r="C117" s="661" t="s">
        <v>79</v>
      </c>
      <c r="D117" s="662">
        <v>0.82</v>
      </c>
      <c r="E117" s="256" t="s">
        <v>5560</v>
      </c>
      <c r="F117" s="663">
        <v>4</v>
      </c>
      <c r="G117" s="663">
        <v>60</v>
      </c>
    </row>
    <row r="118" spans="1:7" ht="12.75">
      <c r="A118" s="254" t="s">
        <v>359</v>
      </c>
      <c r="B118" s="255" t="s">
        <v>2299</v>
      </c>
      <c r="C118" s="661" t="s">
        <v>88</v>
      </c>
      <c r="D118" s="662">
        <v>1.43</v>
      </c>
      <c r="E118" s="256" t="s">
        <v>5560</v>
      </c>
      <c r="F118" s="663">
        <v>9</v>
      </c>
      <c r="G118" s="663">
        <v>30</v>
      </c>
    </row>
    <row r="119" spans="1:7" ht="12.75">
      <c r="A119" s="254" t="s">
        <v>361</v>
      </c>
      <c r="B119" s="255" t="s">
        <v>2300</v>
      </c>
      <c r="C119" s="661" t="s">
        <v>361</v>
      </c>
      <c r="D119" s="662" t="s">
        <v>4699</v>
      </c>
      <c r="E119" s="256" t="s">
        <v>5564</v>
      </c>
      <c r="F119" s="663">
        <v>3</v>
      </c>
      <c r="G119" s="663">
        <v>60</v>
      </c>
    </row>
    <row r="120" spans="1:7" ht="12.75">
      <c r="A120" s="254" t="s">
        <v>368</v>
      </c>
      <c r="B120" s="255" t="s">
        <v>2301</v>
      </c>
      <c r="C120" s="661" t="s">
        <v>88</v>
      </c>
      <c r="D120" s="662">
        <v>1.79</v>
      </c>
      <c r="E120" s="256" t="s">
        <v>5560</v>
      </c>
      <c r="F120" s="663">
        <v>9</v>
      </c>
      <c r="G120" s="663">
        <v>30</v>
      </c>
    </row>
    <row r="121" spans="1:7" ht="12.75">
      <c r="A121" s="254" t="s">
        <v>369</v>
      </c>
      <c r="B121" s="255" t="s">
        <v>2786</v>
      </c>
      <c r="C121" s="661" t="s">
        <v>369</v>
      </c>
      <c r="D121" s="662" t="s">
        <v>4699</v>
      </c>
      <c r="E121" s="256" t="s">
        <v>5564</v>
      </c>
      <c r="F121" s="663">
        <v>3</v>
      </c>
      <c r="G121" s="663">
        <v>60</v>
      </c>
    </row>
    <row r="122" spans="1:7" ht="12.75">
      <c r="A122" s="254" t="s">
        <v>370</v>
      </c>
      <c r="B122" s="255" t="s">
        <v>2629</v>
      </c>
      <c r="C122" s="661" t="s">
        <v>361</v>
      </c>
      <c r="D122" s="662" t="s">
        <v>4699</v>
      </c>
      <c r="E122" s="256" t="s">
        <v>5560</v>
      </c>
      <c r="F122" s="663">
        <v>3</v>
      </c>
      <c r="G122" s="663">
        <v>60</v>
      </c>
    </row>
    <row r="123" spans="1:7" ht="12.75">
      <c r="A123" s="254" t="s">
        <v>372</v>
      </c>
      <c r="B123" s="255" t="s">
        <v>2302</v>
      </c>
      <c r="C123" s="661" t="s">
        <v>372</v>
      </c>
      <c r="D123" s="662" t="s">
        <v>4699</v>
      </c>
      <c r="E123" s="256" t="s">
        <v>5564</v>
      </c>
      <c r="F123" s="663">
        <v>3</v>
      </c>
      <c r="G123" s="663">
        <v>60</v>
      </c>
    </row>
    <row r="124" spans="1:7" ht="12.75">
      <c r="A124" s="254" t="s">
        <v>373</v>
      </c>
      <c r="B124" s="255" t="s">
        <v>2303</v>
      </c>
      <c r="C124" s="661" t="s">
        <v>373</v>
      </c>
      <c r="D124" s="662" t="s">
        <v>4699</v>
      </c>
      <c r="E124" s="256" t="s">
        <v>5564</v>
      </c>
      <c r="F124" s="663">
        <v>2</v>
      </c>
      <c r="G124" s="663">
        <v>60</v>
      </c>
    </row>
    <row r="125" spans="1:7" ht="12.75">
      <c r="A125" s="254" t="s">
        <v>375</v>
      </c>
      <c r="B125" s="255" t="s">
        <v>2631</v>
      </c>
      <c r="C125" s="661" t="s">
        <v>227</v>
      </c>
      <c r="D125" s="662">
        <v>0.9</v>
      </c>
      <c r="E125" s="256" t="s">
        <v>5560</v>
      </c>
      <c r="F125" s="663">
        <v>2</v>
      </c>
      <c r="G125" s="663">
        <v>60</v>
      </c>
    </row>
    <row r="126" spans="1:7" ht="12.75">
      <c r="A126" s="254" t="s">
        <v>378</v>
      </c>
      <c r="B126" s="255" t="s">
        <v>2633</v>
      </c>
      <c r="C126" s="661" t="s">
        <v>227</v>
      </c>
      <c r="D126" s="662">
        <v>1.18</v>
      </c>
      <c r="E126" s="256" t="s">
        <v>5560</v>
      </c>
      <c r="F126" s="663">
        <v>2</v>
      </c>
      <c r="G126" s="663">
        <v>60</v>
      </c>
    </row>
    <row r="127" spans="1:7" ht="12.75">
      <c r="A127" s="254" t="s">
        <v>379</v>
      </c>
      <c r="B127" s="255" t="s">
        <v>2634</v>
      </c>
      <c r="C127" s="661" t="s">
        <v>88</v>
      </c>
      <c r="D127" s="662">
        <v>6.31</v>
      </c>
      <c r="E127" s="256" t="s">
        <v>5560</v>
      </c>
      <c r="F127" s="663">
        <v>9</v>
      </c>
      <c r="G127" s="663">
        <v>30</v>
      </c>
    </row>
    <row r="128" spans="1:7" ht="12.75">
      <c r="A128" s="254" t="s">
        <v>380</v>
      </c>
      <c r="B128" s="255" t="s">
        <v>2635</v>
      </c>
      <c r="C128" s="661" t="s">
        <v>88</v>
      </c>
      <c r="D128" s="662">
        <v>0.74</v>
      </c>
      <c r="E128" s="256" t="s">
        <v>5560</v>
      </c>
      <c r="F128" s="663">
        <v>9</v>
      </c>
      <c r="G128" s="663">
        <v>30</v>
      </c>
    </row>
    <row r="129" spans="1:7" ht="12.75">
      <c r="A129" s="254" t="s">
        <v>382</v>
      </c>
      <c r="B129" s="255" t="s">
        <v>2637</v>
      </c>
      <c r="C129" s="661" t="s">
        <v>88</v>
      </c>
      <c r="D129" s="662">
        <v>1.44</v>
      </c>
      <c r="E129" s="256" t="s">
        <v>5560</v>
      </c>
      <c r="F129" s="663">
        <v>9</v>
      </c>
      <c r="G129" s="663">
        <v>30</v>
      </c>
    </row>
    <row r="130" spans="1:7" ht="12.75">
      <c r="A130" s="254" t="s">
        <v>383</v>
      </c>
      <c r="B130" s="255" t="s">
        <v>2638</v>
      </c>
      <c r="C130" s="661" t="s">
        <v>79</v>
      </c>
      <c r="D130" s="662">
        <v>0.53</v>
      </c>
      <c r="E130" s="256" t="s">
        <v>5560</v>
      </c>
      <c r="F130" s="663">
        <v>4</v>
      </c>
      <c r="G130" s="663">
        <v>60</v>
      </c>
    </row>
    <row r="131" spans="1:7" ht="12.75">
      <c r="A131" s="254" t="s">
        <v>219</v>
      </c>
      <c r="B131" s="255" t="s">
        <v>2260</v>
      </c>
      <c r="C131" s="661" t="s">
        <v>445</v>
      </c>
      <c r="D131" s="662">
        <v>0.76</v>
      </c>
      <c r="E131" s="256" t="s">
        <v>5560</v>
      </c>
      <c r="F131" s="663">
        <v>2</v>
      </c>
      <c r="G131" s="663">
        <v>60</v>
      </c>
    </row>
    <row r="132" spans="1:7" ht="12.75">
      <c r="A132" s="254" t="s">
        <v>229</v>
      </c>
      <c r="B132" s="255" t="s">
        <v>2341</v>
      </c>
      <c r="C132" s="661" t="s">
        <v>445</v>
      </c>
      <c r="D132" s="662">
        <v>0.36</v>
      </c>
      <c r="E132" s="256" t="s">
        <v>5560</v>
      </c>
      <c r="F132" s="663">
        <v>2</v>
      </c>
      <c r="G132" s="663">
        <v>60</v>
      </c>
    </row>
    <row r="133" spans="1:7" ht="12.75">
      <c r="A133" s="254" t="s">
        <v>230</v>
      </c>
      <c r="B133" s="255" t="s">
        <v>2538</v>
      </c>
      <c r="C133" s="661" t="s">
        <v>445</v>
      </c>
      <c r="D133" s="662">
        <v>0.18</v>
      </c>
      <c r="E133" s="256" t="s">
        <v>5560</v>
      </c>
      <c r="F133" s="663">
        <v>2</v>
      </c>
      <c r="G133" s="663">
        <v>60</v>
      </c>
    </row>
    <row r="134" spans="1:7" ht="12.75">
      <c r="A134" s="254" t="s">
        <v>236</v>
      </c>
      <c r="B134" s="255" t="s">
        <v>2541</v>
      </c>
      <c r="C134" s="661" t="s">
        <v>445</v>
      </c>
      <c r="D134" s="662">
        <v>0.09</v>
      </c>
      <c r="E134" s="256" t="s">
        <v>5560</v>
      </c>
      <c r="F134" s="663">
        <v>2</v>
      </c>
      <c r="G134" s="663">
        <v>60</v>
      </c>
    </row>
    <row r="135" spans="1:7" ht="12.75">
      <c r="A135" s="254" t="s">
        <v>237</v>
      </c>
      <c r="B135" s="255" t="s">
        <v>4718</v>
      </c>
      <c r="C135" s="661" t="s">
        <v>296</v>
      </c>
      <c r="D135" s="662">
        <v>0.33</v>
      </c>
      <c r="E135" s="256" t="s">
        <v>5560</v>
      </c>
      <c r="F135" s="663">
        <v>2</v>
      </c>
      <c r="G135" s="663">
        <v>60</v>
      </c>
    </row>
    <row r="136" spans="1:7" ht="12.75">
      <c r="A136" s="254" t="s">
        <v>238</v>
      </c>
      <c r="B136" s="255" t="s">
        <v>4719</v>
      </c>
      <c r="C136" s="661" t="s">
        <v>296</v>
      </c>
      <c r="D136" s="662">
        <v>0.37</v>
      </c>
      <c r="E136" s="256" t="s">
        <v>5560</v>
      </c>
      <c r="F136" s="663">
        <v>2</v>
      </c>
      <c r="G136" s="663">
        <v>60</v>
      </c>
    </row>
    <row r="137" spans="1:7" ht="12.75">
      <c r="A137" s="254" t="s">
        <v>239</v>
      </c>
      <c r="B137" s="255" t="s">
        <v>2756</v>
      </c>
      <c r="C137" s="661" t="s">
        <v>296</v>
      </c>
      <c r="D137" s="662">
        <v>0.61</v>
      </c>
      <c r="E137" s="256" t="s">
        <v>5560</v>
      </c>
      <c r="F137" s="663">
        <v>2</v>
      </c>
      <c r="G137" s="663">
        <v>60</v>
      </c>
    </row>
    <row r="138" spans="1:7" ht="12.75">
      <c r="A138" s="254" t="s">
        <v>240</v>
      </c>
      <c r="B138" s="255" t="s">
        <v>2758</v>
      </c>
      <c r="C138" s="661" t="s">
        <v>296</v>
      </c>
      <c r="D138" s="662">
        <v>0.54</v>
      </c>
      <c r="E138" s="256" t="s">
        <v>5560</v>
      </c>
      <c r="F138" s="663">
        <v>2</v>
      </c>
      <c r="G138" s="663">
        <v>60</v>
      </c>
    </row>
    <row r="139" spans="1:7" ht="12.75">
      <c r="A139" s="254" t="s">
        <v>243</v>
      </c>
      <c r="B139" s="255" t="s">
        <v>2545</v>
      </c>
      <c r="C139" s="661" t="s">
        <v>445</v>
      </c>
      <c r="D139" s="662">
        <v>0.26</v>
      </c>
      <c r="E139" s="256" t="s">
        <v>5560</v>
      </c>
      <c r="F139" s="663">
        <v>2</v>
      </c>
      <c r="G139" s="663">
        <v>60</v>
      </c>
    </row>
    <row r="140" spans="1:7" ht="12.75">
      <c r="A140" s="254" t="s">
        <v>255</v>
      </c>
      <c r="B140" s="255" t="s">
        <v>2555</v>
      </c>
      <c r="C140" s="661" t="s">
        <v>445</v>
      </c>
      <c r="D140" s="662">
        <v>0.34</v>
      </c>
      <c r="E140" s="256" t="s">
        <v>5560</v>
      </c>
      <c r="F140" s="663">
        <v>2</v>
      </c>
      <c r="G140" s="663">
        <v>60</v>
      </c>
    </row>
    <row r="141" spans="1:7" ht="12.75">
      <c r="A141" s="254" t="s">
        <v>259</v>
      </c>
      <c r="B141" s="255" t="s">
        <v>2559</v>
      </c>
      <c r="C141" s="661" t="s">
        <v>79</v>
      </c>
      <c r="D141" s="662">
        <v>0.37</v>
      </c>
      <c r="E141" s="256" t="s">
        <v>5560</v>
      </c>
      <c r="F141" s="663">
        <v>4</v>
      </c>
      <c r="G141" s="663">
        <v>60</v>
      </c>
    </row>
    <row r="142" spans="1:7" ht="12.75">
      <c r="A142" s="254" t="s">
        <v>260</v>
      </c>
      <c r="B142" s="255" t="s">
        <v>2560</v>
      </c>
      <c r="C142" s="661" t="s">
        <v>445</v>
      </c>
      <c r="D142" s="662">
        <v>0.46</v>
      </c>
      <c r="E142" s="256" t="s">
        <v>5560</v>
      </c>
      <c r="F142" s="663">
        <v>2</v>
      </c>
      <c r="G142" s="663">
        <v>60</v>
      </c>
    </row>
    <row r="143" spans="1:7" ht="12.75">
      <c r="A143" s="254" t="s">
        <v>2823</v>
      </c>
      <c r="B143" s="255" t="s">
        <v>4721</v>
      </c>
      <c r="C143" s="661" t="s">
        <v>445</v>
      </c>
      <c r="D143" s="662">
        <v>0.66</v>
      </c>
      <c r="E143" s="256" t="s">
        <v>5560</v>
      </c>
      <c r="F143" s="663">
        <v>2</v>
      </c>
      <c r="G143" s="663">
        <v>60</v>
      </c>
    </row>
    <row r="144" spans="1:7" ht="12.75">
      <c r="A144" s="254" t="s">
        <v>2827</v>
      </c>
      <c r="B144" s="255" t="s">
        <v>4446</v>
      </c>
      <c r="C144" s="661" t="s">
        <v>445</v>
      </c>
      <c r="D144" s="662">
        <v>0.51</v>
      </c>
      <c r="E144" s="256" t="s">
        <v>5560</v>
      </c>
      <c r="F144" s="663">
        <v>2</v>
      </c>
      <c r="G144" s="663">
        <v>60</v>
      </c>
    </row>
    <row r="145" spans="1:7" ht="12.75">
      <c r="A145" s="254" t="s">
        <v>286</v>
      </c>
      <c r="B145" s="255" t="s">
        <v>2574</v>
      </c>
      <c r="C145" s="661" t="s">
        <v>445</v>
      </c>
      <c r="D145" s="662">
        <v>0.53</v>
      </c>
      <c r="E145" s="256" t="s">
        <v>5560</v>
      </c>
      <c r="F145" s="663">
        <v>2</v>
      </c>
      <c r="G145" s="663">
        <v>60</v>
      </c>
    </row>
    <row r="146" spans="1:7" ht="12.75">
      <c r="A146" s="254" t="s">
        <v>287</v>
      </c>
      <c r="B146" s="255" t="s">
        <v>2575</v>
      </c>
      <c r="C146" s="661" t="s">
        <v>445</v>
      </c>
      <c r="D146" s="662">
        <v>0.15</v>
      </c>
      <c r="E146" s="256" t="s">
        <v>5560</v>
      </c>
      <c r="F146" s="663">
        <v>2</v>
      </c>
      <c r="G146" s="663">
        <v>60</v>
      </c>
    </row>
    <row r="147" spans="1:7" ht="12.75">
      <c r="A147" s="254" t="s">
        <v>289</v>
      </c>
      <c r="B147" s="255" t="s">
        <v>2577</v>
      </c>
      <c r="C147" s="661" t="s">
        <v>445</v>
      </c>
      <c r="D147" s="662">
        <v>0.66</v>
      </c>
      <c r="E147" s="256" t="s">
        <v>5560</v>
      </c>
      <c r="F147" s="663">
        <v>2</v>
      </c>
      <c r="G147" s="663">
        <v>60</v>
      </c>
    </row>
    <row r="148" spans="1:7" ht="12.75">
      <c r="A148" s="254" t="s">
        <v>290</v>
      </c>
      <c r="B148" s="255" t="s">
        <v>4723</v>
      </c>
      <c r="C148" s="661" t="s">
        <v>445</v>
      </c>
      <c r="D148" s="662">
        <v>0.11</v>
      </c>
      <c r="E148" s="256" t="s">
        <v>5560</v>
      </c>
      <c r="F148" s="663">
        <v>2</v>
      </c>
      <c r="G148" s="663">
        <v>60</v>
      </c>
    </row>
    <row r="149" spans="1:7" ht="12.75">
      <c r="A149" s="254" t="s">
        <v>305</v>
      </c>
      <c r="B149" s="255" t="s">
        <v>2587</v>
      </c>
      <c r="C149" s="661" t="s">
        <v>445</v>
      </c>
      <c r="D149" s="662">
        <v>0.37</v>
      </c>
      <c r="E149" s="256" t="s">
        <v>5560</v>
      </c>
      <c r="F149" s="663">
        <v>2</v>
      </c>
      <c r="G149" s="663">
        <v>60</v>
      </c>
    </row>
    <row r="150" spans="1:7" ht="12.75">
      <c r="A150" s="254" t="s">
        <v>306</v>
      </c>
      <c r="B150" s="255" t="s">
        <v>2588</v>
      </c>
      <c r="C150" s="661" t="s">
        <v>445</v>
      </c>
      <c r="D150" s="662">
        <v>0.38</v>
      </c>
      <c r="E150" s="256" t="s">
        <v>5560</v>
      </c>
      <c r="F150" s="663">
        <v>2</v>
      </c>
      <c r="G150" s="663">
        <v>60</v>
      </c>
    </row>
    <row r="151" spans="1:7" ht="12.75">
      <c r="A151" s="254" t="s">
        <v>309</v>
      </c>
      <c r="B151" s="255" t="s">
        <v>2288</v>
      </c>
      <c r="C151" s="661" t="s">
        <v>445</v>
      </c>
      <c r="D151" s="662">
        <v>0.89</v>
      </c>
      <c r="E151" s="256" t="s">
        <v>5560</v>
      </c>
      <c r="F151" s="663">
        <v>2</v>
      </c>
      <c r="G151" s="663">
        <v>60</v>
      </c>
    </row>
    <row r="152" spans="1:7" ht="12.75">
      <c r="A152" s="254" t="s">
        <v>324</v>
      </c>
      <c r="B152" s="255" t="s">
        <v>2599</v>
      </c>
      <c r="C152" s="661" t="s">
        <v>79</v>
      </c>
      <c r="D152" s="662">
        <v>0.67</v>
      </c>
      <c r="E152" s="256" t="s">
        <v>5560</v>
      </c>
      <c r="F152" s="663">
        <v>4</v>
      </c>
      <c r="G152" s="663">
        <v>60</v>
      </c>
    </row>
    <row r="153" spans="1:7" ht="12.75">
      <c r="A153" s="254" t="s">
        <v>333</v>
      </c>
      <c r="B153" s="255" t="s">
        <v>2606</v>
      </c>
      <c r="C153" s="661" t="s">
        <v>445</v>
      </c>
      <c r="D153" s="662">
        <v>0.28999999999999998</v>
      </c>
      <c r="E153" s="256" t="s">
        <v>5560</v>
      </c>
      <c r="F153" s="663">
        <v>2</v>
      </c>
      <c r="G153" s="663">
        <v>60</v>
      </c>
    </row>
    <row r="154" spans="1:7" ht="12.75">
      <c r="A154" s="254" t="s">
        <v>352</v>
      </c>
      <c r="B154" s="255" t="s">
        <v>2616</v>
      </c>
      <c r="C154" s="661" t="s">
        <v>445</v>
      </c>
      <c r="D154" s="662">
        <v>0.4</v>
      </c>
      <c r="E154" s="256" t="s">
        <v>5560</v>
      </c>
      <c r="F154" s="663">
        <v>2</v>
      </c>
      <c r="G154" s="663">
        <v>60</v>
      </c>
    </row>
    <row r="155" spans="1:7" ht="12.75">
      <c r="A155" s="254" t="s">
        <v>377</v>
      </c>
      <c r="B155" s="255" t="s">
        <v>2632</v>
      </c>
      <c r="C155" s="661" t="s">
        <v>445</v>
      </c>
      <c r="D155" s="662">
        <v>0.2</v>
      </c>
      <c r="E155" s="256" t="s">
        <v>5560</v>
      </c>
      <c r="F155" s="663">
        <v>2</v>
      </c>
      <c r="G155" s="663">
        <v>60</v>
      </c>
    </row>
    <row r="156" spans="1:7" ht="12.75">
      <c r="A156" s="254" t="s">
        <v>387</v>
      </c>
      <c r="B156" s="255" t="s">
        <v>4728</v>
      </c>
      <c r="C156" s="661" t="s">
        <v>445</v>
      </c>
      <c r="D156" s="662">
        <v>0.1</v>
      </c>
      <c r="E156" s="256" t="s">
        <v>5560</v>
      </c>
      <c r="F156" s="663">
        <v>2</v>
      </c>
      <c r="G156" s="663">
        <v>60</v>
      </c>
    </row>
    <row r="157" spans="1:7" ht="12.75">
      <c r="A157" s="254" t="s">
        <v>388</v>
      </c>
      <c r="B157" s="255" t="s">
        <v>2643</v>
      </c>
      <c r="C157" s="661" t="s">
        <v>445</v>
      </c>
      <c r="D157" s="662">
        <v>0.16</v>
      </c>
      <c r="E157" s="256" t="s">
        <v>5560</v>
      </c>
      <c r="F157" s="663">
        <v>2</v>
      </c>
      <c r="G157" s="663">
        <v>60</v>
      </c>
    </row>
    <row r="158" spans="1:7" ht="12.75">
      <c r="A158" s="254" t="s">
        <v>389</v>
      </c>
      <c r="B158" s="255" t="s">
        <v>2644</v>
      </c>
      <c r="C158" s="661" t="s">
        <v>445</v>
      </c>
      <c r="D158" s="662">
        <v>0.25</v>
      </c>
      <c r="E158" s="256" t="s">
        <v>5560</v>
      </c>
      <c r="F158" s="663">
        <v>2</v>
      </c>
      <c r="G158" s="663">
        <v>60</v>
      </c>
    </row>
    <row r="159" spans="1:7" ht="12.75">
      <c r="A159" s="254" t="s">
        <v>395</v>
      </c>
      <c r="B159" s="255" t="s">
        <v>2647</v>
      </c>
      <c r="C159" s="661" t="s">
        <v>445</v>
      </c>
      <c r="D159" s="662">
        <v>0.6</v>
      </c>
      <c r="E159" s="256" t="s">
        <v>5560</v>
      </c>
      <c r="F159" s="663">
        <v>2</v>
      </c>
      <c r="G159" s="663">
        <v>60</v>
      </c>
    </row>
    <row r="160" spans="1:7" ht="12.75">
      <c r="A160" s="254" t="s">
        <v>397</v>
      </c>
      <c r="B160" s="255" t="s">
        <v>2648</v>
      </c>
      <c r="C160" s="661" t="s">
        <v>445</v>
      </c>
      <c r="D160" s="662">
        <v>0.15</v>
      </c>
      <c r="E160" s="256" t="s">
        <v>5560</v>
      </c>
      <c r="F160" s="663">
        <v>2</v>
      </c>
      <c r="G160" s="663">
        <v>60</v>
      </c>
    </row>
    <row r="161" spans="1:7" ht="12.75">
      <c r="A161" s="254" t="s">
        <v>406</v>
      </c>
      <c r="B161" s="255" t="s">
        <v>2657</v>
      </c>
      <c r="C161" s="661" t="s">
        <v>445</v>
      </c>
      <c r="D161" s="662">
        <v>0.28000000000000003</v>
      </c>
      <c r="E161" s="256" t="s">
        <v>5560</v>
      </c>
      <c r="F161" s="663">
        <v>2</v>
      </c>
      <c r="G161" s="663">
        <v>60</v>
      </c>
    </row>
    <row r="162" spans="1:7" ht="12.75">
      <c r="A162" s="254" t="s">
        <v>407</v>
      </c>
      <c r="B162" s="255" t="s">
        <v>2658</v>
      </c>
      <c r="C162" s="661" t="s">
        <v>445</v>
      </c>
      <c r="D162" s="662">
        <v>0.26</v>
      </c>
      <c r="E162" s="256" t="s">
        <v>5560</v>
      </c>
      <c r="F162" s="663">
        <v>2</v>
      </c>
      <c r="G162" s="663">
        <v>60</v>
      </c>
    </row>
    <row r="163" spans="1:7" ht="12.75">
      <c r="A163" s="254" t="s">
        <v>412</v>
      </c>
      <c r="B163" s="255" t="s">
        <v>2660</v>
      </c>
      <c r="C163" s="661" t="s">
        <v>445</v>
      </c>
      <c r="D163" s="662">
        <v>0.26</v>
      </c>
      <c r="E163" s="256" t="s">
        <v>5560</v>
      </c>
      <c r="F163" s="663">
        <v>2</v>
      </c>
      <c r="G163" s="663">
        <v>60</v>
      </c>
    </row>
    <row r="164" spans="1:7" ht="12.75">
      <c r="A164" s="254" t="s">
        <v>414</v>
      </c>
      <c r="B164" s="255" t="s">
        <v>2662</v>
      </c>
      <c r="C164" s="661" t="s">
        <v>445</v>
      </c>
      <c r="D164" s="662">
        <v>0.83</v>
      </c>
      <c r="E164" s="256" t="s">
        <v>5560</v>
      </c>
      <c r="F164" s="663">
        <v>2</v>
      </c>
      <c r="G164" s="663">
        <v>60</v>
      </c>
    </row>
    <row r="165" spans="1:7" ht="12.75">
      <c r="A165" s="254" t="s">
        <v>415</v>
      </c>
      <c r="B165" s="255" t="s">
        <v>2663</v>
      </c>
      <c r="C165" s="661" t="s">
        <v>445</v>
      </c>
      <c r="D165" s="662">
        <v>0.53</v>
      </c>
      <c r="E165" s="256" t="s">
        <v>5560</v>
      </c>
      <c r="F165" s="663">
        <v>2</v>
      </c>
      <c r="G165" s="663">
        <v>60</v>
      </c>
    </row>
    <row r="166" spans="1:7" ht="12.75">
      <c r="A166" s="254" t="s">
        <v>423</v>
      </c>
      <c r="B166" s="255" t="s">
        <v>2671</v>
      </c>
      <c r="C166" s="661" t="s">
        <v>445</v>
      </c>
      <c r="D166" s="662">
        <v>0.19</v>
      </c>
      <c r="E166" s="256" t="s">
        <v>5560</v>
      </c>
      <c r="F166" s="663">
        <v>2</v>
      </c>
      <c r="G166" s="663">
        <v>60</v>
      </c>
    </row>
    <row r="167" spans="1:7" ht="12.75">
      <c r="A167" s="254" t="s">
        <v>430</v>
      </c>
      <c r="B167" s="255" t="s">
        <v>2674</v>
      </c>
      <c r="C167" s="661" t="s">
        <v>445</v>
      </c>
      <c r="D167" s="662">
        <v>0.83</v>
      </c>
      <c r="E167" s="256" t="s">
        <v>5560</v>
      </c>
      <c r="F167" s="663">
        <v>2</v>
      </c>
      <c r="G167" s="663">
        <v>60</v>
      </c>
    </row>
    <row r="168" spans="1:7" ht="12.75">
      <c r="A168" s="254" t="s">
        <v>449</v>
      </c>
      <c r="B168" s="255" t="s">
        <v>2349</v>
      </c>
      <c r="C168" s="661" t="s">
        <v>445</v>
      </c>
      <c r="D168" s="662">
        <v>0.13</v>
      </c>
      <c r="E168" s="256" t="s">
        <v>5560</v>
      </c>
      <c r="F168" s="663">
        <v>2</v>
      </c>
      <c r="G168" s="663">
        <v>60</v>
      </c>
    </row>
    <row r="169" spans="1:7" ht="12.75">
      <c r="A169" s="254" t="s">
        <v>453</v>
      </c>
      <c r="B169" s="255" t="s">
        <v>4733</v>
      </c>
      <c r="C169" s="661" t="s">
        <v>296</v>
      </c>
      <c r="D169" s="662">
        <v>0.59</v>
      </c>
      <c r="E169" s="256" t="s">
        <v>5560</v>
      </c>
      <c r="F169" s="663">
        <v>2</v>
      </c>
      <c r="G169" s="663">
        <v>60</v>
      </c>
    </row>
    <row r="170" spans="1:7" ht="12.75">
      <c r="A170" s="254" t="s">
        <v>455</v>
      </c>
      <c r="B170" s="255" t="s">
        <v>2350</v>
      </c>
      <c r="C170" s="661" t="s">
        <v>445</v>
      </c>
      <c r="D170" s="662">
        <v>0.1</v>
      </c>
      <c r="E170" s="256" t="s">
        <v>5560</v>
      </c>
      <c r="F170" s="663">
        <v>2</v>
      </c>
      <c r="G170" s="663">
        <v>60</v>
      </c>
    </row>
    <row r="171" spans="1:7" ht="12.75">
      <c r="A171" s="254" t="s">
        <v>461</v>
      </c>
      <c r="B171" s="255" t="s">
        <v>2690</v>
      </c>
      <c r="C171" s="661" t="s">
        <v>445</v>
      </c>
      <c r="D171" s="662">
        <v>0.15</v>
      </c>
      <c r="E171" s="256" t="s">
        <v>5560</v>
      </c>
      <c r="F171" s="663">
        <v>2</v>
      </c>
      <c r="G171" s="663">
        <v>60</v>
      </c>
    </row>
    <row r="172" spans="1:7" ht="12.75">
      <c r="A172" s="254" t="s">
        <v>472</v>
      </c>
      <c r="B172" s="255" t="s">
        <v>2696</v>
      </c>
      <c r="C172" s="661" t="s">
        <v>445</v>
      </c>
      <c r="D172" s="662">
        <v>0.08</v>
      </c>
      <c r="E172" s="256" t="s">
        <v>5560</v>
      </c>
      <c r="F172" s="663">
        <v>2</v>
      </c>
      <c r="G172" s="663">
        <v>60</v>
      </c>
    </row>
    <row r="173" spans="1:7" ht="12.75">
      <c r="A173" s="254" t="s">
        <v>473</v>
      </c>
      <c r="B173" s="255" t="s">
        <v>2697</v>
      </c>
      <c r="C173" s="661" t="s">
        <v>445</v>
      </c>
      <c r="D173" s="662">
        <v>0.08</v>
      </c>
      <c r="E173" s="256" t="s">
        <v>5560</v>
      </c>
      <c r="F173" s="663">
        <v>2</v>
      </c>
      <c r="G173" s="663">
        <v>60</v>
      </c>
    </row>
    <row r="174" spans="1:7" ht="12.75">
      <c r="A174" s="254" t="s">
        <v>474</v>
      </c>
      <c r="B174" s="255" t="s">
        <v>2698</v>
      </c>
      <c r="C174" s="661" t="s">
        <v>445</v>
      </c>
      <c r="D174" s="662">
        <v>0.17</v>
      </c>
      <c r="E174" s="256" t="s">
        <v>5560</v>
      </c>
      <c r="F174" s="663">
        <v>2</v>
      </c>
      <c r="G174" s="663">
        <v>60</v>
      </c>
    </row>
    <row r="175" spans="1:7" ht="12.75">
      <c r="A175" s="254" t="s">
        <v>476</v>
      </c>
      <c r="B175" s="255" t="s">
        <v>2699</v>
      </c>
      <c r="C175" s="661" t="s">
        <v>445</v>
      </c>
      <c r="D175" s="662">
        <v>0.83</v>
      </c>
      <c r="E175" s="256" t="s">
        <v>5560</v>
      </c>
      <c r="F175" s="663">
        <v>2</v>
      </c>
      <c r="G175" s="663">
        <v>60</v>
      </c>
    </row>
    <row r="176" spans="1:7" ht="12.75">
      <c r="A176" s="254" t="s">
        <v>478</v>
      </c>
      <c r="B176" s="255" t="s">
        <v>4735</v>
      </c>
      <c r="C176" s="661" t="s">
        <v>79</v>
      </c>
      <c r="D176" s="662">
        <v>0.3</v>
      </c>
      <c r="E176" s="256" t="s">
        <v>5560</v>
      </c>
      <c r="F176" s="663">
        <v>4</v>
      </c>
      <c r="G176" s="663">
        <v>60</v>
      </c>
    </row>
    <row r="177" spans="1:7" ht="12.75">
      <c r="A177" s="254" t="s">
        <v>483</v>
      </c>
      <c r="B177" s="255" t="s">
        <v>2706</v>
      </c>
      <c r="C177" s="661" t="s">
        <v>445</v>
      </c>
      <c r="D177" s="662">
        <v>0.11</v>
      </c>
      <c r="E177" s="256" t="s">
        <v>5560</v>
      </c>
      <c r="F177" s="663">
        <v>2</v>
      </c>
      <c r="G177" s="663">
        <v>60</v>
      </c>
    </row>
    <row r="178" spans="1:7" ht="12.75">
      <c r="A178" s="254" t="s">
        <v>4458</v>
      </c>
      <c r="B178" s="255" t="s">
        <v>4465</v>
      </c>
      <c r="C178" s="661" t="s">
        <v>445</v>
      </c>
      <c r="D178" s="662">
        <v>0.12</v>
      </c>
      <c r="E178" s="256" t="s">
        <v>5560</v>
      </c>
      <c r="F178" s="663">
        <v>2</v>
      </c>
      <c r="G178" s="663">
        <v>60</v>
      </c>
    </row>
    <row r="179" spans="1:7" ht="12.75">
      <c r="A179" s="254" t="s">
        <v>4459</v>
      </c>
      <c r="B179" s="255" t="s">
        <v>4466</v>
      </c>
      <c r="C179" s="661" t="s">
        <v>445</v>
      </c>
      <c r="D179" s="662">
        <v>0.23</v>
      </c>
      <c r="E179" s="256" t="s">
        <v>5560</v>
      </c>
      <c r="F179" s="663">
        <v>2</v>
      </c>
      <c r="G179" s="663">
        <v>60</v>
      </c>
    </row>
    <row r="180" spans="1:7" ht="12.75">
      <c r="A180" s="254" t="s">
        <v>500</v>
      </c>
      <c r="B180" s="255" t="s">
        <v>4467</v>
      </c>
      <c r="C180" s="661" t="s">
        <v>445</v>
      </c>
      <c r="D180" s="662">
        <v>0.24</v>
      </c>
      <c r="E180" s="256" t="s">
        <v>5560</v>
      </c>
      <c r="F180" s="663">
        <v>2</v>
      </c>
      <c r="G180" s="663">
        <v>60</v>
      </c>
    </row>
    <row r="181" spans="1:7" ht="12.75">
      <c r="A181" s="254" t="s">
        <v>503</v>
      </c>
      <c r="B181" s="255" t="s">
        <v>2722</v>
      </c>
      <c r="C181" s="661" t="s">
        <v>445</v>
      </c>
      <c r="D181" s="662">
        <v>0.84</v>
      </c>
      <c r="E181" s="256" t="s">
        <v>5560</v>
      </c>
      <c r="F181" s="663">
        <v>2</v>
      </c>
      <c r="G181" s="663">
        <v>60</v>
      </c>
    </row>
    <row r="182" spans="1:7" ht="12.75">
      <c r="A182" s="254" t="s">
        <v>506</v>
      </c>
      <c r="B182" s="255" t="s">
        <v>4470</v>
      </c>
      <c r="C182" s="661" t="s">
        <v>445</v>
      </c>
      <c r="D182" s="662">
        <v>0.37</v>
      </c>
      <c r="E182" s="256" t="s">
        <v>5560</v>
      </c>
      <c r="F182" s="663">
        <v>2</v>
      </c>
      <c r="G182" s="663">
        <v>60</v>
      </c>
    </row>
    <row r="183" spans="1:7" ht="12.75">
      <c r="A183" s="254" t="s">
        <v>508</v>
      </c>
      <c r="B183" s="255" t="s">
        <v>4471</v>
      </c>
      <c r="C183" s="661" t="s">
        <v>445</v>
      </c>
      <c r="D183" s="662">
        <v>0.71</v>
      </c>
      <c r="E183" s="256" t="s">
        <v>5560</v>
      </c>
      <c r="F183" s="663">
        <v>2</v>
      </c>
      <c r="G183" s="663">
        <v>60</v>
      </c>
    </row>
    <row r="184" spans="1:7" ht="12.75">
      <c r="A184" s="254" t="s">
        <v>509</v>
      </c>
      <c r="B184" s="255" t="s">
        <v>4472</v>
      </c>
      <c r="C184" s="661" t="s">
        <v>445</v>
      </c>
      <c r="D184" s="662">
        <v>0.28999999999999998</v>
      </c>
      <c r="E184" s="256" t="s">
        <v>5560</v>
      </c>
      <c r="F184" s="663">
        <v>2</v>
      </c>
      <c r="G184" s="663">
        <v>60</v>
      </c>
    </row>
    <row r="185" spans="1:7" ht="12.75">
      <c r="A185" s="254" t="s">
        <v>510</v>
      </c>
      <c r="B185" s="255" t="s">
        <v>2729</v>
      </c>
      <c r="C185" s="661" t="s">
        <v>445</v>
      </c>
      <c r="D185" s="662">
        <v>0.44</v>
      </c>
      <c r="E185" s="256" t="s">
        <v>5560</v>
      </c>
      <c r="F185" s="663">
        <v>2</v>
      </c>
      <c r="G185" s="663">
        <v>60</v>
      </c>
    </row>
    <row r="186" spans="1:7" ht="12.75">
      <c r="A186" s="254" t="s">
        <v>511</v>
      </c>
      <c r="B186" s="255" t="s">
        <v>2730</v>
      </c>
      <c r="C186" s="661" t="s">
        <v>445</v>
      </c>
      <c r="D186" s="662">
        <v>0.26</v>
      </c>
      <c r="E186" s="256" t="s">
        <v>5560</v>
      </c>
      <c r="F186" s="663">
        <v>2</v>
      </c>
      <c r="G186" s="663">
        <v>60</v>
      </c>
    </row>
    <row r="187" spans="1:7" ht="12.75">
      <c r="A187" s="254" t="s">
        <v>517</v>
      </c>
      <c r="B187" s="255" t="s">
        <v>2734</v>
      </c>
      <c r="C187" s="661" t="s">
        <v>445</v>
      </c>
      <c r="D187" s="662">
        <v>0.25</v>
      </c>
      <c r="E187" s="256" t="s">
        <v>5560</v>
      </c>
      <c r="F187" s="663">
        <v>2</v>
      </c>
      <c r="G187" s="663">
        <v>60</v>
      </c>
    </row>
    <row r="188" spans="1:7" ht="12.75">
      <c r="A188" s="254" t="s">
        <v>519</v>
      </c>
      <c r="B188" s="255" t="s">
        <v>2736</v>
      </c>
      <c r="C188" s="661" t="s">
        <v>445</v>
      </c>
      <c r="D188" s="662">
        <v>0.27</v>
      </c>
      <c r="E188" s="256" t="s">
        <v>5560</v>
      </c>
      <c r="F188" s="663">
        <v>2</v>
      </c>
      <c r="G188" s="663">
        <v>60</v>
      </c>
    </row>
    <row r="189" spans="1:7" ht="12.75">
      <c r="A189" s="254" t="s">
        <v>408</v>
      </c>
      <c r="B189" s="255" t="s">
        <v>2308</v>
      </c>
      <c r="C189" s="661" t="s">
        <v>79</v>
      </c>
      <c r="D189" s="662">
        <v>0.73</v>
      </c>
      <c r="E189" s="256" t="s">
        <v>5560</v>
      </c>
      <c r="F189" s="663">
        <v>4</v>
      </c>
      <c r="G189" s="663">
        <v>60</v>
      </c>
    </row>
    <row r="190" spans="1:7" ht="12.75">
      <c r="A190" s="254" t="s">
        <v>410</v>
      </c>
      <c r="B190" s="255" t="s">
        <v>2791</v>
      </c>
      <c r="C190" s="661" t="s">
        <v>410</v>
      </c>
      <c r="D190" s="662" t="s">
        <v>4699</v>
      </c>
      <c r="E190" s="256" t="s">
        <v>5564</v>
      </c>
      <c r="F190" s="663">
        <v>2</v>
      </c>
      <c r="G190" s="663">
        <v>60</v>
      </c>
    </row>
    <row r="191" spans="1:7" ht="12.75">
      <c r="A191" s="254" t="s">
        <v>411</v>
      </c>
      <c r="B191" s="255" t="s">
        <v>2793</v>
      </c>
      <c r="C191" s="661" t="s">
        <v>411</v>
      </c>
      <c r="D191" s="662" t="s">
        <v>4699</v>
      </c>
      <c r="E191" s="256" t="s">
        <v>5564</v>
      </c>
      <c r="F191" s="663">
        <v>2</v>
      </c>
      <c r="G191" s="663">
        <v>60</v>
      </c>
    </row>
    <row r="192" spans="1:7" ht="12.75">
      <c r="A192" s="254" t="s">
        <v>416</v>
      </c>
      <c r="B192" s="255" t="s">
        <v>2664</v>
      </c>
      <c r="C192" s="661" t="s">
        <v>88</v>
      </c>
      <c r="D192" s="662">
        <v>0.74</v>
      </c>
      <c r="E192" s="256" t="s">
        <v>5560</v>
      </c>
      <c r="F192" s="663">
        <v>9</v>
      </c>
      <c r="G192" s="663">
        <v>30</v>
      </c>
    </row>
    <row r="193" spans="1:7" ht="12.75">
      <c r="A193" s="254" t="s">
        <v>417</v>
      </c>
      <c r="B193" s="255" t="s">
        <v>2665</v>
      </c>
      <c r="C193" s="661" t="s">
        <v>296</v>
      </c>
      <c r="D193" s="662">
        <v>0.69</v>
      </c>
      <c r="E193" s="256" t="s">
        <v>5560</v>
      </c>
      <c r="F193" s="663">
        <v>2</v>
      </c>
      <c r="G193" s="663">
        <v>60</v>
      </c>
    </row>
    <row r="194" spans="1:7" ht="12.75">
      <c r="A194" s="254" t="s">
        <v>418</v>
      </c>
      <c r="B194" s="255" t="s">
        <v>2666</v>
      </c>
      <c r="C194" s="661" t="s">
        <v>88</v>
      </c>
      <c r="D194" s="662">
        <v>0.74</v>
      </c>
      <c r="E194" s="256" t="s">
        <v>5560</v>
      </c>
      <c r="F194" s="663">
        <v>9</v>
      </c>
      <c r="G194" s="663">
        <v>30</v>
      </c>
    </row>
    <row r="195" spans="1:7" ht="12.75">
      <c r="A195" s="254" t="s">
        <v>419</v>
      </c>
      <c r="B195" s="255" t="s">
        <v>2667</v>
      </c>
      <c r="C195" s="661" t="s">
        <v>88</v>
      </c>
      <c r="D195" s="662">
        <v>0.74</v>
      </c>
      <c r="E195" s="256" t="s">
        <v>5560</v>
      </c>
      <c r="F195" s="663">
        <v>9</v>
      </c>
      <c r="G195" s="663">
        <v>30</v>
      </c>
    </row>
    <row r="196" spans="1:7" ht="12.75">
      <c r="A196" s="254" t="s">
        <v>420</v>
      </c>
      <c r="B196" s="255" t="s">
        <v>2668</v>
      </c>
      <c r="C196" s="661" t="s">
        <v>88</v>
      </c>
      <c r="D196" s="662">
        <v>0.74</v>
      </c>
      <c r="E196" s="256" t="s">
        <v>5560</v>
      </c>
      <c r="F196" s="663">
        <v>9</v>
      </c>
      <c r="G196" s="663">
        <v>30</v>
      </c>
    </row>
    <row r="197" spans="1:7" ht="12.75">
      <c r="A197" s="254" t="s">
        <v>421</v>
      </c>
      <c r="B197" s="255" t="s">
        <v>2669</v>
      </c>
      <c r="C197" s="661" t="s">
        <v>88</v>
      </c>
      <c r="D197" s="662">
        <v>0.74</v>
      </c>
      <c r="E197" s="256" t="s">
        <v>5560</v>
      </c>
      <c r="F197" s="663">
        <v>9</v>
      </c>
      <c r="G197" s="663">
        <v>30</v>
      </c>
    </row>
    <row r="198" spans="1:7" ht="12.75">
      <c r="A198" s="254" t="s">
        <v>422</v>
      </c>
      <c r="B198" s="255" t="s">
        <v>2670</v>
      </c>
      <c r="C198" s="661" t="s">
        <v>88</v>
      </c>
      <c r="D198" s="662">
        <v>0.74</v>
      </c>
      <c r="E198" s="256" t="s">
        <v>5560</v>
      </c>
      <c r="F198" s="663">
        <v>9</v>
      </c>
      <c r="G198" s="663">
        <v>30</v>
      </c>
    </row>
    <row r="199" spans="1:7" ht="12.75">
      <c r="A199" s="254" t="s">
        <v>425</v>
      </c>
      <c r="B199" s="255" t="s">
        <v>2309</v>
      </c>
      <c r="C199" s="661" t="s">
        <v>88</v>
      </c>
      <c r="D199" s="662">
        <v>0.98</v>
      </c>
      <c r="E199" s="256" t="s">
        <v>5560</v>
      </c>
      <c r="F199" s="663">
        <v>9</v>
      </c>
      <c r="G199" s="663">
        <v>30</v>
      </c>
    </row>
    <row r="200" spans="1:7" ht="12.75">
      <c r="A200" s="254" t="s">
        <v>79</v>
      </c>
      <c r="B200" s="255" t="s">
        <v>2796</v>
      </c>
      <c r="C200" s="661" t="s">
        <v>79</v>
      </c>
      <c r="D200" s="662" t="s">
        <v>4699</v>
      </c>
      <c r="E200" s="256" t="s">
        <v>5564</v>
      </c>
      <c r="F200" s="663">
        <v>4</v>
      </c>
      <c r="G200" s="663">
        <v>60</v>
      </c>
    </row>
    <row r="201" spans="1:7" ht="12.75">
      <c r="A201" s="254" t="s">
        <v>426</v>
      </c>
      <c r="B201" s="255" t="s">
        <v>2798</v>
      </c>
      <c r="C201" s="661" t="s">
        <v>426</v>
      </c>
      <c r="D201" s="662" t="s">
        <v>4699</v>
      </c>
      <c r="E201" s="256" t="s">
        <v>5564</v>
      </c>
      <c r="F201" s="663">
        <v>6</v>
      </c>
      <c r="G201" s="663">
        <v>60</v>
      </c>
    </row>
    <row r="202" spans="1:7" ht="12.75">
      <c r="A202" s="254" t="s">
        <v>427</v>
      </c>
      <c r="B202" s="255" t="s">
        <v>2800</v>
      </c>
      <c r="C202" s="661" t="s">
        <v>427</v>
      </c>
      <c r="D202" s="662" t="s">
        <v>4699</v>
      </c>
      <c r="E202" s="256" t="s">
        <v>5564</v>
      </c>
      <c r="F202" s="663">
        <v>3</v>
      </c>
      <c r="G202" s="663">
        <v>60</v>
      </c>
    </row>
    <row r="203" spans="1:7" ht="12.75">
      <c r="A203" s="254" t="s">
        <v>69</v>
      </c>
      <c r="B203" s="255" t="s">
        <v>2802</v>
      </c>
      <c r="C203" s="661" t="s">
        <v>69</v>
      </c>
      <c r="D203" s="662" t="s">
        <v>4699</v>
      </c>
      <c r="E203" s="256" t="s">
        <v>5564</v>
      </c>
      <c r="F203" s="663">
        <v>2</v>
      </c>
      <c r="G203" s="663">
        <v>60</v>
      </c>
    </row>
    <row r="204" spans="1:7" ht="12.75">
      <c r="A204" s="254" t="s">
        <v>429</v>
      </c>
      <c r="B204" s="255" t="s">
        <v>2805</v>
      </c>
      <c r="C204" s="661" t="s">
        <v>429</v>
      </c>
      <c r="D204" s="662" t="s">
        <v>4699</v>
      </c>
      <c r="E204" s="256" t="s">
        <v>5564</v>
      </c>
      <c r="F204" s="663">
        <v>4</v>
      </c>
      <c r="G204" s="663">
        <v>60</v>
      </c>
    </row>
    <row r="205" spans="1:7" ht="12.75">
      <c r="A205" s="254" t="s">
        <v>431</v>
      </c>
      <c r="B205" s="255" t="s">
        <v>2807</v>
      </c>
      <c r="C205" s="661" t="s">
        <v>431</v>
      </c>
      <c r="D205" s="662" t="s">
        <v>4699</v>
      </c>
      <c r="E205" s="256" t="s">
        <v>5564</v>
      </c>
      <c r="F205" s="663">
        <v>3</v>
      </c>
      <c r="G205" s="663">
        <v>60</v>
      </c>
    </row>
    <row r="206" spans="1:7" ht="12.75">
      <c r="A206" s="254" t="s">
        <v>435</v>
      </c>
      <c r="B206" s="255" t="s">
        <v>2678</v>
      </c>
      <c r="C206" s="661" t="s">
        <v>361</v>
      </c>
      <c r="D206" s="662">
        <v>1</v>
      </c>
      <c r="E206" s="256" t="s">
        <v>5560</v>
      </c>
      <c r="F206" s="663">
        <v>3</v>
      </c>
      <c r="G206" s="663">
        <v>60</v>
      </c>
    </row>
    <row r="207" spans="1:7" ht="12.75">
      <c r="A207" s="254" t="s">
        <v>437</v>
      </c>
      <c r="B207" s="255" t="s">
        <v>2310</v>
      </c>
      <c r="C207" s="661" t="s">
        <v>88</v>
      </c>
      <c r="D207" s="662">
        <v>0.8</v>
      </c>
      <c r="E207" s="256" t="s">
        <v>5560</v>
      </c>
      <c r="F207" s="663">
        <v>9</v>
      </c>
      <c r="G207" s="663">
        <v>30</v>
      </c>
    </row>
    <row r="208" spans="1:7" ht="12.75">
      <c r="A208" s="254" t="s">
        <v>438</v>
      </c>
      <c r="B208" s="255" t="s">
        <v>2311</v>
      </c>
      <c r="C208" s="661" t="s">
        <v>438</v>
      </c>
      <c r="D208" s="662" t="s">
        <v>4699</v>
      </c>
      <c r="E208" s="256" t="s">
        <v>5564</v>
      </c>
      <c r="F208" s="663">
        <v>12</v>
      </c>
      <c r="G208" s="663">
        <v>30</v>
      </c>
    </row>
    <row r="209" spans="1:7" ht="12.75">
      <c r="A209" s="254" t="s">
        <v>439</v>
      </c>
      <c r="B209" s="255" t="s">
        <v>2312</v>
      </c>
      <c r="C209" s="661" t="s">
        <v>439</v>
      </c>
      <c r="D209" s="662" t="s">
        <v>4699</v>
      </c>
      <c r="E209" s="256" t="s">
        <v>5564</v>
      </c>
      <c r="F209" s="663">
        <v>3</v>
      </c>
      <c r="G209" s="663">
        <v>60</v>
      </c>
    </row>
    <row r="210" spans="1:7" ht="12.75">
      <c r="A210" s="254" t="s">
        <v>440</v>
      </c>
      <c r="B210" s="255" t="s">
        <v>2313</v>
      </c>
      <c r="C210" s="661" t="s">
        <v>79</v>
      </c>
      <c r="D210" s="662">
        <v>0.57999999999999996</v>
      </c>
      <c r="E210" s="256" t="s">
        <v>5560</v>
      </c>
      <c r="F210" s="663">
        <v>4</v>
      </c>
      <c r="G210" s="663">
        <v>60</v>
      </c>
    </row>
    <row r="211" spans="1:7" ht="12.75">
      <c r="A211" s="254" t="s">
        <v>441</v>
      </c>
      <c r="B211" s="255" t="s">
        <v>2680</v>
      </c>
      <c r="C211" s="661" t="s">
        <v>79</v>
      </c>
      <c r="D211" s="662">
        <v>0.11</v>
      </c>
      <c r="E211" s="256" t="s">
        <v>5560</v>
      </c>
      <c r="F211" s="663">
        <v>4</v>
      </c>
      <c r="G211" s="663">
        <v>60</v>
      </c>
    </row>
    <row r="212" spans="1:7" ht="12.75">
      <c r="A212" s="254" t="s">
        <v>443</v>
      </c>
      <c r="B212" s="255" t="s">
        <v>2682</v>
      </c>
      <c r="C212" s="661" t="s">
        <v>443</v>
      </c>
      <c r="D212" s="662" t="s">
        <v>4699</v>
      </c>
      <c r="E212" s="256" t="s">
        <v>5564</v>
      </c>
      <c r="F212" s="663">
        <v>2</v>
      </c>
      <c r="G212" s="663">
        <v>60</v>
      </c>
    </row>
    <row r="213" spans="1:7" ht="12.75">
      <c r="A213" s="254" t="s">
        <v>444</v>
      </c>
      <c r="B213" s="255" t="s">
        <v>2683</v>
      </c>
      <c r="C213" s="661" t="s">
        <v>79</v>
      </c>
      <c r="D213" s="662">
        <v>0.7</v>
      </c>
      <c r="E213" s="256" t="s">
        <v>5560</v>
      </c>
      <c r="F213" s="663">
        <v>4</v>
      </c>
      <c r="G213" s="663">
        <v>60</v>
      </c>
    </row>
    <row r="214" spans="1:7" ht="12.75">
      <c r="A214" s="254" t="s">
        <v>59</v>
      </c>
      <c r="B214" s="255" t="s">
        <v>2314</v>
      </c>
      <c r="C214" s="661" t="s">
        <v>59</v>
      </c>
      <c r="D214" s="662" t="s">
        <v>4699</v>
      </c>
      <c r="E214" s="256" t="s">
        <v>5564</v>
      </c>
      <c r="F214" s="663">
        <v>3</v>
      </c>
      <c r="G214" s="663">
        <v>60</v>
      </c>
    </row>
    <row r="215" spans="1:7" ht="12.75">
      <c r="A215" s="254" t="s">
        <v>445</v>
      </c>
      <c r="B215" s="255" t="s">
        <v>2813</v>
      </c>
      <c r="C215" s="661" t="s">
        <v>445</v>
      </c>
      <c r="D215" s="662" t="s">
        <v>4699</v>
      </c>
      <c r="E215" s="256" t="s">
        <v>5564</v>
      </c>
      <c r="F215" s="663">
        <v>2</v>
      </c>
      <c r="G215" s="663">
        <v>60</v>
      </c>
    </row>
    <row r="216" spans="1:7" ht="12.75">
      <c r="A216" s="254" t="s">
        <v>446</v>
      </c>
      <c r="B216" s="255" t="s">
        <v>2315</v>
      </c>
      <c r="C216" s="661" t="s">
        <v>88</v>
      </c>
      <c r="D216" s="662">
        <v>1.47</v>
      </c>
      <c r="E216" s="256" t="s">
        <v>5560</v>
      </c>
      <c r="F216" s="663">
        <v>9</v>
      </c>
      <c r="G216" s="663">
        <v>30</v>
      </c>
    </row>
    <row r="217" spans="1:7" ht="12.75">
      <c r="A217" s="254" t="s">
        <v>447</v>
      </c>
      <c r="B217" s="255" t="s">
        <v>2316</v>
      </c>
      <c r="C217" s="661" t="s">
        <v>447</v>
      </c>
      <c r="D217" s="662" t="s">
        <v>4699</v>
      </c>
      <c r="E217" s="256" t="s">
        <v>5564</v>
      </c>
      <c r="F217" s="663">
        <v>3</v>
      </c>
      <c r="G217" s="663">
        <v>60</v>
      </c>
    </row>
    <row r="218" spans="1:7" ht="12.75">
      <c r="A218" s="254" t="s">
        <v>450</v>
      </c>
      <c r="B218" s="255" t="s">
        <v>2317</v>
      </c>
      <c r="C218" s="661" t="s">
        <v>450</v>
      </c>
      <c r="D218" s="662" t="s">
        <v>4699</v>
      </c>
      <c r="E218" s="256" t="s">
        <v>5564</v>
      </c>
      <c r="F218" s="663">
        <v>2</v>
      </c>
      <c r="G218" s="663">
        <v>60</v>
      </c>
    </row>
    <row r="219" spans="1:7" ht="12.75">
      <c r="A219" s="254" t="s">
        <v>452</v>
      </c>
      <c r="B219" s="255" t="s">
        <v>4704</v>
      </c>
      <c r="C219" s="661" t="s">
        <v>79</v>
      </c>
      <c r="D219" s="662">
        <v>0.3</v>
      </c>
      <c r="E219" s="256" t="s">
        <v>5560</v>
      </c>
      <c r="F219" s="663">
        <v>4</v>
      </c>
      <c r="G219" s="663">
        <v>60</v>
      </c>
    </row>
    <row r="220" spans="1:7" ht="12.75">
      <c r="A220" s="254" t="s">
        <v>454</v>
      </c>
      <c r="B220" s="255" t="s">
        <v>2318</v>
      </c>
      <c r="C220" s="661" t="s">
        <v>426</v>
      </c>
      <c r="D220" s="662">
        <v>0.68</v>
      </c>
      <c r="E220" s="256" t="s">
        <v>5560</v>
      </c>
      <c r="F220" s="663">
        <v>6</v>
      </c>
      <c r="G220" s="663">
        <v>60</v>
      </c>
    </row>
    <row r="221" spans="1:7" ht="12.75">
      <c r="A221" s="254" t="s">
        <v>464</v>
      </c>
      <c r="B221" s="255" t="s">
        <v>2321</v>
      </c>
      <c r="C221" s="661" t="s">
        <v>88</v>
      </c>
      <c r="D221" s="662">
        <v>0.9</v>
      </c>
      <c r="E221" s="256" t="s">
        <v>5560</v>
      </c>
      <c r="F221" s="663">
        <v>9</v>
      </c>
      <c r="G221" s="663">
        <v>30</v>
      </c>
    </row>
    <row r="222" spans="1:7" ht="12.75">
      <c r="A222" s="254" t="s">
        <v>475</v>
      </c>
      <c r="B222" s="255" t="s">
        <v>2323</v>
      </c>
      <c r="C222" s="661" t="s">
        <v>79</v>
      </c>
      <c r="D222" s="662">
        <v>0.73</v>
      </c>
      <c r="E222" s="256" t="s">
        <v>5560</v>
      </c>
      <c r="F222" s="663">
        <v>4</v>
      </c>
      <c r="G222" s="663">
        <v>60</v>
      </c>
    </row>
    <row r="223" spans="1:7" ht="12.75">
      <c r="A223" s="254" t="s">
        <v>2830</v>
      </c>
      <c r="B223" s="255" t="s">
        <v>2711</v>
      </c>
      <c r="C223" s="661" t="s">
        <v>79</v>
      </c>
      <c r="D223" s="662">
        <v>0.7</v>
      </c>
      <c r="E223" s="256" t="s">
        <v>5560</v>
      </c>
      <c r="F223" s="663">
        <v>4</v>
      </c>
      <c r="G223" s="663">
        <v>60</v>
      </c>
    </row>
    <row r="224" spans="1:7" ht="12.75">
      <c r="A224" s="254" t="s">
        <v>488</v>
      </c>
      <c r="B224" s="255" t="s">
        <v>2712</v>
      </c>
      <c r="C224" s="661" t="s">
        <v>79</v>
      </c>
      <c r="D224" s="662">
        <v>0.55000000000000004</v>
      </c>
      <c r="E224" s="256" t="s">
        <v>5560</v>
      </c>
      <c r="F224" s="663">
        <v>4</v>
      </c>
      <c r="G224" s="663">
        <v>60</v>
      </c>
    </row>
    <row r="225" spans="1:7" ht="12.75">
      <c r="A225" s="254" t="s">
        <v>494</v>
      </c>
      <c r="B225" s="255" t="s">
        <v>2717</v>
      </c>
      <c r="C225" s="661" t="s">
        <v>361</v>
      </c>
      <c r="D225" s="662">
        <v>0.33</v>
      </c>
      <c r="E225" s="256" t="s">
        <v>5560</v>
      </c>
      <c r="F225" s="663">
        <v>3</v>
      </c>
      <c r="G225" s="663">
        <v>60</v>
      </c>
    </row>
    <row r="226" spans="1:7" ht="12.75">
      <c r="A226" s="254" t="s">
        <v>495</v>
      </c>
      <c r="B226" s="255" t="s">
        <v>2355</v>
      </c>
      <c r="C226" s="661" t="s">
        <v>426</v>
      </c>
      <c r="D226" s="662">
        <v>0.71</v>
      </c>
      <c r="E226" s="256" t="s">
        <v>5560</v>
      </c>
      <c r="F226" s="663">
        <v>6</v>
      </c>
      <c r="G226" s="663">
        <v>60</v>
      </c>
    </row>
    <row r="227" spans="1:7" ht="12.75">
      <c r="A227" s="254" t="s">
        <v>496</v>
      </c>
      <c r="B227" s="255" t="s">
        <v>2718</v>
      </c>
      <c r="C227" s="661" t="s">
        <v>79</v>
      </c>
      <c r="D227" s="662">
        <v>0.77</v>
      </c>
      <c r="E227" s="256" t="s">
        <v>5560</v>
      </c>
      <c r="F227" s="663">
        <v>4</v>
      </c>
      <c r="G227" s="663">
        <v>60</v>
      </c>
    </row>
    <row r="228" spans="1:7" ht="12.75">
      <c r="A228" s="254" t="s">
        <v>499</v>
      </c>
      <c r="B228" s="255" t="s">
        <v>2324</v>
      </c>
      <c r="C228" s="661" t="s">
        <v>79</v>
      </c>
      <c r="D228" s="662">
        <v>0.69</v>
      </c>
      <c r="E228" s="256" t="s">
        <v>5560</v>
      </c>
      <c r="F228" s="663">
        <v>4</v>
      </c>
      <c r="G228" s="663">
        <v>60</v>
      </c>
    </row>
    <row r="229" spans="1:7" ht="12.75">
      <c r="A229" s="665" t="s">
        <v>4461</v>
      </c>
      <c r="B229" s="666" t="s">
        <v>4469</v>
      </c>
      <c r="C229" s="661" t="s">
        <v>296</v>
      </c>
      <c r="D229" s="662">
        <v>0.57999999999999996</v>
      </c>
      <c r="E229" s="661" t="s">
        <v>5560</v>
      </c>
      <c r="F229" s="663">
        <v>2</v>
      </c>
      <c r="G229" s="663">
        <v>60</v>
      </c>
    </row>
    <row r="230" spans="1:7" ht="12.75">
      <c r="A230" s="254" t="s">
        <v>501</v>
      </c>
      <c r="B230" s="255" t="s">
        <v>2356</v>
      </c>
      <c r="C230" s="661" t="s">
        <v>79</v>
      </c>
      <c r="D230" s="662">
        <v>0.85</v>
      </c>
      <c r="E230" s="256" t="s">
        <v>5560</v>
      </c>
      <c r="F230" s="663">
        <v>4</v>
      </c>
      <c r="G230" s="663">
        <v>60</v>
      </c>
    </row>
    <row r="231" spans="1:7" ht="12.75">
      <c r="A231" s="254" t="s">
        <v>2445</v>
      </c>
      <c r="B231" s="255" t="s">
        <v>2724</v>
      </c>
      <c r="C231" s="661" t="s">
        <v>426</v>
      </c>
      <c r="D231" s="662">
        <v>0.75</v>
      </c>
      <c r="E231" s="256" t="s">
        <v>5560</v>
      </c>
      <c r="F231" s="663">
        <v>6</v>
      </c>
      <c r="G231" s="663">
        <v>60</v>
      </c>
    </row>
    <row r="232" spans="1:7" ht="12.75">
      <c r="A232" s="254" t="s">
        <v>2446</v>
      </c>
      <c r="B232" s="255" t="s">
        <v>2725</v>
      </c>
      <c r="C232" s="661" t="s">
        <v>426</v>
      </c>
      <c r="D232" s="662">
        <v>0.75</v>
      </c>
      <c r="E232" s="256" t="s">
        <v>5560</v>
      </c>
      <c r="F232" s="663">
        <v>6</v>
      </c>
      <c r="G232" s="663">
        <v>60</v>
      </c>
    </row>
    <row r="233" spans="1:7" ht="12.75">
      <c r="A233" s="254" t="s">
        <v>2447</v>
      </c>
      <c r="B233" s="255" t="s">
        <v>2726</v>
      </c>
      <c r="C233" s="661" t="s">
        <v>426</v>
      </c>
      <c r="D233" s="662">
        <v>0.75</v>
      </c>
      <c r="E233" s="256" t="s">
        <v>5560</v>
      </c>
      <c r="F233" s="663">
        <v>6</v>
      </c>
      <c r="G233" s="663">
        <v>60</v>
      </c>
    </row>
    <row r="234" spans="1:7" ht="12.75">
      <c r="A234" s="254" t="s">
        <v>2448</v>
      </c>
      <c r="B234" s="255" t="s">
        <v>2727</v>
      </c>
      <c r="C234" s="661" t="s">
        <v>426</v>
      </c>
      <c r="D234" s="662">
        <v>0.75</v>
      </c>
      <c r="E234" s="256" t="s">
        <v>5560</v>
      </c>
      <c r="F234" s="663">
        <v>6</v>
      </c>
      <c r="G234" s="663">
        <v>60</v>
      </c>
    </row>
    <row r="235" spans="1:7" ht="12.75">
      <c r="A235" s="254" t="s">
        <v>2449</v>
      </c>
      <c r="B235" s="255" t="s">
        <v>2728</v>
      </c>
      <c r="C235" s="661" t="s">
        <v>426</v>
      </c>
      <c r="D235" s="662">
        <v>0.75</v>
      </c>
      <c r="E235" s="256" t="s">
        <v>5560</v>
      </c>
      <c r="F235" s="663">
        <v>6</v>
      </c>
      <c r="G235" s="663">
        <v>60</v>
      </c>
    </row>
    <row r="236" spans="1:7" ht="12.75">
      <c r="A236" s="254" t="s">
        <v>505</v>
      </c>
      <c r="B236" s="255" t="s">
        <v>2325</v>
      </c>
      <c r="C236" s="661" t="s">
        <v>426</v>
      </c>
      <c r="D236" s="662">
        <v>0.82</v>
      </c>
      <c r="E236" s="256" t="s">
        <v>5560</v>
      </c>
      <c r="F236" s="663">
        <v>6</v>
      </c>
      <c r="G236" s="663">
        <v>60</v>
      </c>
    </row>
    <row r="237" spans="1:7" ht="12.75">
      <c r="A237" s="254" t="s">
        <v>507</v>
      </c>
      <c r="B237" s="255" t="s">
        <v>2326</v>
      </c>
      <c r="C237" s="661" t="s">
        <v>426</v>
      </c>
      <c r="D237" s="662">
        <v>0.53</v>
      </c>
      <c r="E237" s="256" t="s">
        <v>5560</v>
      </c>
      <c r="F237" s="663">
        <v>6</v>
      </c>
      <c r="G237" s="663">
        <v>60</v>
      </c>
    </row>
    <row r="238" spans="1:7" ht="12.75">
      <c r="A238" s="254" t="s">
        <v>513</v>
      </c>
      <c r="B238" s="255" t="s">
        <v>2817</v>
      </c>
      <c r="C238" s="661" t="s">
        <v>513</v>
      </c>
      <c r="D238" s="662" t="s">
        <v>4699</v>
      </c>
      <c r="E238" s="256" t="s">
        <v>5564</v>
      </c>
      <c r="F238" s="663">
        <v>2</v>
      </c>
      <c r="G238" s="663">
        <v>60</v>
      </c>
    </row>
    <row r="239" spans="1:7" ht="12.75">
      <c r="A239" s="254" t="s">
        <v>514</v>
      </c>
      <c r="B239" s="255" t="s">
        <v>4705</v>
      </c>
      <c r="C239" s="661" t="s">
        <v>426</v>
      </c>
      <c r="D239" s="662">
        <v>0.33</v>
      </c>
      <c r="E239" s="256" t="s">
        <v>5560</v>
      </c>
      <c r="F239" s="663">
        <v>6</v>
      </c>
      <c r="G239" s="663">
        <v>60</v>
      </c>
    </row>
    <row r="240" spans="1:7" ht="12.75">
      <c r="A240" s="254" t="s">
        <v>515</v>
      </c>
      <c r="B240" s="255" t="s">
        <v>2733</v>
      </c>
      <c r="C240" s="661" t="s">
        <v>515</v>
      </c>
      <c r="D240" s="662" t="s">
        <v>4699</v>
      </c>
      <c r="E240" s="256" t="s">
        <v>5564</v>
      </c>
      <c r="F240" s="663">
        <v>2</v>
      </c>
      <c r="G240" s="663">
        <v>60</v>
      </c>
    </row>
    <row r="241" spans="1:8" ht="12.75">
      <c r="A241" s="254" t="s">
        <v>516</v>
      </c>
      <c r="B241" s="255" t="s">
        <v>2819</v>
      </c>
      <c r="C241" s="661" t="s">
        <v>516</v>
      </c>
      <c r="D241" s="662" t="s">
        <v>4699</v>
      </c>
      <c r="E241" s="256" t="s">
        <v>5564</v>
      </c>
      <c r="F241" s="663">
        <v>2</v>
      </c>
      <c r="G241" s="663">
        <v>60</v>
      </c>
    </row>
    <row r="242" spans="1:8" ht="12.75">
      <c r="A242" s="254" t="s">
        <v>521</v>
      </c>
      <c r="B242" s="255" t="s">
        <v>2821</v>
      </c>
      <c r="C242" s="661" t="s">
        <v>521</v>
      </c>
      <c r="D242" s="662" t="s">
        <v>4699</v>
      </c>
      <c r="E242" s="256" t="s">
        <v>5564</v>
      </c>
      <c r="F242" s="663">
        <v>2</v>
      </c>
      <c r="G242" s="663">
        <v>60</v>
      </c>
    </row>
    <row r="243" spans="1:8" ht="12.75">
      <c r="A243" s="254" t="s">
        <v>522</v>
      </c>
      <c r="B243" s="255" t="s">
        <v>2738</v>
      </c>
      <c r="C243" s="661" t="s">
        <v>426</v>
      </c>
      <c r="D243" s="662">
        <v>0.51</v>
      </c>
      <c r="E243" s="256" t="s">
        <v>5560</v>
      </c>
      <c r="F243" s="663">
        <v>6</v>
      </c>
      <c r="G243" s="663">
        <v>60</v>
      </c>
    </row>
    <row r="244" spans="1:8" ht="12.75">
      <c r="A244" s="254" t="s">
        <v>523</v>
      </c>
      <c r="B244" s="255" t="s">
        <v>2739</v>
      </c>
      <c r="C244" s="661" t="s">
        <v>79</v>
      </c>
      <c r="D244" s="662">
        <v>0.47</v>
      </c>
      <c r="E244" s="256" t="s">
        <v>5560</v>
      </c>
      <c r="F244" s="663">
        <v>4</v>
      </c>
      <c r="G244" s="663">
        <v>60</v>
      </c>
    </row>
    <row r="245" spans="1:8" ht="12.75">
      <c r="A245" s="254" t="s">
        <v>524</v>
      </c>
      <c r="B245" s="255" t="s">
        <v>2740</v>
      </c>
      <c r="C245" s="661" t="s">
        <v>88</v>
      </c>
      <c r="D245" s="662">
        <v>1.1100000000000001</v>
      </c>
      <c r="E245" s="256" t="s">
        <v>5560</v>
      </c>
      <c r="F245" s="663">
        <v>9</v>
      </c>
      <c r="G245" s="663">
        <v>30</v>
      </c>
    </row>
    <row r="246" spans="1:8" ht="12.75">
      <c r="A246" s="254" t="s">
        <v>525</v>
      </c>
      <c r="B246" s="255" t="s">
        <v>2741</v>
      </c>
      <c r="C246" s="661" t="s">
        <v>426</v>
      </c>
      <c r="D246" s="662">
        <v>0.79</v>
      </c>
      <c r="E246" s="256" t="s">
        <v>5560</v>
      </c>
      <c r="F246" s="663">
        <v>6</v>
      </c>
      <c r="G246" s="663">
        <v>60</v>
      </c>
    </row>
    <row r="247" spans="1:8" s="667" customFormat="1" ht="12.75">
      <c r="A247" s="665" t="s">
        <v>5173</v>
      </c>
      <c r="B247" s="666" t="s">
        <v>5396</v>
      </c>
      <c r="C247" s="665" t="s">
        <v>5173</v>
      </c>
      <c r="D247" s="662">
        <v>1</v>
      </c>
      <c r="E247" s="661" t="s">
        <v>5564</v>
      </c>
      <c r="F247" s="663">
        <v>2</v>
      </c>
      <c r="G247" s="663">
        <v>60</v>
      </c>
    </row>
    <row r="248" spans="1:8" s="667" customFormat="1" ht="12.75">
      <c r="A248" s="665" t="s">
        <v>5176</v>
      </c>
      <c r="B248" s="666" t="s">
        <v>5177</v>
      </c>
      <c r="C248" s="665" t="s">
        <v>5176</v>
      </c>
      <c r="D248" s="662">
        <v>1</v>
      </c>
      <c r="E248" s="661" t="s">
        <v>5564</v>
      </c>
      <c r="F248" s="663">
        <v>2</v>
      </c>
      <c r="G248" s="663">
        <v>60</v>
      </c>
    </row>
    <row r="249" spans="1:8" s="667" customFormat="1" ht="12.75">
      <c r="A249" s="665" t="s">
        <v>5359</v>
      </c>
      <c r="B249" s="666" t="s">
        <v>5360</v>
      </c>
      <c r="C249" s="665" t="s">
        <v>5359</v>
      </c>
      <c r="D249" s="662">
        <v>1</v>
      </c>
      <c r="E249" s="661" t="s">
        <v>5564</v>
      </c>
      <c r="F249" s="663">
        <v>2</v>
      </c>
      <c r="G249" s="663">
        <v>60</v>
      </c>
    </row>
    <row r="250" spans="1:8" ht="12.75">
      <c r="A250" s="254" t="s">
        <v>4706</v>
      </c>
      <c r="B250" s="255" t="s">
        <v>4707</v>
      </c>
      <c r="C250" s="661" t="s">
        <v>79</v>
      </c>
      <c r="D250" s="662" t="s">
        <v>4702</v>
      </c>
      <c r="E250" s="256" t="s">
        <v>5560</v>
      </c>
      <c r="F250" s="663">
        <v>4</v>
      </c>
      <c r="G250" s="663">
        <v>60</v>
      </c>
      <c r="H250" s="258" t="s">
        <v>5549</v>
      </c>
    </row>
    <row r="251" spans="1:8" ht="12.75">
      <c r="A251" s="254" t="s">
        <v>4708</v>
      </c>
      <c r="B251" s="255" t="s">
        <v>4709</v>
      </c>
      <c r="C251" s="661" t="s">
        <v>79</v>
      </c>
      <c r="D251" s="662" t="s">
        <v>4701</v>
      </c>
      <c r="E251" s="256" t="s">
        <v>5560</v>
      </c>
      <c r="F251" s="663">
        <v>4</v>
      </c>
      <c r="G251" s="663">
        <v>60</v>
      </c>
      <c r="H251" s="258" t="s">
        <v>5549</v>
      </c>
    </row>
    <row r="252" spans="1:8" ht="12.75">
      <c r="A252" s="254" t="s">
        <v>4710</v>
      </c>
      <c r="B252" s="255" t="s">
        <v>4711</v>
      </c>
      <c r="C252" s="661" t="s">
        <v>79</v>
      </c>
      <c r="D252" s="662" t="s">
        <v>4699</v>
      </c>
      <c r="E252" s="256" t="s">
        <v>5560</v>
      </c>
      <c r="F252" s="663">
        <v>4</v>
      </c>
      <c r="G252" s="663">
        <v>60</v>
      </c>
      <c r="H252" s="258" t="s">
        <v>5549</v>
      </c>
    </row>
    <row r="253" spans="1:8" ht="12.75">
      <c r="A253" s="254" t="s">
        <v>4712</v>
      </c>
      <c r="B253" s="255" t="s">
        <v>4713</v>
      </c>
      <c r="C253" s="661" t="s">
        <v>426</v>
      </c>
      <c r="D253" s="662" t="s">
        <v>4699</v>
      </c>
      <c r="E253" s="256" t="s">
        <v>5560</v>
      </c>
      <c r="F253" s="663">
        <v>6</v>
      </c>
      <c r="G253" s="663">
        <v>60</v>
      </c>
      <c r="H253" s="258" t="s">
        <v>5549</v>
      </c>
    </row>
    <row r="254" spans="1:8" ht="12.75">
      <c r="A254" s="254" t="s">
        <v>4714</v>
      </c>
      <c r="B254" s="255" t="s">
        <v>4715</v>
      </c>
      <c r="C254" s="661" t="s">
        <v>88</v>
      </c>
      <c r="D254" s="662" t="s">
        <v>4699</v>
      </c>
      <c r="E254" s="256" t="s">
        <v>5560</v>
      </c>
      <c r="F254" s="663">
        <v>9</v>
      </c>
      <c r="G254" s="663">
        <v>30</v>
      </c>
      <c r="H254" s="258" t="s">
        <v>5549</v>
      </c>
    </row>
    <row r="255" spans="1:8" ht="13.5" thickBot="1">
      <c r="A255" s="261"/>
      <c r="B255" s="262"/>
      <c r="C255" s="263"/>
      <c r="D255" s="264"/>
      <c r="E255" s="263"/>
      <c r="F255" s="677"/>
      <c r="G255" s="264"/>
    </row>
    <row r="256" spans="1:8" s="252" customFormat="1" ht="25.5">
      <c r="A256" s="265" t="s">
        <v>4716</v>
      </c>
      <c r="B256" s="874" t="s">
        <v>4697</v>
      </c>
      <c r="C256" s="875" t="s">
        <v>4698</v>
      </c>
      <c r="D256" s="668"/>
      <c r="E256" s="659" t="s">
        <v>2250</v>
      </c>
      <c r="F256" s="659"/>
      <c r="G256" s="659"/>
      <c r="H256" s="258"/>
    </row>
    <row r="257" spans="1:7" ht="12.75">
      <c r="A257" s="266" t="s">
        <v>137</v>
      </c>
      <c r="B257" s="267" t="s">
        <v>2480</v>
      </c>
      <c r="C257" s="268" t="s">
        <v>4698</v>
      </c>
      <c r="D257" s="269"/>
      <c r="E257" s="257" t="s">
        <v>2327</v>
      </c>
      <c r="F257" s="269"/>
      <c r="G257" s="269"/>
    </row>
    <row r="258" spans="1:7" ht="12.75">
      <c r="A258" s="266" t="s">
        <v>138</v>
      </c>
      <c r="B258" s="267" t="s">
        <v>2481</v>
      </c>
      <c r="C258" s="268" t="s">
        <v>4698</v>
      </c>
      <c r="D258" s="269"/>
      <c r="E258" s="257" t="s">
        <v>2327</v>
      </c>
      <c r="F258" s="269"/>
      <c r="G258" s="269"/>
    </row>
    <row r="259" spans="1:7" ht="12.75">
      <c r="A259" s="266" t="s">
        <v>139</v>
      </c>
      <c r="B259" s="267" t="s">
        <v>2482</v>
      </c>
      <c r="C259" s="268" t="s">
        <v>4698</v>
      </c>
      <c r="D259" s="269"/>
      <c r="E259" s="257" t="s">
        <v>2327</v>
      </c>
      <c r="F259" s="269"/>
      <c r="G259" s="269"/>
    </row>
    <row r="260" spans="1:7" ht="12.75">
      <c r="A260" s="266" t="s">
        <v>140</v>
      </c>
      <c r="B260" s="267" t="s">
        <v>2483</v>
      </c>
      <c r="C260" s="268" t="s">
        <v>4698</v>
      </c>
      <c r="D260" s="269"/>
      <c r="E260" s="257" t="s">
        <v>2327</v>
      </c>
      <c r="F260" s="269"/>
      <c r="G260" s="269"/>
    </row>
    <row r="261" spans="1:7" ht="12.75">
      <c r="A261" s="266" t="s">
        <v>141</v>
      </c>
      <c r="B261" s="267" t="s">
        <v>2484</v>
      </c>
      <c r="C261" s="268" t="s">
        <v>4698</v>
      </c>
      <c r="D261" s="269"/>
      <c r="E261" s="257" t="s">
        <v>2327</v>
      </c>
      <c r="F261" s="269"/>
      <c r="G261" s="269"/>
    </row>
    <row r="262" spans="1:7" ht="12.75">
      <c r="A262" s="266" t="s">
        <v>142</v>
      </c>
      <c r="B262" s="267" t="s">
        <v>2328</v>
      </c>
      <c r="C262" s="268" t="s">
        <v>4698</v>
      </c>
      <c r="D262" s="269"/>
      <c r="E262" s="257" t="s">
        <v>2327</v>
      </c>
      <c r="F262" s="269"/>
      <c r="G262" s="269"/>
    </row>
    <row r="263" spans="1:7" ht="12.75">
      <c r="A263" s="266" t="s">
        <v>144</v>
      </c>
      <c r="B263" s="267" t="s">
        <v>2486</v>
      </c>
      <c r="C263" s="268" t="s">
        <v>4698</v>
      </c>
      <c r="D263" s="269"/>
      <c r="E263" s="257" t="s">
        <v>2327</v>
      </c>
      <c r="F263" s="269"/>
      <c r="G263" s="269"/>
    </row>
    <row r="264" spans="1:7" ht="12.75">
      <c r="A264" s="266" t="s">
        <v>146</v>
      </c>
      <c r="B264" s="267" t="s">
        <v>4462</v>
      </c>
      <c r="C264" s="268" t="s">
        <v>4698</v>
      </c>
      <c r="D264" s="269"/>
      <c r="E264" s="257" t="s">
        <v>2327</v>
      </c>
      <c r="F264" s="269"/>
      <c r="G264" s="269"/>
    </row>
    <row r="265" spans="1:7" ht="12.75">
      <c r="A265" s="266" t="s">
        <v>147</v>
      </c>
      <c r="B265" s="267" t="s">
        <v>2488</v>
      </c>
      <c r="C265" s="268" t="s">
        <v>4698</v>
      </c>
      <c r="D265" s="269"/>
      <c r="E265" s="257" t="s">
        <v>2327</v>
      </c>
      <c r="F265" s="269"/>
      <c r="G265" s="269"/>
    </row>
    <row r="266" spans="1:7" ht="12.75">
      <c r="A266" s="266" t="s">
        <v>157</v>
      </c>
      <c r="B266" s="267" t="s">
        <v>2495</v>
      </c>
      <c r="C266" s="268" t="s">
        <v>4698</v>
      </c>
      <c r="D266" s="269"/>
      <c r="E266" s="257" t="s">
        <v>2327</v>
      </c>
      <c r="F266" s="269"/>
      <c r="G266" s="269"/>
    </row>
    <row r="267" spans="1:7" ht="12.75">
      <c r="A267" s="266" t="s">
        <v>159</v>
      </c>
      <c r="B267" s="267" t="s">
        <v>2497</v>
      </c>
      <c r="C267" s="268" t="s">
        <v>4698</v>
      </c>
      <c r="D267" s="269"/>
      <c r="E267" s="257" t="s">
        <v>2327</v>
      </c>
      <c r="F267" s="269"/>
      <c r="G267" s="269"/>
    </row>
    <row r="268" spans="1:7" ht="12.75">
      <c r="A268" s="266" t="s">
        <v>161</v>
      </c>
      <c r="B268" s="267" t="s">
        <v>2498</v>
      </c>
      <c r="C268" s="268" t="s">
        <v>4698</v>
      </c>
      <c r="D268" s="269"/>
      <c r="E268" s="257" t="s">
        <v>2327</v>
      </c>
      <c r="F268" s="269"/>
      <c r="G268" s="269"/>
    </row>
    <row r="269" spans="1:7" ht="12.75">
      <c r="A269" s="266" t="s">
        <v>163</v>
      </c>
      <c r="B269" s="267" t="s">
        <v>2330</v>
      </c>
      <c r="C269" s="268" t="s">
        <v>4698</v>
      </c>
      <c r="D269" s="269"/>
      <c r="E269" s="257" t="s">
        <v>2327</v>
      </c>
      <c r="F269" s="269"/>
      <c r="G269" s="269"/>
    </row>
    <row r="270" spans="1:7" ht="12.75">
      <c r="A270" s="266" t="s">
        <v>165</v>
      </c>
      <c r="B270" s="267" t="s">
        <v>2331</v>
      </c>
      <c r="C270" s="268" t="s">
        <v>4698</v>
      </c>
      <c r="D270" s="269"/>
      <c r="E270" s="257" t="s">
        <v>2327</v>
      </c>
      <c r="F270" s="269"/>
      <c r="G270" s="269"/>
    </row>
    <row r="271" spans="1:7" ht="12.75">
      <c r="A271" s="266" t="s">
        <v>166</v>
      </c>
      <c r="B271" s="267" t="s">
        <v>2332</v>
      </c>
      <c r="C271" s="268" t="s">
        <v>4698</v>
      </c>
      <c r="D271" s="269"/>
      <c r="E271" s="257" t="s">
        <v>2327</v>
      </c>
      <c r="F271" s="269"/>
      <c r="G271" s="269"/>
    </row>
    <row r="272" spans="1:7" ht="12.75">
      <c r="A272" s="266" t="s">
        <v>167</v>
      </c>
      <c r="B272" s="267" t="s">
        <v>2333</v>
      </c>
      <c r="C272" s="268" t="s">
        <v>4698</v>
      </c>
      <c r="D272" s="269"/>
      <c r="E272" s="257" t="s">
        <v>2327</v>
      </c>
      <c r="F272" s="269"/>
      <c r="G272" s="269"/>
    </row>
    <row r="273" spans="1:7" ht="12.75">
      <c r="A273" s="266" t="s">
        <v>171</v>
      </c>
      <c r="B273" s="267" t="s">
        <v>2501</v>
      </c>
      <c r="C273" s="268" t="s">
        <v>4698</v>
      </c>
      <c r="D273" s="269"/>
      <c r="E273" s="257" t="s">
        <v>2327</v>
      </c>
      <c r="F273" s="269"/>
      <c r="G273" s="269"/>
    </row>
    <row r="274" spans="1:7" ht="12.75">
      <c r="A274" s="266" t="s">
        <v>173</v>
      </c>
      <c r="B274" s="267" t="s">
        <v>2335</v>
      </c>
      <c r="C274" s="268" t="s">
        <v>4698</v>
      </c>
      <c r="D274" s="269"/>
      <c r="E274" s="257" t="s">
        <v>2327</v>
      </c>
      <c r="F274" s="269"/>
      <c r="G274" s="269"/>
    </row>
    <row r="275" spans="1:7" ht="12.75">
      <c r="A275" s="266" t="s">
        <v>178</v>
      </c>
      <c r="B275" s="267" t="s">
        <v>2505</v>
      </c>
      <c r="C275" s="268" t="s">
        <v>4698</v>
      </c>
      <c r="D275" s="269"/>
      <c r="E275" s="257" t="s">
        <v>2327</v>
      </c>
      <c r="F275" s="269"/>
      <c r="G275" s="269"/>
    </row>
    <row r="276" spans="1:7" ht="12.75">
      <c r="A276" s="266" t="s">
        <v>179</v>
      </c>
      <c r="B276" s="267" t="s">
        <v>2506</v>
      </c>
      <c r="C276" s="268" t="s">
        <v>4698</v>
      </c>
      <c r="D276" s="269"/>
      <c r="E276" s="257" t="s">
        <v>2327</v>
      </c>
      <c r="F276" s="269"/>
      <c r="G276" s="269"/>
    </row>
    <row r="277" spans="1:7" ht="12.75">
      <c r="A277" s="266" t="s">
        <v>180</v>
      </c>
      <c r="B277" s="267" t="s">
        <v>2507</v>
      </c>
      <c r="C277" s="268" t="s">
        <v>4698</v>
      </c>
      <c r="D277" s="269"/>
      <c r="E277" s="257" t="s">
        <v>2327</v>
      </c>
      <c r="F277" s="269"/>
      <c r="G277" s="269"/>
    </row>
    <row r="278" spans="1:7" ht="12.75">
      <c r="A278" s="266" t="s">
        <v>181</v>
      </c>
      <c r="B278" s="267" t="s">
        <v>2508</v>
      </c>
      <c r="C278" s="268" t="s">
        <v>4698</v>
      </c>
      <c r="D278" s="269"/>
      <c r="E278" s="257" t="s">
        <v>2327</v>
      </c>
      <c r="F278" s="269"/>
      <c r="G278" s="269"/>
    </row>
    <row r="279" spans="1:7" ht="12.75">
      <c r="A279" s="266" t="s">
        <v>193</v>
      </c>
      <c r="B279" s="267" t="s">
        <v>4717</v>
      </c>
      <c r="C279" s="268" t="s">
        <v>4698</v>
      </c>
      <c r="D279" s="269"/>
      <c r="E279" s="257" t="s">
        <v>2327</v>
      </c>
      <c r="F279" s="269"/>
      <c r="G279" s="269"/>
    </row>
    <row r="280" spans="1:7" ht="12.75">
      <c r="A280" s="266" t="s">
        <v>194</v>
      </c>
      <c r="B280" s="267" t="s">
        <v>2337</v>
      </c>
      <c r="C280" s="268" t="s">
        <v>4698</v>
      </c>
      <c r="D280" s="269"/>
      <c r="E280" s="257" t="s">
        <v>2327</v>
      </c>
      <c r="F280" s="269"/>
      <c r="G280" s="269"/>
    </row>
    <row r="281" spans="1:7" ht="12.75">
      <c r="A281" s="266" t="s">
        <v>195</v>
      </c>
      <c r="B281" s="267" t="s">
        <v>2519</v>
      </c>
      <c r="C281" s="268" t="s">
        <v>4698</v>
      </c>
      <c r="D281" s="269"/>
      <c r="E281" s="257" t="s">
        <v>2327</v>
      </c>
      <c r="F281" s="269"/>
      <c r="G281" s="269"/>
    </row>
    <row r="282" spans="1:7" ht="12.75">
      <c r="A282" s="266" t="s">
        <v>197</v>
      </c>
      <c r="B282" s="267" t="s">
        <v>2338</v>
      </c>
      <c r="C282" s="268" t="s">
        <v>4698</v>
      </c>
      <c r="D282" s="269"/>
      <c r="E282" s="257" t="s">
        <v>2327</v>
      </c>
      <c r="F282" s="269"/>
      <c r="G282" s="269"/>
    </row>
    <row r="283" spans="1:7" ht="12.75">
      <c r="A283" s="266" t="s">
        <v>202</v>
      </c>
      <c r="B283" s="267" t="s">
        <v>2522</v>
      </c>
      <c r="C283" s="268" t="s">
        <v>4698</v>
      </c>
      <c r="D283" s="269"/>
      <c r="E283" s="257" t="s">
        <v>2327</v>
      </c>
      <c r="F283" s="269"/>
      <c r="G283" s="269"/>
    </row>
    <row r="284" spans="1:7" ht="12.75">
      <c r="A284" s="266" t="s">
        <v>204</v>
      </c>
      <c r="B284" s="267" t="s">
        <v>2339</v>
      </c>
      <c r="C284" s="268" t="s">
        <v>4698</v>
      </c>
      <c r="D284" s="269"/>
      <c r="E284" s="257" t="s">
        <v>2327</v>
      </c>
      <c r="F284" s="269"/>
      <c r="G284" s="269"/>
    </row>
    <row r="285" spans="1:7" ht="12.75">
      <c r="A285" s="266" t="s">
        <v>208</v>
      </c>
      <c r="B285" s="267" t="s">
        <v>2525</v>
      </c>
      <c r="C285" s="268" t="s">
        <v>4698</v>
      </c>
      <c r="D285" s="269"/>
      <c r="E285" s="257" t="s">
        <v>2327</v>
      </c>
      <c r="F285" s="269"/>
      <c r="G285" s="269"/>
    </row>
    <row r="286" spans="1:7" ht="12.75">
      <c r="A286" s="266" t="s">
        <v>212</v>
      </c>
      <c r="B286" s="267" t="s">
        <v>2529</v>
      </c>
      <c r="C286" s="268" t="s">
        <v>4698</v>
      </c>
      <c r="D286" s="269"/>
      <c r="E286" s="257" t="s">
        <v>2327</v>
      </c>
      <c r="F286" s="269"/>
      <c r="G286" s="269"/>
    </row>
    <row r="287" spans="1:7" ht="12.75">
      <c r="A287" s="266" t="s">
        <v>220</v>
      </c>
      <c r="B287" s="267" t="s">
        <v>2534</v>
      </c>
      <c r="C287" s="268" t="s">
        <v>4698</v>
      </c>
      <c r="D287" s="269"/>
      <c r="E287" s="257" t="s">
        <v>2327</v>
      </c>
      <c r="F287" s="269"/>
      <c r="G287" s="269"/>
    </row>
    <row r="288" spans="1:7" ht="12.75">
      <c r="A288" s="266" t="s">
        <v>228</v>
      </c>
      <c r="B288" s="267" t="s">
        <v>2340</v>
      </c>
      <c r="C288" s="268" t="s">
        <v>4698</v>
      </c>
      <c r="D288" s="269"/>
      <c r="E288" s="257" t="s">
        <v>2327</v>
      </c>
      <c r="F288" s="269"/>
      <c r="G288" s="269"/>
    </row>
    <row r="289" spans="1:7" ht="12.75">
      <c r="A289" s="266" t="s">
        <v>233</v>
      </c>
      <c r="B289" s="267" t="s">
        <v>2539</v>
      </c>
      <c r="C289" s="268" t="s">
        <v>4698</v>
      </c>
      <c r="D289" s="269"/>
      <c r="E289" s="257" t="s">
        <v>2327</v>
      </c>
      <c r="F289" s="269"/>
      <c r="G289" s="269"/>
    </row>
    <row r="290" spans="1:7" ht="12.75">
      <c r="A290" s="266" t="s">
        <v>241</v>
      </c>
      <c r="B290" s="267" t="s">
        <v>2342</v>
      </c>
      <c r="C290" s="268" t="s">
        <v>4698</v>
      </c>
      <c r="D290" s="269"/>
      <c r="E290" s="257" t="s">
        <v>2327</v>
      </c>
      <c r="F290" s="269"/>
      <c r="G290" s="269"/>
    </row>
    <row r="291" spans="1:7" ht="12.75">
      <c r="A291" s="266" t="s">
        <v>250</v>
      </c>
      <c r="B291" s="267" t="s">
        <v>2552</v>
      </c>
      <c r="C291" s="268" t="s">
        <v>4698</v>
      </c>
      <c r="D291" s="269"/>
      <c r="E291" s="257" t="s">
        <v>2327</v>
      </c>
      <c r="F291" s="269"/>
      <c r="G291" s="269"/>
    </row>
    <row r="292" spans="1:7" ht="12.75">
      <c r="A292" s="266" t="s">
        <v>254</v>
      </c>
      <c r="B292" s="267" t="s">
        <v>2554</v>
      </c>
      <c r="C292" s="268" t="s">
        <v>4698</v>
      </c>
      <c r="D292" s="269"/>
      <c r="E292" s="257" t="s">
        <v>2327</v>
      </c>
      <c r="F292" s="269"/>
      <c r="G292" s="269"/>
    </row>
    <row r="293" spans="1:7" ht="12.75">
      <c r="A293" s="266" t="s">
        <v>257</v>
      </c>
      <c r="B293" s="267" t="s">
        <v>2557</v>
      </c>
      <c r="C293" s="268" t="s">
        <v>4698</v>
      </c>
      <c r="D293" s="269"/>
      <c r="E293" s="257" t="s">
        <v>2327</v>
      </c>
      <c r="F293" s="269"/>
      <c r="G293" s="269"/>
    </row>
    <row r="294" spans="1:7" ht="12.75">
      <c r="A294" s="266" t="s">
        <v>258</v>
      </c>
      <c r="B294" s="267" t="s">
        <v>2558</v>
      </c>
      <c r="C294" s="268" t="s">
        <v>4698</v>
      </c>
      <c r="D294" s="269"/>
      <c r="E294" s="257" t="s">
        <v>2327</v>
      </c>
      <c r="F294" s="269"/>
      <c r="G294" s="269"/>
    </row>
    <row r="295" spans="1:7" ht="12.75">
      <c r="A295" s="266" t="s">
        <v>261</v>
      </c>
      <c r="B295" s="267" t="s">
        <v>2561</v>
      </c>
      <c r="C295" s="268" t="s">
        <v>4698</v>
      </c>
      <c r="D295" s="269"/>
      <c r="E295" s="257" t="s">
        <v>2327</v>
      </c>
      <c r="F295" s="269"/>
      <c r="G295" s="269"/>
    </row>
    <row r="296" spans="1:7" ht="12.75">
      <c r="A296" s="266" t="s">
        <v>281</v>
      </c>
      <c r="B296" s="267" t="s">
        <v>2563</v>
      </c>
      <c r="C296" s="268" t="s">
        <v>4698</v>
      </c>
      <c r="D296" s="269"/>
      <c r="E296" s="257" t="s">
        <v>2327</v>
      </c>
      <c r="F296" s="269"/>
      <c r="G296" s="269"/>
    </row>
    <row r="297" spans="1:7" ht="12.75">
      <c r="A297" s="266" t="s">
        <v>282</v>
      </c>
      <c r="B297" s="267" t="s">
        <v>4720</v>
      </c>
      <c r="C297" s="268" t="s">
        <v>4698</v>
      </c>
      <c r="D297" s="269"/>
      <c r="E297" s="257" t="s">
        <v>2327</v>
      </c>
      <c r="F297" s="269"/>
      <c r="G297" s="269"/>
    </row>
    <row r="298" spans="1:7" ht="12.75">
      <c r="A298" s="266" t="s">
        <v>2822</v>
      </c>
      <c r="B298" s="267" t="s">
        <v>2566</v>
      </c>
      <c r="C298" s="268" t="s">
        <v>4698</v>
      </c>
      <c r="D298" s="269"/>
      <c r="E298" s="257" t="s">
        <v>2327</v>
      </c>
      <c r="F298" s="269"/>
      <c r="G298" s="269"/>
    </row>
    <row r="299" spans="1:7" ht="12.75">
      <c r="A299" s="266" t="s">
        <v>2824</v>
      </c>
      <c r="B299" s="267" t="s">
        <v>2567</v>
      </c>
      <c r="C299" s="268" t="s">
        <v>4698</v>
      </c>
      <c r="D299" s="269"/>
      <c r="E299" s="257" t="s">
        <v>2327</v>
      </c>
      <c r="F299" s="269"/>
      <c r="G299" s="269"/>
    </row>
    <row r="300" spans="1:7" ht="12.75">
      <c r="A300" s="266" t="s">
        <v>2825</v>
      </c>
      <c r="B300" s="267" t="s">
        <v>2568</v>
      </c>
      <c r="C300" s="268" t="s">
        <v>4698</v>
      </c>
      <c r="D300" s="269"/>
      <c r="E300" s="257" t="s">
        <v>2327</v>
      </c>
      <c r="F300" s="269"/>
      <c r="G300" s="269"/>
    </row>
    <row r="301" spans="1:7" ht="12.75">
      <c r="A301" s="266" t="s">
        <v>2826</v>
      </c>
      <c r="B301" s="267" t="s">
        <v>2569</v>
      </c>
      <c r="C301" s="268" t="s">
        <v>4698</v>
      </c>
      <c r="D301" s="269"/>
      <c r="E301" s="257" t="s">
        <v>2327</v>
      </c>
      <c r="F301" s="269"/>
      <c r="G301" s="269"/>
    </row>
    <row r="302" spans="1:7" ht="12.75">
      <c r="A302" s="266" t="s">
        <v>2828</v>
      </c>
      <c r="B302" s="267" t="s">
        <v>2570</v>
      </c>
      <c r="C302" s="268" t="s">
        <v>4698</v>
      </c>
      <c r="D302" s="269"/>
      <c r="E302" s="257" t="s">
        <v>2327</v>
      </c>
      <c r="F302" s="269"/>
      <c r="G302" s="269"/>
    </row>
    <row r="303" spans="1:7" ht="12.75">
      <c r="A303" s="266" t="s">
        <v>2829</v>
      </c>
      <c r="B303" s="267" t="s">
        <v>4722</v>
      </c>
      <c r="C303" s="268" t="s">
        <v>4698</v>
      </c>
      <c r="D303" s="269"/>
      <c r="E303" s="257" t="s">
        <v>2327</v>
      </c>
      <c r="F303" s="269"/>
      <c r="G303" s="269"/>
    </row>
    <row r="304" spans="1:7" ht="12.75">
      <c r="A304" s="266" t="s">
        <v>284</v>
      </c>
      <c r="B304" s="267" t="s">
        <v>2572</v>
      </c>
      <c r="C304" s="268" t="s">
        <v>4698</v>
      </c>
      <c r="D304" s="269"/>
      <c r="E304" s="257" t="s">
        <v>2327</v>
      </c>
      <c r="F304" s="269"/>
      <c r="G304" s="269"/>
    </row>
    <row r="305" spans="1:7" ht="12.75">
      <c r="A305" s="266" t="s">
        <v>285</v>
      </c>
      <c r="B305" s="267" t="s">
        <v>2573</v>
      </c>
      <c r="C305" s="268" t="s">
        <v>4698</v>
      </c>
      <c r="D305" s="269"/>
      <c r="E305" s="257" t="s">
        <v>2327</v>
      </c>
      <c r="F305" s="269"/>
      <c r="G305" s="269"/>
    </row>
    <row r="306" spans="1:7" ht="12.75">
      <c r="A306" s="266" t="s">
        <v>288</v>
      </c>
      <c r="B306" s="267" t="s">
        <v>2576</v>
      </c>
      <c r="C306" s="268" t="s">
        <v>4698</v>
      </c>
      <c r="D306" s="269"/>
      <c r="E306" s="257" t="s">
        <v>2327</v>
      </c>
      <c r="F306" s="269"/>
      <c r="G306" s="269"/>
    </row>
    <row r="307" spans="1:7" ht="12.75">
      <c r="A307" s="266" t="s">
        <v>295</v>
      </c>
      <c r="B307" s="267" t="s">
        <v>2581</v>
      </c>
      <c r="C307" s="268" t="s">
        <v>4698</v>
      </c>
      <c r="D307" s="269"/>
      <c r="E307" s="257" t="s">
        <v>2327</v>
      </c>
      <c r="F307" s="269"/>
      <c r="G307" s="269"/>
    </row>
    <row r="308" spans="1:7" ht="12.75">
      <c r="A308" s="266" t="s">
        <v>298</v>
      </c>
      <c r="B308" s="267" t="s">
        <v>2343</v>
      </c>
      <c r="C308" s="268" t="s">
        <v>4698</v>
      </c>
      <c r="D308" s="269"/>
      <c r="E308" s="257" t="s">
        <v>2327</v>
      </c>
      <c r="F308" s="269"/>
      <c r="G308" s="269"/>
    </row>
    <row r="309" spans="1:7" ht="12.75">
      <c r="A309" s="266" t="s">
        <v>301</v>
      </c>
      <c r="B309" s="267" t="s">
        <v>2583</v>
      </c>
      <c r="C309" s="268" t="s">
        <v>4698</v>
      </c>
      <c r="D309" s="269"/>
      <c r="E309" s="257" t="s">
        <v>2327</v>
      </c>
      <c r="F309" s="269"/>
      <c r="G309" s="269"/>
    </row>
    <row r="310" spans="1:7" ht="12.75">
      <c r="A310" s="266" t="s">
        <v>308</v>
      </c>
      <c r="B310" s="267" t="s">
        <v>4464</v>
      </c>
      <c r="C310" s="268" t="s">
        <v>4698</v>
      </c>
      <c r="D310" s="269"/>
      <c r="E310" s="257" t="s">
        <v>2327</v>
      </c>
      <c r="F310" s="269"/>
      <c r="G310" s="269"/>
    </row>
    <row r="311" spans="1:7" ht="12.75">
      <c r="A311" s="266" t="s">
        <v>313</v>
      </c>
      <c r="B311" s="267" t="s">
        <v>4724</v>
      </c>
      <c r="C311" s="268" t="s">
        <v>4698</v>
      </c>
      <c r="D311" s="269"/>
      <c r="E311" s="257" t="s">
        <v>2327</v>
      </c>
      <c r="F311" s="269"/>
      <c r="G311" s="269"/>
    </row>
    <row r="312" spans="1:7" ht="12.75">
      <c r="A312" s="266" t="s">
        <v>317</v>
      </c>
      <c r="B312" s="267" t="s">
        <v>2593</v>
      </c>
      <c r="C312" s="268" t="s">
        <v>4698</v>
      </c>
      <c r="D312" s="269"/>
      <c r="E312" s="257" t="s">
        <v>2327</v>
      </c>
      <c r="F312" s="269"/>
      <c r="G312" s="269"/>
    </row>
    <row r="313" spans="1:7" ht="12.75">
      <c r="A313" s="266" t="s">
        <v>318</v>
      </c>
      <c r="B313" s="267" t="s">
        <v>2344</v>
      </c>
      <c r="C313" s="268" t="s">
        <v>4698</v>
      </c>
      <c r="D313" s="269"/>
      <c r="E313" s="257" t="s">
        <v>2327</v>
      </c>
      <c r="F313" s="269"/>
      <c r="G313" s="269"/>
    </row>
    <row r="314" spans="1:7" ht="12.75">
      <c r="A314" s="266" t="s">
        <v>320</v>
      </c>
      <c r="B314" s="267" t="s">
        <v>4725</v>
      </c>
      <c r="C314" s="268" t="s">
        <v>4698</v>
      </c>
      <c r="D314" s="269"/>
      <c r="E314" s="257" t="s">
        <v>2327</v>
      </c>
      <c r="F314" s="269"/>
      <c r="G314" s="269"/>
    </row>
    <row r="315" spans="1:7" ht="12.75">
      <c r="A315" s="266" t="s">
        <v>321</v>
      </c>
      <c r="B315" s="267" t="s">
        <v>2596</v>
      </c>
      <c r="C315" s="268" t="s">
        <v>4698</v>
      </c>
      <c r="D315" s="269"/>
      <c r="E315" s="257" t="s">
        <v>2327</v>
      </c>
      <c r="F315" s="269"/>
      <c r="G315" s="269"/>
    </row>
    <row r="316" spans="1:7" ht="12.75">
      <c r="A316" s="266" t="s">
        <v>2444</v>
      </c>
      <c r="B316" s="267" t="s">
        <v>4726</v>
      </c>
      <c r="C316" s="268" t="s">
        <v>4698</v>
      </c>
      <c r="D316" s="269"/>
      <c r="E316" s="257" t="s">
        <v>2327</v>
      </c>
      <c r="F316" s="269"/>
      <c r="G316" s="269"/>
    </row>
    <row r="317" spans="1:7" ht="12.75">
      <c r="A317" s="266" t="s">
        <v>326</v>
      </c>
      <c r="B317" s="267" t="s">
        <v>2600</v>
      </c>
      <c r="C317" s="268" t="s">
        <v>4698</v>
      </c>
      <c r="D317" s="269"/>
      <c r="E317" s="257" t="s">
        <v>2327</v>
      </c>
      <c r="F317" s="269"/>
      <c r="G317" s="269"/>
    </row>
    <row r="318" spans="1:7" ht="12.75">
      <c r="A318" s="266" t="s">
        <v>327</v>
      </c>
      <c r="B318" s="267" t="s">
        <v>2601</v>
      </c>
      <c r="C318" s="268" t="s">
        <v>4698</v>
      </c>
      <c r="D318" s="269"/>
      <c r="E318" s="257" t="s">
        <v>2327</v>
      </c>
      <c r="F318" s="269"/>
      <c r="G318" s="269"/>
    </row>
    <row r="319" spans="1:7" ht="12.75">
      <c r="A319" s="266" t="s">
        <v>328</v>
      </c>
      <c r="B319" s="267" t="s">
        <v>2602</v>
      </c>
      <c r="C319" s="268" t="s">
        <v>4698</v>
      </c>
      <c r="D319" s="269"/>
      <c r="E319" s="257" t="s">
        <v>2327</v>
      </c>
      <c r="F319" s="269"/>
      <c r="G319" s="269"/>
    </row>
    <row r="320" spans="1:7" ht="12.75">
      <c r="A320" s="266" t="s">
        <v>329</v>
      </c>
      <c r="B320" s="267" t="s">
        <v>2603</v>
      </c>
      <c r="C320" s="268" t="s">
        <v>4698</v>
      </c>
      <c r="D320" s="269"/>
      <c r="E320" s="257" t="s">
        <v>2327</v>
      </c>
      <c r="F320" s="269"/>
      <c r="G320" s="269"/>
    </row>
    <row r="321" spans="1:7" ht="12.75">
      <c r="A321" s="266" t="s">
        <v>330</v>
      </c>
      <c r="B321" s="267" t="s">
        <v>2604</v>
      </c>
      <c r="C321" s="268" t="s">
        <v>4698</v>
      </c>
      <c r="D321" s="269"/>
      <c r="E321" s="257" t="s">
        <v>2327</v>
      </c>
      <c r="F321" s="269"/>
      <c r="G321" s="269"/>
    </row>
    <row r="322" spans="1:7" ht="12.75">
      <c r="A322" s="266" t="s">
        <v>331</v>
      </c>
      <c r="B322" s="267" t="s">
        <v>2605</v>
      </c>
      <c r="C322" s="268" t="s">
        <v>4698</v>
      </c>
      <c r="D322" s="269"/>
      <c r="E322" s="257" t="s">
        <v>2327</v>
      </c>
      <c r="F322" s="269"/>
      <c r="G322" s="269"/>
    </row>
    <row r="323" spans="1:7" ht="12.75">
      <c r="A323" s="266" t="s">
        <v>334</v>
      </c>
      <c r="B323" s="267" t="s">
        <v>2607</v>
      </c>
      <c r="C323" s="268" t="s">
        <v>4698</v>
      </c>
      <c r="D323" s="269"/>
      <c r="E323" s="257" t="s">
        <v>2327</v>
      </c>
      <c r="F323" s="269"/>
      <c r="G323" s="269"/>
    </row>
    <row r="324" spans="1:7" ht="12.75">
      <c r="A324" s="266" t="s">
        <v>335</v>
      </c>
      <c r="B324" s="267" t="s">
        <v>2345</v>
      </c>
      <c r="C324" s="268" t="s">
        <v>4698</v>
      </c>
      <c r="D324" s="269"/>
      <c r="E324" s="257" t="s">
        <v>2327</v>
      </c>
      <c r="F324" s="269"/>
      <c r="G324" s="269"/>
    </row>
    <row r="325" spans="1:7" ht="12.75">
      <c r="A325" s="266" t="s">
        <v>339</v>
      </c>
      <c r="B325" s="267" t="s">
        <v>2346</v>
      </c>
      <c r="C325" s="268" t="s">
        <v>4698</v>
      </c>
      <c r="D325" s="269"/>
      <c r="E325" s="257" t="s">
        <v>2327</v>
      </c>
      <c r="F325" s="269"/>
      <c r="G325" s="269"/>
    </row>
    <row r="326" spans="1:7" ht="12.75">
      <c r="A326" s="266" t="s">
        <v>340</v>
      </c>
      <c r="B326" s="267" t="s">
        <v>2610</v>
      </c>
      <c r="C326" s="268" t="s">
        <v>4698</v>
      </c>
      <c r="D326" s="269"/>
      <c r="E326" s="257" t="s">
        <v>2327</v>
      </c>
      <c r="F326" s="269"/>
      <c r="G326" s="269"/>
    </row>
    <row r="327" spans="1:7" ht="12.75">
      <c r="A327" s="266" t="s">
        <v>342</v>
      </c>
      <c r="B327" s="267" t="s">
        <v>2612</v>
      </c>
      <c r="C327" s="268" t="s">
        <v>4698</v>
      </c>
      <c r="D327" s="269"/>
      <c r="E327" s="257" t="s">
        <v>2327</v>
      </c>
      <c r="F327" s="269"/>
      <c r="G327" s="269"/>
    </row>
    <row r="328" spans="1:7" ht="12.75">
      <c r="A328" s="266" t="s">
        <v>348</v>
      </c>
      <c r="B328" s="267" t="s">
        <v>4727</v>
      </c>
      <c r="C328" s="268" t="s">
        <v>4698</v>
      </c>
      <c r="D328" s="269"/>
      <c r="E328" s="257" t="s">
        <v>2327</v>
      </c>
      <c r="F328" s="269"/>
      <c r="G328" s="269"/>
    </row>
    <row r="329" spans="1:7" ht="12.75">
      <c r="A329" s="266" t="s">
        <v>354</v>
      </c>
      <c r="B329" s="267" t="s">
        <v>2618</v>
      </c>
      <c r="C329" s="268" t="s">
        <v>4698</v>
      </c>
      <c r="D329" s="269"/>
      <c r="E329" s="257" t="s">
        <v>2327</v>
      </c>
      <c r="F329" s="269"/>
      <c r="G329" s="269"/>
    </row>
    <row r="330" spans="1:7" ht="12.75">
      <c r="A330" s="266" t="s">
        <v>355</v>
      </c>
      <c r="B330" s="267" t="s">
        <v>2619</v>
      </c>
      <c r="C330" s="268" t="s">
        <v>4698</v>
      </c>
      <c r="D330" s="269"/>
      <c r="E330" s="257" t="s">
        <v>2327</v>
      </c>
      <c r="F330" s="269"/>
      <c r="G330" s="269"/>
    </row>
    <row r="331" spans="1:7" ht="12.75">
      <c r="A331" s="266" t="s">
        <v>356</v>
      </c>
      <c r="B331" s="267" t="s">
        <v>2620</v>
      </c>
      <c r="C331" s="268" t="s">
        <v>4698</v>
      </c>
      <c r="D331" s="269"/>
      <c r="E331" s="257" t="s">
        <v>2327</v>
      </c>
      <c r="F331" s="269"/>
      <c r="G331" s="269"/>
    </row>
    <row r="332" spans="1:7" ht="12.75">
      <c r="A332" s="266" t="s">
        <v>360</v>
      </c>
      <c r="B332" s="267" t="s">
        <v>2347</v>
      </c>
      <c r="C332" s="268" t="s">
        <v>4698</v>
      </c>
      <c r="D332" s="269"/>
      <c r="E332" s="257" t="s">
        <v>2327</v>
      </c>
      <c r="F332" s="269"/>
      <c r="G332" s="269"/>
    </row>
    <row r="333" spans="1:7" ht="12.75">
      <c r="A333" s="266" t="s">
        <v>381</v>
      </c>
      <c r="B333" s="267" t="s">
        <v>2636</v>
      </c>
      <c r="C333" s="268" t="s">
        <v>4698</v>
      </c>
      <c r="D333" s="269"/>
      <c r="E333" s="257" t="s">
        <v>2327</v>
      </c>
      <c r="F333" s="269"/>
      <c r="G333" s="269"/>
    </row>
    <row r="334" spans="1:7" ht="12.75">
      <c r="A334" s="266" t="s">
        <v>394</v>
      </c>
      <c r="B334" s="267" t="s">
        <v>2646</v>
      </c>
      <c r="C334" s="268" t="s">
        <v>4698</v>
      </c>
      <c r="D334" s="269"/>
      <c r="E334" s="257" t="s">
        <v>2327</v>
      </c>
      <c r="F334" s="269"/>
      <c r="G334" s="269"/>
    </row>
    <row r="335" spans="1:7" ht="12.75">
      <c r="A335" s="266" t="s">
        <v>396</v>
      </c>
      <c r="B335" s="267" t="s">
        <v>2348</v>
      </c>
      <c r="C335" s="268" t="s">
        <v>4698</v>
      </c>
      <c r="D335" s="269"/>
      <c r="E335" s="257" t="s">
        <v>2327</v>
      </c>
      <c r="F335" s="269"/>
      <c r="G335" s="269"/>
    </row>
    <row r="336" spans="1:7" ht="12.75">
      <c r="A336" s="266" t="s">
        <v>398</v>
      </c>
      <c r="B336" s="267" t="s">
        <v>4729</v>
      </c>
      <c r="C336" s="268" t="s">
        <v>4698</v>
      </c>
      <c r="D336" s="269"/>
      <c r="E336" s="257" t="s">
        <v>2327</v>
      </c>
      <c r="F336" s="269"/>
      <c r="G336" s="269"/>
    </row>
    <row r="337" spans="1:7" ht="12.75">
      <c r="A337" s="266" t="s">
        <v>399</v>
      </c>
      <c r="B337" s="267" t="s">
        <v>4730</v>
      </c>
      <c r="C337" s="268" t="s">
        <v>4698</v>
      </c>
      <c r="D337" s="269"/>
      <c r="E337" s="257" t="s">
        <v>2327</v>
      </c>
      <c r="F337" s="269"/>
      <c r="G337" s="269"/>
    </row>
    <row r="338" spans="1:7" ht="12.75">
      <c r="A338" s="266" t="s">
        <v>400</v>
      </c>
      <c r="B338" s="267" t="s">
        <v>4731</v>
      </c>
      <c r="C338" s="268" t="s">
        <v>4698</v>
      </c>
      <c r="D338" s="269"/>
      <c r="E338" s="257" t="s">
        <v>2327</v>
      </c>
      <c r="F338" s="269"/>
      <c r="G338" s="269"/>
    </row>
    <row r="339" spans="1:7" ht="12.75">
      <c r="A339" s="266" t="s">
        <v>409</v>
      </c>
      <c r="B339" s="267" t="s">
        <v>4732</v>
      </c>
      <c r="C339" s="268" t="s">
        <v>4698</v>
      </c>
      <c r="D339" s="269"/>
      <c r="E339" s="257" t="s">
        <v>2327</v>
      </c>
      <c r="F339" s="269"/>
      <c r="G339" s="269"/>
    </row>
    <row r="340" spans="1:7" ht="12.75">
      <c r="A340" s="266" t="s">
        <v>413</v>
      </c>
      <c r="B340" s="267" t="s">
        <v>2661</v>
      </c>
      <c r="C340" s="268" t="s">
        <v>4698</v>
      </c>
      <c r="D340" s="269"/>
      <c r="E340" s="257" t="s">
        <v>2327</v>
      </c>
      <c r="F340" s="269"/>
      <c r="G340" s="269"/>
    </row>
    <row r="341" spans="1:7" ht="12.75">
      <c r="A341" s="266" t="s">
        <v>424</v>
      </c>
      <c r="B341" s="267" t="s">
        <v>2672</v>
      </c>
      <c r="C341" s="268" t="s">
        <v>4698</v>
      </c>
      <c r="D341" s="269"/>
      <c r="E341" s="257" t="s">
        <v>2327</v>
      </c>
      <c r="F341" s="269"/>
      <c r="G341" s="269"/>
    </row>
    <row r="342" spans="1:7" ht="12.75">
      <c r="A342" s="266" t="s">
        <v>428</v>
      </c>
      <c r="B342" s="267" t="s">
        <v>2673</v>
      </c>
      <c r="C342" s="268" t="s">
        <v>4698</v>
      </c>
      <c r="D342" s="269"/>
      <c r="E342" s="257" t="s">
        <v>2327</v>
      </c>
      <c r="F342" s="269"/>
      <c r="G342" s="269"/>
    </row>
    <row r="343" spans="1:7" ht="12.75">
      <c r="A343" s="266" t="s">
        <v>432</v>
      </c>
      <c r="B343" s="267" t="s">
        <v>2675</v>
      </c>
      <c r="C343" s="268" t="s">
        <v>4698</v>
      </c>
      <c r="D343" s="269"/>
      <c r="E343" s="257" t="s">
        <v>2327</v>
      </c>
      <c r="F343" s="269"/>
      <c r="G343" s="269"/>
    </row>
    <row r="344" spans="1:7" ht="12.75">
      <c r="A344" s="266" t="s">
        <v>433</v>
      </c>
      <c r="B344" s="267" t="s">
        <v>2676</v>
      </c>
      <c r="C344" s="268" t="s">
        <v>4698</v>
      </c>
      <c r="D344" s="269"/>
      <c r="E344" s="257" t="s">
        <v>2327</v>
      </c>
      <c r="F344" s="269"/>
      <c r="G344" s="269"/>
    </row>
    <row r="345" spans="1:7" ht="12.75">
      <c r="A345" s="266" t="s">
        <v>434</v>
      </c>
      <c r="B345" s="267" t="s">
        <v>2677</v>
      </c>
      <c r="C345" s="268" t="s">
        <v>4698</v>
      </c>
      <c r="D345" s="269"/>
      <c r="E345" s="257" t="s">
        <v>2327</v>
      </c>
      <c r="F345" s="269"/>
      <c r="G345" s="269"/>
    </row>
    <row r="346" spans="1:7" ht="12.75">
      <c r="A346" s="266" t="s">
        <v>436</v>
      </c>
      <c r="B346" s="267" t="s">
        <v>2679</v>
      </c>
      <c r="C346" s="268" t="s">
        <v>4698</v>
      </c>
      <c r="D346" s="269"/>
      <c r="E346" s="257" t="s">
        <v>2327</v>
      </c>
      <c r="F346" s="269"/>
      <c r="G346" s="269"/>
    </row>
    <row r="347" spans="1:7" ht="12.75">
      <c r="A347" s="266" t="s">
        <v>442</v>
      </c>
      <c r="B347" s="267" t="s">
        <v>2681</v>
      </c>
      <c r="C347" s="268" t="s">
        <v>4698</v>
      </c>
      <c r="D347" s="269"/>
      <c r="E347" s="257" t="s">
        <v>2327</v>
      </c>
      <c r="F347" s="269"/>
      <c r="G347" s="269"/>
    </row>
    <row r="348" spans="1:7" ht="12.75">
      <c r="A348" s="266" t="s">
        <v>448</v>
      </c>
      <c r="B348" s="267" t="s">
        <v>2684</v>
      </c>
      <c r="C348" s="268" t="s">
        <v>4698</v>
      </c>
      <c r="D348" s="269"/>
      <c r="E348" s="257" t="s">
        <v>2327</v>
      </c>
      <c r="F348" s="269"/>
      <c r="G348" s="269"/>
    </row>
    <row r="349" spans="1:7" ht="12.75">
      <c r="A349" s="266" t="s">
        <v>451</v>
      </c>
      <c r="B349" s="267" t="s">
        <v>2685</v>
      </c>
      <c r="C349" s="268" t="s">
        <v>4698</v>
      </c>
      <c r="D349" s="269"/>
      <c r="E349" s="257" t="s">
        <v>2327</v>
      </c>
      <c r="F349" s="269"/>
      <c r="G349" s="269"/>
    </row>
    <row r="350" spans="1:7" ht="12.75">
      <c r="A350" s="266" t="s">
        <v>456</v>
      </c>
      <c r="B350" s="267" t="s">
        <v>2687</v>
      </c>
      <c r="C350" s="268" t="s">
        <v>4698</v>
      </c>
      <c r="D350" s="269"/>
      <c r="E350" s="257" t="s">
        <v>2327</v>
      </c>
      <c r="F350" s="269"/>
      <c r="G350" s="269"/>
    </row>
    <row r="351" spans="1:7" ht="12.75">
      <c r="A351" s="266" t="s">
        <v>458</v>
      </c>
      <c r="B351" s="267" t="s">
        <v>2351</v>
      </c>
      <c r="C351" s="268" t="s">
        <v>4698</v>
      </c>
      <c r="D351" s="269"/>
      <c r="E351" s="257" t="s">
        <v>2327</v>
      </c>
      <c r="F351" s="269"/>
      <c r="G351" s="269"/>
    </row>
    <row r="352" spans="1:7" ht="12.75">
      <c r="A352" s="266" t="s">
        <v>459</v>
      </c>
      <c r="B352" s="267" t="s">
        <v>4734</v>
      </c>
      <c r="C352" s="268" t="s">
        <v>4698</v>
      </c>
      <c r="D352" s="269"/>
      <c r="E352" s="257" t="s">
        <v>2327</v>
      </c>
      <c r="F352" s="269"/>
      <c r="G352" s="269"/>
    </row>
    <row r="353" spans="1:7" ht="12.75">
      <c r="A353" s="266" t="s">
        <v>460</v>
      </c>
      <c r="B353" s="267" t="s">
        <v>2352</v>
      </c>
      <c r="C353" s="268" t="s">
        <v>4698</v>
      </c>
      <c r="D353" s="269"/>
      <c r="E353" s="257" t="s">
        <v>2327</v>
      </c>
      <c r="F353" s="269"/>
      <c r="G353" s="269"/>
    </row>
    <row r="354" spans="1:7" ht="12.75">
      <c r="A354" s="266" t="s">
        <v>465</v>
      </c>
      <c r="B354" s="267" t="s">
        <v>2691</v>
      </c>
      <c r="C354" s="268" t="s">
        <v>4698</v>
      </c>
      <c r="D354" s="269"/>
      <c r="E354" s="257" t="s">
        <v>2327</v>
      </c>
      <c r="F354" s="269"/>
      <c r="G354" s="269"/>
    </row>
    <row r="355" spans="1:7" ht="12.75">
      <c r="A355" s="266" t="s">
        <v>466</v>
      </c>
      <c r="B355" s="267" t="s">
        <v>2692</v>
      </c>
      <c r="C355" s="268" t="s">
        <v>4698</v>
      </c>
      <c r="D355" s="269"/>
      <c r="E355" s="257" t="s">
        <v>2327</v>
      </c>
      <c r="F355" s="269"/>
      <c r="G355" s="269"/>
    </row>
    <row r="356" spans="1:7" ht="12.75">
      <c r="A356" s="266" t="s">
        <v>468</v>
      </c>
      <c r="B356" s="267" t="s">
        <v>2353</v>
      </c>
      <c r="C356" s="268" t="s">
        <v>4698</v>
      </c>
      <c r="D356" s="269"/>
      <c r="E356" s="257" t="s">
        <v>2327</v>
      </c>
      <c r="F356" s="269"/>
      <c r="G356" s="269"/>
    </row>
    <row r="357" spans="1:7" ht="12.75">
      <c r="A357" s="678" t="s">
        <v>469</v>
      </c>
      <c r="B357" s="679" t="s">
        <v>2693</v>
      </c>
      <c r="C357" s="268" t="s">
        <v>4698</v>
      </c>
      <c r="D357" s="269"/>
      <c r="E357" s="257" t="s">
        <v>2327</v>
      </c>
      <c r="F357" s="269"/>
      <c r="G357" s="269"/>
    </row>
    <row r="358" spans="1:7" ht="12.75">
      <c r="A358" s="266" t="s">
        <v>470</v>
      </c>
      <c r="B358" s="267" t="s">
        <v>2694</v>
      </c>
      <c r="C358" s="268" t="s">
        <v>4698</v>
      </c>
      <c r="D358" s="269"/>
      <c r="E358" s="257" t="s">
        <v>2327</v>
      </c>
      <c r="F358" s="269"/>
      <c r="G358" s="269"/>
    </row>
    <row r="359" spans="1:7" ht="12.75">
      <c r="A359" s="266" t="s">
        <v>471</v>
      </c>
      <c r="B359" s="267" t="s">
        <v>2695</v>
      </c>
      <c r="C359" s="268" t="s">
        <v>4698</v>
      </c>
      <c r="D359" s="269"/>
      <c r="E359" s="257" t="s">
        <v>2327</v>
      </c>
      <c r="F359" s="269"/>
      <c r="G359" s="269"/>
    </row>
    <row r="360" spans="1:7" ht="12.75">
      <c r="A360" s="266" t="s">
        <v>477</v>
      </c>
      <c r="B360" s="267" t="s">
        <v>2700</v>
      </c>
      <c r="C360" s="268" t="s">
        <v>4698</v>
      </c>
      <c r="D360" s="269"/>
      <c r="E360" s="257" t="s">
        <v>2327</v>
      </c>
      <c r="F360" s="269"/>
      <c r="G360" s="269"/>
    </row>
    <row r="361" spans="1:7" ht="12.75">
      <c r="A361" s="266" t="s">
        <v>479</v>
      </c>
      <c r="B361" s="267" t="s">
        <v>2702</v>
      </c>
      <c r="C361" s="268" t="s">
        <v>4698</v>
      </c>
      <c r="D361" s="269"/>
      <c r="E361" s="257" t="s">
        <v>2327</v>
      </c>
      <c r="F361" s="269"/>
      <c r="G361" s="269"/>
    </row>
    <row r="362" spans="1:7" ht="12.75">
      <c r="A362" s="266" t="s">
        <v>480</v>
      </c>
      <c r="B362" s="267" t="s">
        <v>2703</v>
      </c>
      <c r="C362" s="268" t="s">
        <v>4698</v>
      </c>
      <c r="D362" s="269"/>
      <c r="E362" s="257" t="s">
        <v>2327</v>
      </c>
      <c r="F362" s="269"/>
      <c r="G362" s="269"/>
    </row>
    <row r="363" spans="1:7" ht="12.75">
      <c r="A363" s="266" t="s">
        <v>481</v>
      </c>
      <c r="B363" s="267" t="s">
        <v>2704</v>
      </c>
      <c r="C363" s="268" t="s">
        <v>4698</v>
      </c>
      <c r="D363" s="269"/>
      <c r="E363" s="257" t="s">
        <v>2327</v>
      </c>
      <c r="F363" s="269"/>
      <c r="G363" s="269"/>
    </row>
    <row r="364" spans="1:7" ht="12.75">
      <c r="A364" s="266" t="s">
        <v>482</v>
      </c>
      <c r="B364" s="267" t="s">
        <v>2705</v>
      </c>
      <c r="C364" s="268" t="s">
        <v>4698</v>
      </c>
      <c r="D364" s="269"/>
      <c r="E364" s="257" t="s">
        <v>2327</v>
      </c>
      <c r="F364" s="269"/>
      <c r="G364" s="269"/>
    </row>
    <row r="365" spans="1:7" ht="12.75">
      <c r="A365" s="266" t="s">
        <v>484</v>
      </c>
      <c r="B365" s="267" t="s">
        <v>2707</v>
      </c>
      <c r="C365" s="268" t="s">
        <v>4698</v>
      </c>
      <c r="D365" s="269"/>
      <c r="E365" s="257" t="s">
        <v>2327</v>
      </c>
      <c r="F365" s="269"/>
      <c r="G365" s="269"/>
    </row>
    <row r="366" spans="1:7" ht="12.75">
      <c r="A366" s="266" t="s">
        <v>485</v>
      </c>
      <c r="B366" s="267" t="s">
        <v>2708</v>
      </c>
      <c r="C366" s="268" t="s">
        <v>4698</v>
      </c>
      <c r="D366" s="269"/>
      <c r="E366" s="257" t="s">
        <v>2327</v>
      </c>
      <c r="F366" s="269"/>
      <c r="G366" s="269"/>
    </row>
    <row r="367" spans="1:7" ht="12.75">
      <c r="A367" s="266" t="s">
        <v>486</v>
      </c>
      <c r="B367" s="267" t="s">
        <v>2709</v>
      </c>
      <c r="C367" s="268" t="s">
        <v>4698</v>
      </c>
      <c r="D367" s="269"/>
      <c r="E367" s="257" t="s">
        <v>2327</v>
      </c>
      <c r="F367" s="269"/>
      <c r="G367" s="269"/>
    </row>
    <row r="368" spans="1:7" ht="12.75">
      <c r="A368" s="266" t="s">
        <v>487</v>
      </c>
      <c r="B368" s="267" t="s">
        <v>2710</v>
      </c>
      <c r="C368" s="268" t="s">
        <v>4698</v>
      </c>
      <c r="D368" s="269"/>
      <c r="E368" s="257" t="s">
        <v>2327</v>
      </c>
      <c r="F368" s="269"/>
      <c r="G368" s="269"/>
    </row>
    <row r="369" spans="1:7" ht="12.75">
      <c r="A369" s="266" t="s">
        <v>489</v>
      </c>
      <c r="B369" s="267" t="s">
        <v>2713</v>
      </c>
      <c r="C369" s="268" t="s">
        <v>4698</v>
      </c>
      <c r="D369" s="269"/>
      <c r="E369" s="257" t="s">
        <v>2327</v>
      </c>
      <c r="F369" s="269"/>
      <c r="G369" s="269"/>
    </row>
    <row r="370" spans="1:7" ht="12.75">
      <c r="A370" s="266" t="s">
        <v>490</v>
      </c>
      <c r="B370" s="267" t="s">
        <v>2354</v>
      </c>
      <c r="C370" s="268" t="s">
        <v>4698</v>
      </c>
      <c r="D370" s="269"/>
      <c r="E370" s="257" t="s">
        <v>2327</v>
      </c>
      <c r="F370" s="269"/>
      <c r="G370" s="269"/>
    </row>
    <row r="371" spans="1:7" ht="12.75">
      <c r="A371" s="266" t="s">
        <v>491</v>
      </c>
      <c r="B371" s="267" t="s">
        <v>2714</v>
      </c>
      <c r="C371" s="268" t="s">
        <v>4698</v>
      </c>
      <c r="D371" s="269"/>
      <c r="E371" s="257" t="s">
        <v>2327</v>
      </c>
      <c r="F371" s="269"/>
      <c r="G371" s="269"/>
    </row>
    <row r="372" spans="1:7" ht="12.75">
      <c r="A372" s="266" t="s">
        <v>492</v>
      </c>
      <c r="B372" s="267" t="s">
        <v>2715</v>
      </c>
      <c r="C372" s="268" t="s">
        <v>4698</v>
      </c>
      <c r="D372" s="269"/>
      <c r="E372" s="257" t="s">
        <v>2327</v>
      </c>
      <c r="F372" s="269"/>
      <c r="G372" s="269"/>
    </row>
    <row r="373" spans="1:7" ht="12.75">
      <c r="A373" s="266" t="s">
        <v>493</v>
      </c>
      <c r="B373" s="267" t="s">
        <v>2716</v>
      </c>
      <c r="C373" s="268" t="s">
        <v>4698</v>
      </c>
      <c r="D373" s="269"/>
      <c r="E373" s="257" t="s">
        <v>2327</v>
      </c>
      <c r="F373" s="269"/>
      <c r="G373" s="269"/>
    </row>
    <row r="374" spans="1:7" ht="12.75">
      <c r="A374" s="266" t="s">
        <v>497</v>
      </c>
      <c r="B374" s="267" t="s">
        <v>2719</v>
      </c>
      <c r="C374" s="268" t="s">
        <v>4698</v>
      </c>
      <c r="D374" s="269"/>
      <c r="E374" s="257" t="s">
        <v>2327</v>
      </c>
      <c r="F374" s="269"/>
      <c r="G374" s="269"/>
    </row>
    <row r="375" spans="1:7" ht="12.75">
      <c r="A375" s="266" t="s">
        <v>498</v>
      </c>
      <c r="B375" s="267" t="s">
        <v>2720</v>
      </c>
      <c r="C375" s="268" t="s">
        <v>4698</v>
      </c>
      <c r="D375" s="269"/>
      <c r="E375" s="257" t="s">
        <v>2327</v>
      </c>
      <c r="F375" s="269"/>
      <c r="G375" s="269"/>
    </row>
    <row r="376" spans="1:7" ht="12.75">
      <c r="A376" s="266" t="s">
        <v>4460</v>
      </c>
      <c r="B376" s="267" t="s">
        <v>4468</v>
      </c>
      <c r="C376" s="268" t="s">
        <v>4698</v>
      </c>
      <c r="D376" s="269"/>
      <c r="E376" s="257" t="s">
        <v>2327</v>
      </c>
      <c r="F376" s="269"/>
      <c r="G376" s="269"/>
    </row>
    <row r="377" spans="1:7" ht="12.75">
      <c r="A377" s="266" t="s">
        <v>502</v>
      </c>
      <c r="B377" s="267" t="s">
        <v>2721</v>
      </c>
      <c r="C377" s="268" t="s">
        <v>4698</v>
      </c>
      <c r="D377" s="269"/>
      <c r="E377" s="257" t="s">
        <v>2327</v>
      </c>
      <c r="F377" s="269"/>
      <c r="G377" s="269"/>
    </row>
    <row r="378" spans="1:7" ht="12.75">
      <c r="A378" s="266" t="s">
        <v>504</v>
      </c>
      <c r="B378" s="267" t="s">
        <v>2723</v>
      </c>
      <c r="C378" s="268" t="s">
        <v>4698</v>
      </c>
      <c r="D378" s="269"/>
      <c r="E378" s="257" t="s">
        <v>2327</v>
      </c>
      <c r="F378" s="269"/>
      <c r="G378" s="269"/>
    </row>
    <row r="379" spans="1:7" ht="12.75">
      <c r="A379" s="266" t="s">
        <v>512</v>
      </c>
      <c r="B379" s="267" t="s">
        <v>2731</v>
      </c>
      <c r="C379" s="268" t="s">
        <v>4698</v>
      </c>
      <c r="D379" s="269"/>
      <c r="E379" s="257" t="s">
        <v>2327</v>
      </c>
      <c r="F379" s="269"/>
      <c r="G379" s="269"/>
    </row>
    <row r="380" spans="1:7" ht="12.75">
      <c r="A380" s="266" t="s">
        <v>518</v>
      </c>
      <c r="B380" s="267" t="s">
        <v>2735</v>
      </c>
      <c r="C380" s="268" t="s">
        <v>4698</v>
      </c>
      <c r="D380" s="269"/>
      <c r="E380" s="257" t="s">
        <v>2327</v>
      </c>
      <c r="F380" s="269"/>
      <c r="G380" s="269"/>
    </row>
    <row r="381" spans="1:7" ht="12.75">
      <c r="A381" s="266" t="s">
        <v>520</v>
      </c>
      <c r="B381" s="267" t="s">
        <v>2737</v>
      </c>
      <c r="C381" s="268" t="s">
        <v>4698</v>
      </c>
      <c r="D381" s="269"/>
      <c r="E381" s="257" t="s">
        <v>2327</v>
      </c>
      <c r="F381" s="269"/>
      <c r="G381" s="269"/>
    </row>
    <row r="382" spans="1:7" ht="12.75"/>
    <row r="383" spans="1:7" ht="12.75"/>
  </sheetData>
  <mergeCells count="1">
    <mergeCell ref="B256:C256"/>
  </mergeCells>
  <pageMargins left="0.511811024" right="0.511811024" top="0.78740157499999996" bottom="0.78740157499999996" header="0.31496062000000002" footer="0.3149606200000000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15</vt:i4>
      </vt:variant>
      <vt:variant>
        <vt:lpstr>Intervalos nomeados</vt:lpstr>
      </vt:variant>
      <vt:variant>
        <vt:i4>10</vt:i4>
      </vt:variant>
    </vt:vector>
  </HeadingPairs>
  <TitlesOfParts>
    <vt:vector size="25" baseType="lpstr">
      <vt:lpstr>QUADRO ANTIGO</vt:lpstr>
      <vt:lpstr>Planilha Quantidades</vt:lpstr>
      <vt:lpstr>Planilha Orçamentaria</vt:lpstr>
      <vt:lpstr>Cronograma</vt:lpstr>
      <vt:lpstr>FrentesServiço</vt:lpstr>
      <vt:lpstr>CanteiroUsina</vt:lpstr>
      <vt:lpstr>DMT Trechos</vt:lpstr>
      <vt:lpstr>Comparativo BG</vt:lpstr>
      <vt:lpstr>CanteiroUsinaSolos</vt:lpstr>
      <vt:lpstr>MobUsinaSolos</vt:lpstr>
      <vt:lpstr>CustoEquip</vt:lpstr>
      <vt:lpstr>Custo MO</vt:lpstr>
      <vt:lpstr>Custo Materiais</vt:lpstr>
      <vt:lpstr>Equipamentos</vt:lpstr>
      <vt:lpstr>Plan2</vt:lpstr>
      <vt:lpstr>CanteiroUsina!Area_de_impressao</vt:lpstr>
      <vt:lpstr>CanteiroUsinaSolos!Area_de_impressao</vt:lpstr>
      <vt:lpstr>Cronograma!Area_de_impressao</vt:lpstr>
      <vt:lpstr>CustoEquip!Area_de_impressao</vt:lpstr>
      <vt:lpstr>FrentesServiço!Area_de_impressao</vt:lpstr>
      <vt:lpstr>'Planilha Orçamentaria'!Area_de_impressao</vt:lpstr>
      <vt:lpstr>'Planilha Quantidades'!Area_de_impressao</vt:lpstr>
      <vt:lpstr>'QUADRO ANTIGO'!Area_de_impressao</vt:lpstr>
      <vt:lpstr>Cronograma!Print_Area</vt:lpstr>
      <vt:lpstr>'Planilha Orçamentaria'!Titulos_de_impressao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2023-03-15T14:03:44Z</dcterms:created>
  <dcterms:modified xsi:type="dcterms:W3CDTF">2026-10-01T12:46:24Z</dcterms:modified>
</cp:coreProperties>
</file>