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dmae\DMAE-GLIC-LICITACOES$\Editais de Licitaçoes\Obras e Serviços de Engenharia\Ano2026\PE 156 - Contratação de serviços de manutenção de inversores Weg com fornecimento de materiais\"/>
    </mc:Choice>
  </mc:AlternateContent>
  <bookViews>
    <workbookView xWindow="0" yWindow="0" windowWidth="28800" windowHeight="12315"/>
  </bookViews>
  <sheets>
    <sheet name="Proposta" sheetId="7" r:id="rId1"/>
  </sheets>
  <definedNames>
    <definedName name="_xlnm._FilterDatabase" localSheetId="0" hidden="1">Proposta!$A$22:$L$104</definedName>
  </definedNames>
  <calcPr calcId="152511"/>
</workbook>
</file>

<file path=xl/calcChain.xml><?xml version="1.0" encoding="utf-8"?>
<calcChain xmlns="http://schemas.openxmlformats.org/spreadsheetml/2006/main">
  <c r="E85" i="7" l="1"/>
  <c r="F103" i="7" l="1"/>
  <c r="H6" i="7"/>
  <c r="H9" i="7"/>
  <c r="G11" i="7" l="1"/>
  <c r="G103" i="7"/>
  <c r="H103" i="7" l="1"/>
  <c r="H107" i="7" s="1"/>
  <c r="G14" i="7" s="1"/>
  <c r="F25" i="7" l="1"/>
  <c r="G25" i="7" s="1"/>
  <c r="F26" i="7"/>
  <c r="G26" i="7" s="1"/>
  <c r="F27" i="7"/>
  <c r="G27" i="7" s="1"/>
  <c r="F29" i="7"/>
  <c r="G29" i="7" s="1"/>
  <c r="F30" i="7"/>
  <c r="G30" i="7" s="1"/>
  <c r="F31" i="7"/>
  <c r="G31" i="7" s="1"/>
  <c r="F32" i="7"/>
  <c r="G32" i="7" s="1"/>
  <c r="F34" i="7"/>
  <c r="G34" i="7" s="1"/>
  <c r="F35" i="7"/>
  <c r="F36" i="7"/>
  <c r="G36" i="7" s="1"/>
  <c r="F37" i="7"/>
  <c r="G37" i="7" s="1"/>
  <c r="F39" i="7"/>
  <c r="G39" i="7" s="1"/>
  <c r="F40" i="7"/>
  <c r="G40" i="7" s="1"/>
  <c r="F41" i="7"/>
  <c r="G41" i="7" s="1"/>
  <c r="F42" i="7"/>
  <c r="G42" i="7" s="1"/>
  <c r="F44" i="7"/>
  <c r="G44" i="7" s="1"/>
  <c r="F45" i="7"/>
  <c r="G45" i="7" s="1"/>
  <c r="F46" i="7"/>
  <c r="G46" i="7" s="1"/>
  <c r="F47" i="7"/>
  <c r="F49" i="7"/>
  <c r="G49" i="7" s="1"/>
  <c r="F50" i="7"/>
  <c r="G50" i="7" s="1"/>
  <c r="F51" i="7"/>
  <c r="G51" i="7" s="1"/>
  <c r="F52" i="7"/>
  <c r="G52" i="7" s="1"/>
  <c r="F54" i="7"/>
  <c r="G54" i="7" s="1"/>
  <c r="F55" i="7"/>
  <c r="G55" i="7" s="1"/>
  <c r="F56" i="7"/>
  <c r="G56" i="7" s="1"/>
  <c r="F57" i="7"/>
  <c r="G57" i="7" s="1"/>
  <c r="F59" i="7"/>
  <c r="F60" i="7"/>
  <c r="F61" i="7"/>
  <c r="G61" i="7" s="1"/>
  <c r="F62" i="7"/>
  <c r="G62" i="7" s="1"/>
  <c r="F64" i="7"/>
  <c r="G64" i="7" s="1"/>
  <c r="F65" i="7"/>
  <c r="G65" i="7" s="1"/>
  <c r="F66" i="7"/>
  <c r="G66" i="7" s="1"/>
  <c r="F67" i="7"/>
  <c r="G67" i="7" s="1"/>
  <c r="F68" i="7"/>
  <c r="G68" i="7" s="1"/>
  <c r="F69" i="7"/>
  <c r="G69" i="7" s="1"/>
  <c r="F71" i="7"/>
  <c r="F72" i="7"/>
  <c r="F73" i="7"/>
  <c r="G73" i="7" s="1"/>
  <c r="F74" i="7"/>
  <c r="G74" i="7" s="1"/>
  <c r="F76" i="7"/>
  <c r="G76" i="7" s="1"/>
  <c r="F77" i="7"/>
  <c r="G77" i="7" s="1"/>
  <c r="F78" i="7"/>
  <c r="G78" i="7" s="1"/>
  <c r="F79" i="7"/>
  <c r="G79" i="7" s="1"/>
  <c r="F81" i="7"/>
  <c r="G81" i="7" s="1"/>
  <c r="F82" i="7"/>
  <c r="F83" i="7"/>
  <c r="G83" i="7" s="1"/>
  <c r="F84" i="7"/>
  <c r="G84" i="7" s="1"/>
  <c r="F85" i="7"/>
  <c r="G85" i="7" s="1"/>
  <c r="F87" i="7"/>
  <c r="G87" i="7" s="1"/>
  <c r="F88" i="7"/>
  <c r="G88" i="7" s="1"/>
  <c r="F89" i="7"/>
  <c r="G89" i="7" s="1"/>
  <c r="F90" i="7"/>
  <c r="G90" i="7" s="1"/>
  <c r="F91" i="7"/>
  <c r="G91" i="7" s="1"/>
  <c r="F93" i="7"/>
  <c r="G93" i="7" s="1"/>
  <c r="F94" i="7"/>
  <c r="G94" i="7" s="1"/>
  <c r="F95" i="7"/>
  <c r="F96" i="7"/>
  <c r="G96" i="7" s="1"/>
  <c r="F98" i="7"/>
  <c r="G98" i="7" s="1"/>
  <c r="F99" i="7"/>
  <c r="G99" i="7" s="1"/>
  <c r="F100" i="7"/>
  <c r="G100" i="7" s="1"/>
  <c r="F101" i="7"/>
  <c r="G101" i="7" s="1"/>
  <c r="F24" i="7"/>
  <c r="G24" i="7" s="1"/>
  <c r="G72" i="7" l="1"/>
  <c r="G60" i="7"/>
  <c r="G35" i="7"/>
  <c r="G59" i="7"/>
  <c r="G47" i="7"/>
  <c r="G82" i="7"/>
  <c r="G95" i="7"/>
  <c r="G71" i="7"/>
  <c r="E101" i="7"/>
  <c r="H101" i="7" s="1"/>
  <c r="E100" i="7"/>
  <c r="H100" i="7" s="1"/>
  <c r="E99" i="7"/>
  <c r="H99" i="7" s="1"/>
  <c r="E98" i="7"/>
  <c r="H98" i="7" s="1"/>
  <c r="E96" i="7"/>
  <c r="H96" i="7" s="1"/>
  <c r="E95" i="7"/>
  <c r="H95" i="7" s="1"/>
  <c r="E94" i="7"/>
  <c r="H94" i="7" s="1"/>
  <c r="E93" i="7"/>
  <c r="H93" i="7" s="1"/>
  <c r="E91" i="7"/>
  <c r="H91" i="7" s="1"/>
  <c r="E90" i="7"/>
  <c r="H90" i="7" s="1"/>
  <c r="E89" i="7"/>
  <c r="H89" i="7" s="1"/>
  <c r="E88" i="7"/>
  <c r="H88" i="7" s="1"/>
  <c r="E87" i="7"/>
  <c r="H87" i="7" s="1"/>
  <c r="H85" i="7"/>
  <c r="E84" i="7"/>
  <c r="H84" i="7" s="1"/>
  <c r="E83" i="7"/>
  <c r="H83" i="7" s="1"/>
  <c r="E82" i="7"/>
  <c r="H82" i="7" s="1"/>
  <c r="E81" i="7"/>
  <c r="H81" i="7" s="1"/>
  <c r="E79" i="7"/>
  <c r="H79" i="7" s="1"/>
  <c r="E78" i="7"/>
  <c r="H78" i="7" s="1"/>
  <c r="E77" i="7"/>
  <c r="H77" i="7" s="1"/>
  <c r="E76" i="7"/>
  <c r="H76" i="7" s="1"/>
  <c r="E74" i="7"/>
  <c r="H74" i="7" s="1"/>
  <c r="E73" i="7"/>
  <c r="H73" i="7" s="1"/>
  <c r="E72" i="7"/>
  <c r="H72" i="7" s="1"/>
  <c r="E71" i="7"/>
  <c r="H71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2" i="7"/>
  <c r="H62" i="7" s="1"/>
  <c r="E61" i="7"/>
  <c r="H61" i="7" s="1"/>
  <c r="E60" i="7"/>
  <c r="H60" i="7" s="1"/>
  <c r="E59" i="7"/>
  <c r="H59" i="7" s="1"/>
  <c r="E57" i="7"/>
  <c r="H57" i="7" s="1"/>
  <c r="E56" i="7"/>
  <c r="H56" i="7" s="1"/>
  <c r="E55" i="7"/>
  <c r="H55" i="7" s="1"/>
  <c r="E54" i="7"/>
  <c r="H54" i="7" s="1"/>
  <c r="E52" i="7"/>
  <c r="H52" i="7" s="1"/>
  <c r="E51" i="7"/>
  <c r="H51" i="7" s="1"/>
  <c r="E50" i="7"/>
  <c r="H50" i="7" s="1"/>
  <c r="E49" i="7"/>
  <c r="H49" i="7" s="1"/>
  <c r="E47" i="7"/>
  <c r="H47" i="7" s="1"/>
  <c r="E46" i="7"/>
  <c r="H46" i="7" s="1"/>
  <c r="E45" i="7"/>
  <c r="H45" i="7" s="1"/>
  <c r="E44" i="7"/>
  <c r="H44" i="7" s="1"/>
  <c r="E42" i="7"/>
  <c r="H42" i="7" s="1"/>
  <c r="E41" i="7"/>
  <c r="H41" i="7" s="1"/>
  <c r="E40" i="7"/>
  <c r="H40" i="7" s="1"/>
  <c r="E39" i="7"/>
  <c r="H39" i="7" s="1"/>
  <c r="E37" i="7"/>
  <c r="H37" i="7" s="1"/>
  <c r="E36" i="7"/>
  <c r="H36" i="7" s="1"/>
  <c r="E35" i="7"/>
  <c r="H35" i="7" s="1"/>
  <c r="E34" i="7"/>
  <c r="H34" i="7" s="1"/>
  <c r="E32" i="7"/>
  <c r="H32" i="7" s="1"/>
  <c r="E31" i="7"/>
  <c r="H31" i="7" s="1"/>
  <c r="E30" i="7"/>
  <c r="H30" i="7" s="1"/>
  <c r="E29" i="7"/>
  <c r="H29" i="7" s="1"/>
  <c r="E27" i="7"/>
  <c r="H27" i="7" s="1"/>
  <c r="E26" i="7"/>
  <c r="H26" i="7" s="1"/>
  <c r="E25" i="7"/>
  <c r="H25" i="7" s="1"/>
  <c r="E24" i="7"/>
  <c r="H24" i="7" s="1"/>
  <c r="H104" i="7" l="1"/>
  <c r="H106" i="7"/>
  <c r="G13" i="7" s="1"/>
  <c r="H108" i="7" l="1"/>
  <c r="G15" i="7" s="1"/>
</calcChain>
</file>

<file path=xl/sharedStrings.xml><?xml version="1.0" encoding="utf-8"?>
<sst xmlns="http://schemas.openxmlformats.org/spreadsheetml/2006/main" count="169" uniqueCount="162">
  <si>
    <t>item</t>
  </si>
  <si>
    <t>Descrição</t>
  </si>
  <si>
    <t>Serviços Gerais</t>
  </si>
  <si>
    <t>Serviços Gerais até 75kW</t>
  </si>
  <si>
    <t>Serviços Gerais 90kW - 200kW</t>
  </si>
  <si>
    <t>Serviços Gerais 250kW - 450kW</t>
  </si>
  <si>
    <t>Substituição da placa de controle</t>
  </si>
  <si>
    <t>Substituição da placa de controle 90kW - 200kW</t>
  </si>
  <si>
    <t>Substituição de retificadores de entrada</t>
  </si>
  <si>
    <t>Substituição de retificadores de entrada até 75kW</t>
  </si>
  <si>
    <t>Substituição de retificadores de entrada 90kW - 200kW</t>
  </si>
  <si>
    <t>Substituição de retificadores de entrada 500W - 900kW</t>
  </si>
  <si>
    <t>Substituição do circuito intermediário</t>
  </si>
  <si>
    <t>Substituição do circuito intermediário até 75kW</t>
  </si>
  <si>
    <t>Substituição do circuito intermediário 90kW - 200kW</t>
  </si>
  <si>
    <t>Substituição do circuito intermediário 500kW - 900kW</t>
  </si>
  <si>
    <t>Substituição do circuito inversor</t>
  </si>
  <si>
    <t>Substituição do circuito inversor até 75kW</t>
  </si>
  <si>
    <t>Substituição do circuito inversor 90kW - 200kW</t>
  </si>
  <si>
    <t>Substituição do circuito inversor 500kW - 900kW</t>
  </si>
  <si>
    <t>Substituição de placa de potência</t>
  </si>
  <si>
    <t>Substituição de placa de potência até 75kW</t>
  </si>
  <si>
    <t>Substituição de placa de potência 90kW - 200kW</t>
  </si>
  <si>
    <t>Substituição de placa de potência 500kW - 900kW</t>
  </si>
  <si>
    <t>Substituição do conjunto de ventiladores</t>
  </si>
  <si>
    <t>Substituição do conjunto de ventiladores até 75kW</t>
  </si>
  <si>
    <t>Substituição do conjunto de ventiladores 90kW - 200kW</t>
  </si>
  <si>
    <t>Substituição do conjunto de ventiladores 500kW - 900kW</t>
  </si>
  <si>
    <t>Substituição de placa de gatilho</t>
  </si>
  <si>
    <t>Substituição de placa de gatilho até 75kW</t>
  </si>
  <si>
    <t>Substituição de placa de gatilho  90kW - 200kW</t>
  </si>
  <si>
    <t>Substituição de placa de gatilho 500kW - 900kW</t>
  </si>
  <si>
    <t>Substituição de placa de pré carga</t>
  </si>
  <si>
    <t>Substituição de placa de pré carga até 75kW</t>
  </si>
  <si>
    <t>Substituição de placa de pré carga 90kW - 200kW</t>
  </si>
  <si>
    <t>Substituição de placa de pré carga 500kW - 900kW</t>
  </si>
  <si>
    <t>Limpeza de placas eletrônicas em cuba ultrassonica (Unitário)</t>
  </si>
  <si>
    <t>Parametrização de inversor de frequência / soft starter</t>
  </si>
  <si>
    <t>Recuperação de carcaça e pintura</t>
  </si>
  <si>
    <t>Recuperação de carcaça e pintura até 75kW</t>
  </si>
  <si>
    <t>Recuperação de carcaça e pintura 90kW - 200kW</t>
  </si>
  <si>
    <t>Recuperação de carcaça e pintura 500kW - 900kW</t>
  </si>
  <si>
    <t>Manutenção preventiva</t>
  </si>
  <si>
    <t>Manutenção preventiva até 75kW</t>
  </si>
  <si>
    <t>Manutenção preventiva 90kW - 200kW</t>
  </si>
  <si>
    <t>Manutenção preventiva 500kW - 900kW</t>
  </si>
  <si>
    <t>Análise preditiva</t>
  </si>
  <si>
    <t>Análise preditiva até 75kW</t>
  </si>
  <si>
    <t>Análise preditiva 90kW - 200kW</t>
  </si>
  <si>
    <t>Análise preditiva 500kW - 900kW</t>
  </si>
  <si>
    <t>Realização de Backup em inversor de frequência / soft starter</t>
  </si>
  <si>
    <t>Pré-carga em conversores de Frequência com fonte padrão 440VDC</t>
  </si>
  <si>
    <t>Pré-carga em conversores de Frequência com fonte padrão 440VDC até 75kW</t>
  </si>
  <si>
    <t>Pré-carga em conversores de Frequência com fonte padrão 440VDC 90kW - 200kW</t>
  </si>
  <si>
    <t>Pré-carga em conversores de Frequência com fonte padrão 440VDC 500kW - 900kW</t>
  </si>
  <si>
    <t>Teste de protocolo de rede profibus / devicenet / Ethernet / modbus</t>
  </si>
  <si>
    <t>Substituição de cabos e periféricos</t>
  </si>
  <si>
    <t>Substituição de cabos e periféricos até 75kW</t>
  </si>
  <si>
    <t>Substituição de cabos e periféricos 90kW - 200kW</t>
  </si>
  <si>
    <t>Substituição de cabos e periféricos 500kW - 900kW</t>
  </si>
  <si>
    <t>Substituição de barramentos circuito retificador</t>
  </si>
  <si>
    <t>Substituição de barramentos circuito retificador até 75kW</t>
  </si>
  <si>
    <t>Substituição de barramentos circuito retificador 500W - 900kW</t>
  </si>
  <si>
    <t>19.1</t>
  </si>
  <si>
    <t>19.2</t>
  </si>
  <si>
    <t>19.3</t>
  </si>
  <si>
    <t>19.4</t>
  </si>
  <si>
    <t>1.1</t>
  </si>
  <si>
    <t>1.2</t>
  </si>
  <si>
    <t>1.3</t>
  </si>
  <si>
    <t>1.4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</si>
  <si>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</si>
  <si>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</si>
  <si>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</si>
  <si>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</si>
  <si>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</si>
  <si>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</si>
  <si>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</si>
  <si>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</si>
  <si>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</si>
  <si>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</si>
  <si>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</si>
  <si>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</si>
  <si>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</si>
  <si>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</si>
  <si>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</si>
  <si>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</si>
  <si>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6.1</t>
  </si>
  <si>
    <t>6.2</t>
  </si>
  <si>
    <t>6.3</t>
  </si>
  <si>
    <t>6.4</t>
  </si>
  <si>
    <t>7.1</t>
  </si>
  <si>
    <t>7.2</t>
  </si>
  <si>
    <t>7.3</t>
  </si>
  <si>
    <t>7.4</t>
  </si>
  <si>
    <t>8.1</t>
  </si>
  <si>
    <t>8.2</t>
  </si>
  <si>
    <t>8.3</t>
  </si>
  <si>
    <t>8.4</t>
  </si>
  <si>
    <t>9.1</t>
  </si>
  <si>
    <t>9.2</t>
  </si>
  <si>
    <t>9.3</t>
  </si>
  <si>
    <t>9.4</t>
  </si>
  <si>
    <t>12.1</t>
  </si>
  <si>
    <t>12.2</t>
  </si>
  <si>
    <t>12.3</t>
  </si>
  <si>
    <t>12.4</t>
  </si>
  <si>
    <t>13.1</t>
  </si>
  <si>
    <t>13.2</t>
  </si>
  <si>
    <t>13.3</t>
  </si>
  <si>
    <t>13.4</t>
  </si>
  <si>
    <t>14.1</t>
  </si>
  <si>
    <t>14.2</t>
  </si>
  <si>
    <t>14.3</t>
  </si>
  <si>
    <t>14.4</t>
  </si>
  <si>
    <t>16.1</t>
  </si>
  <si>
    <t>16.2</t>
  </si>
  <si>
    <t>16.3</t>
  </si>
  <si>
    <t>16.4</t>
  </si>
  <si>
    <t>18.1</t>
  </si>
  <si>
    <t>18.2</t>
  </si>
  <si>
    <t>18.3</t>
  </si>
  <si>
    <t>18.4</t>
  </si>
  <si>
    <t>Quant.</t>
  </si>
  <si>
    <t xml:space="preserve">Substituição de barramentos circuito retificador 90kW - 200kW </t>
  </si>
  <si>
    <t>Valor Unitário Máximo (R$)</t>
  </si>
  <si>
    <r>
      <t>P</t>
    </r>
    <r>
      <rPr>
        <b/>
        <vertAlign val="subscript"/>
        <sz val="12"/>
        <color rgb="FF000000"/>
        <rFont val="Arial"/>
        <family val="2"/>
      </rPr>
      <t>mo</t>
    </r>
  </si>
  <si>
    <t>Valor total
Máximo (R$)</t>
  </si>
  <si>
    <r>
      <t>P</t>
    </r>
    <r>
      <rPr>
        <b/>
        <vertAlign val="subscript"/>
        <sz val="12"/>
        <color rgb="FF000000"/>
        <rFont val="Arial"/>
        <family val="2"/>
      </rPr>
      <t>peças</t>
    </r>
  </si>
  <si>
    <t xml:space="preserve">Total serviços = </t>
  </si>
  <si>
    <t>Materiais</t>
  </si>
  <si>
    <r>
      <t>P</t>
    </r>
    <r>
      <rPr>
        <b/>
        <vertAlign val="subscript"/>
        <sz val="12"/>
        <color rgb="FF000000"/>
        <rFont val="Arial"/>
        <family val="2"/>
      </rPr>
      <t>mo</t>
    </r>
    <r>
      <rPr>
        <b/>
        <sz val="12"/>
        <color rgb="FF000000"/>
        <rFont val="Arial"/>
        <family val="2"/>
      </rPr>
      <t xml:space="preserve"> </t>
    </r>
    <r>
      <rPr>
        <sz val="12"/>
        <color rgb="FF000000"/>
        <rFont val="Arial"/>
        <family val="2"/>
      </rPr>
      <t>( valor entre 0,70 e 1 com duas casas decimais)</t>
    </r>
  </si>
  <si>
    <r>
      <t>P</t>
    </r>
    <r>
      <rPr>
        <b/>
        <vertAlign val="subscript"/>
        <sz val="12"/>
        <color rgb="FF000000"/>
        <rFont val="Arial"/>
        <family val="2"/>
      </rPr>
      <t>peças</t>
    </r>
    <r>
      <rPr>
        <b/>
        <sz val="12"/>
        <color rgb="FF000000"/>
        <rFont val="Arial"/>
        <family val="2"/>
      </rPr>
      <t xml:space="preserve"> </t>
    </r>
    <r>
      <rPr>
        <sz val="12"/>
        <color rgb="FF000000"/>
        <rFont val="Arial"/>
        <family val="2"/>
      </rPr>
      <t>( valor entre 1,17 e 1,31 com duas casas decimais)</t>
    </r>
  </si>
  <si>
    <t>Valor Unitário da Proposta (R$)</t>
  </si>
  <si>
    <t>Valor total da proposta (serviços + materiais) =</t>
  </si>
  <si>
    <t>PLANILHA DE ORÇAMENTO  COM OS PREÇOS MÁXIMOS ADMITIDOS</t>
  </si>
  <si>
    <t>Total materiais =</t>
  </si>
  <si>
    <t xml:space="preserve">Total serviços da proposta = </t>
  </si>
  <si>
    <t>Total materiais da proposta =</t>
  </si>
  <si>
    <r>
      <t>C</t>
    </r>
    <r>
      <rPr>
        <b/>
        <vertAlign val="subscript"/>
        <sz val="12"/>
        <color rgb="FF000000"/>
        <rFont val="Arial"/>
        <family val="2"/>
      </rPr>
      <t>p</t>
    </r>
    <r>
      <rPr>
        <b/>
        <sz val="12"/>
        <color rgb="FF000000"/>
        <rFont val="Arial"/>
        <family val="2"/>
      </rPr>
      <t xml:space="preserve"> =</t>
    </r>
  </si>
  <si>
    <t>Serviços Gerais 500kw - 900kW</t>
  </si>
  <si>
    <t>Substituição da placa de controle até 75kW</t>
  </si>
  <si>
    <t>Substituição da placa de controle 250kW - 450kW</t>
  </si>
  <si>
    <t>Substituição da placa de controle 500kw - 900kW</t>
  </si>
  <si>
    <t>Substituição de retificadores de entrada 201kW - 450kW</t>
  </si>
  <si>
    <t>Substituição do circuito intermediário 201kW - 450kW</t>
  </si>
  <si>
    <t>Substituição do circuito inversor 201kW - 450kW</t>
  </si>
  <si>
    <t>Substituição de placa de potência 201kW - 450kW</t>
  </si>
  <si>
    <t>Substituição do conjunto de ventiladores 201kW - 450kW</t>
  </si>
  <si>
    <t>Substituição de placa de gatilho  201kW - 450kW</t>
  </si>
  <si>
    <t>Substituição de placa de pré carga 201kW - 450kW</t>
  </si>
  <si>
    <t>Recuperação de carcaça e pintura 201kW - 450kW</t>
  </si>
  <si>
    <t>Manutenção preventiva 201kW - 450kW</t>
  </si>
  <si>
    <t>Análise preditiva 201kW - 450kW</t>
  </si>
  <si>
    <t>Pré-carga em conversores de Frequência com fonte padrão 440VDC 201kW - 450kW</t>
  </si>
  <si>
    <t>Substituição de cabos e periféricos 201kW - 450kW</t>
  </si>
  <si>
    <t>Substituição de barramentos circuito retificador 201kW - 450kW</t>
  </si>
  <si>
    <t>Valor total da Proposta (R$)</t>
  </si>
  <si>
    <t>Valor total (serviços + materiais) =</t>
  </si>
  <si>
    <t>Valor Unitário Referência (R$)</t>
  </si>
  <si>
    <t>Valor total
Referência (R$)</t>
  </si>
  <si>
    <t>Serviços especializados em acionamentos Weg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</si>
</sst>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4" x14ac:knownFonts="1">
    <font>
      <sz val="12"/>
      <color rgb="FF000000"/>
      <name val="Arial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vertAlign val="subscript"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0" xfId="0" applyNumberFormat="1" applyFont="1"/>
    <xf numFmtId="4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4" fontId="2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43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3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3" fontId="1" fillId="0" borderId="6" xfId="0" applyNumberFormat="1" applyFont="1" applyBorder="1" applyAlignment="1">
      <alignment horizontal="center" vertical="center"/>
    </xf>
    <xf numFmtId="43" fontId="1" fillId="0" borderId="0" xfId="0" applyNumberFormat="1" applyFont="1"/>
    <xf numFmtId="4" fontId="1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9" xfId="0" applyFont="1" applyBorder="1" applyAlignment="1">
      <alignment horizontal="center" vertical="center"/>
    </xf>
    <xf numFmtId="43" fontId="1" fillId="0" borderId="4" xfId="0" applyNumberFormat="1" applyFont="1" applyBorder="1"/>
    <xf numFmtId="0" fontId="1" fillId="0" borderId="1" xfId="0" applyFont="1" applyFill="1" applyBorder="1" applyAlignment="1">
      <alignment horizontal="center" vertical="center"/>
    </xf>
    <xf numFmtId="43" fontId="1" fillId="0" borderId="9" xfId="0" applyNumberFormat="1" applyFont="1" applyBorder="1"/>
    <xf numFmtId="0" fontId="1" fillId="3" borderId="5" xfId="0" applyNumberFormat="1" applyFont="1" applyFill="1" applyBorder="1" applyAlignment="1">
      <alignment horizontal="left" vertical="center" wrapText="1"/>
    </xf>
    <xf numFmtId="0" fontId="1" fillId="3" borderId="6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/>
    <xf numFmtId="0" fontId="1" fillId="3" borderId="6" xfId="0" applyFont="1" applyFill="1" applyBorder="1" applyAlignment="1">
      <alignment horizontal="center" vertical="center"/>
    </xf>
    <xf numFmtId="43" fontId="1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3" fontId="1" fillId="3" borderId="6" xfId="0" applyNumberFormat="1" applyFont="1" applyFill="1" applyBorder="1"/>
    <xf numFmtId="43" fontId="1" fillId="3" borderId="7" xfId="0" applyNumberFormat="1" applyFont="1" applyFill="1" applyBorder="1"/>
    <xf numFmtId="0" fontId="1" fillId="3" borderId="6" xfId="0" applyNumberFormat="1" applyFont="1" applyFill="1" applyBorder="1" applyAlignment="1">
      <alignment horizontal="left" vertical="center" wrapText="1"/>
    </xf>
    <xf numFmtId="4" fontId="1" fillId="3" borderId="6" xfId="0" applyNumberFormat="1" applyFont="1" applyFill="1" applyBorder="1" applyAlignment="1">
      <alignment horizontal="righ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43" fontId="1" fillId="0" borderId="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43" fontId="1" fillId="0" borderId="1" xfId="0" applyNumberFormat="1" applyFont="1" applyBorder="1"/>
    <xf numFmtId="43" fontId="1" fillId="0" borderId="0" xfId="0" applyNumberFormat="1" applyFont="1" applyBorder="1"/>
    <xf numFmtId="0" fontId="2" fillId="0" borderId="0" xfId="0" applyFont="1"/>
    <xf numFmtId="0" fontId="1" fillId="0" borderId="1" xfId="0" applyFont="1" applyBorder="1" applyAlignment="1">
      <alignment horizontal="right"/>
    </xf>
    <xf numFmtId="4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44" fontId="1" fillId="0" borderId="3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44" fontId="2" fillId="0" borderId="11" xfId="0" applyNumberFormat="1" applyFont="1" applyBorder="1" applyAlignment="1"/>
    <xf numFmtId="0" fontId="1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Border="1" applyAlignment="1"/>
    <xf numFmtId="0" fontId="1" fillId="3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1" fillId="3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1" fillId="0" borderId="8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0" borderId="0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9</xdr:row>
      <xdr:rowOff>104776</xdr:rowOff>
    </xdr:from>
    <xdr:to>
      <xdr:col>4</xdr:col>
      <xdr:colOff>923925</xdr:colOff>
      <xdr:row>10</xdr:row>
      <xdr:rowOff>190500</xdr:rowOff>
    </xdr:to>
    <xdr:sp macro="" textlink="">
      <xdr:nvSpPr>
        <xdr:cNvPr id="2" name="Texto explicativo retangular com cantos arredondados 1"/>
        <xdr:cNvSpPr/>
      </xdr:nvSpPr>
      <xdr:spPr>
        <a:xfrm>
          <a:off x="7486650" y="2076451"/>
          <a:ext cx="2847975" cy="295274"/>
        </a:xfrm>
        <a:prstGeom prst="wedgeRoundRectCallout">
          <a:avLst>
            <a:gd name="adj1" fmla="val 80055"/>
            <a:gd name="adj2" fmla="val -69007"/>
            <a:gd name="adj3" fmla="val 16667"/>
          </a:avLst>
        </a:prstGeom>
        <a:solidFill>
          <a:srgbClr val="FFFF66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Insira</a:t>
          </a:r>
          <a:r>
            <a:rPr lang="pt-BR" sz="1100" b="1" baseline="0">
              <a:solidFill>
                <a:sysClr val="windowText" lastClr="000000"/>
              </a:solidFill>
            </a:rPr>
            <a:t> o coeficiente </a:t>
          </a:r>
          <a:r>
            <a:rPr lang="pt-B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Ppeças</a:t>
          </a:r>
          <a:r>
            <a:rPr lang="pt-BR" sz="1100" b="1" baseline="0">
              <a:solidFill>
                <a:sysClr val="windowText" lastClr="000000"/>
              </a:solidFill>
            </a:rPr>
            <a:t> da proposta</a:t>
          </a:r>
          <a:endParaRPr lang="pt-B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342900</xdr:colOff>
      <xdr:row>6</xdr:row>
      <xdr:rowOff>28576</xdr:rowOff>
    </xdr:from>
    <xdr:to>
      <xdr:col>4</xdr:col>
      <xdr:colOff>1009651</xdr:colOff>
      <xdr:row>7</xdr:row>
      <xdr:rowOff>104775</xdr:rowOff>
    </xdr:to>
    <xdr:sp macro="" textlink="">
      <xdr:nvSpPr>
        <xdr:cNvPr id="3" name="Texto explicativo retangular com cantos arredondados 2"/>
        <xdr:cNvSpPr/>
      </xdr:nvSpPr>
      <xdr:spPr>
        <a:xfrm>
          <a:off x="7524750" y="1323976"/>
          <a:ext cx="2895601" cy="276224"/>
        </a:xfrm>
        <a:prstGeom prst="wedgeRoundRectCallout">
          <a:avLst>
            <a:gd name="adj1" fmla="val 78621"/>
            <a:gd name="adj2" fmla="val -72297"/>
            <a:gd name="adj3" fmla="val 16667"/>
          </a:avLst>
        </a:prstGeom>
        <a:solidFill>
          <a:srgbClr val="FFFF66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Insira</a:t>
          </a:r>
          <a:r>
            <a:rPr lang="pt-BR" sz="1100" b="1" baseline="0">
              <a:solidFill>
                <a:sysClr val="windowText" lastClr="000000"/>
              </a:solidFill>
            </a:rPr>
            <a:t> o coeficiente </a:t>
          </a:r>
          <a:r>
            <a:rPr lang="pt-B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Pmo</a:t>
          </a:r>
          <a:r>
            <a:rPr lang="pt-BR" sz="1100" b="1" baseline="0">
              <a:solidFill>
                <a:sysClr val="windowText" lastClr="000000"/>
              </a:solidFill>
            </a:rPr>
            <a:t> da proposta</a:t>
          </a:r>
          <a:endParaRPr lang="pt-BR" sz="11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419100</xdr:colOff>
      <xdr:row>1</xdr:row>
      <xdr:rowOff>161925</xdr:rowOff>
    </xdr:from>
    <xdr:ext cx="910314" cy="311496"/>
    <xdr:sp macro="" textlink="">
      <xdr:nvSpPr>
        <xdr:cNvPr id="5" name="CaixaDeTexto 4"/>
        <xdr:cNvSpPr txBox="1"/>
      </xdr:nvSpPr>
      <xdr:spPr>
        <a:xfrm>
          <a:off x="419100" y="371475"/>
          <a:ext cx="91031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1400" b="1"/>
            <a:t>Do edital:</a:t>
          </a:r>
        </a:p>
      </xdr:txBody>
    </xdr:sp>
    <xdr:clientData/>
  </xdr:oneCellAnchor>
  <xdr:twoCellAnchor editAs="oneCell">
    <xdr:from>
      <xdr:col>1</xdr:col>
      <xdr:colOff>152400</xdr:colOff>
      <xdr:row>3</xdr:row>
      <xdr:rowOff>57150</xdr:rowOff>
    </xdr:from>
    <xdr:to>
      <xdr:col>1</xdr:col>
      <xdr:colOff>5449039</xdr:colOff>
      <xdr:row>5</xdr:row>
      <xdr:rowOff>152474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" y="676275"/>
          <a:ext cx="5296639" cy="533474"/>
        </a:xfrm>
        <a:prstGeom prst="rect">
          <a:avLst/>
        </a:prstGeom>
      </xdr:spPr>
    </xdr:pic>
    <xdr:clientData/>
  </xdr:twoCellAnchor>
  <xdr:twoCellAnchor>
    <xdr:from>
      <xdr:col>1</xdr:col>
      <xdr:colOff>66675</xdr:colOff>
      <xdr:row>15</xdr:row>
      <xdr:rowOff>161925</xdr:rowOff>
    </xdr:from>
    <xdr:to>
      <xdr:col>1</xdr:col>
      <xdr:colOff>619125</xdr:colOff>
      <xdr:row>16</xdr:row>
      <xdr:rowOff>114300</xdr:rowOff>
    </xdr:to>
    <xdr:sp macro="" textlink="">
      <xdr:nvSpPr>
        <xdr:cNvPr id="9" name="Retângulo 8"/>
        <xdr:cNvSpPr/>
      </xdr:nvSpPr>
      <xdr:spPr>
        <a:xfrm>
          <a:off x="514350" y="3419475"/>
          <a:ext cx="552450" cy="15240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552450</xdr:colOff>
      <xdr:row>8</xdr:row>
      <xdr:rowOff>66675</xdr:rowOff>
    </xdr:to>
    <xdr:sp macro="" textlink="">
      <xdr:nvSpPr>
        <xdr:cNvPr id="10" name="Retângulo 9"/>
        <xdr:cNvSpPr/>
      </xdr:nvSpPr>
      <xdr:spPr>
        <a:xfrm>
          <a:off x="447675" y="1495425"/>
          <a:ext cx="552450" cy="30480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104775</xdr:colOff>
      <xdr:row>18</xdr:row>
      <xdr:rowOff>28575</xdr:rowOff>
    </xdr:from>
    <xdr:to>
      <xdr:col>1</xdr:col>
      <xdr:colOff>657225</xdr:colOff>
      <xdr:row>18</xdr:row>
      <xdr:rowOff>180975</xdr:rowOff>
    </xdr:to>
    <xdr:sp macro="" textlink="">
      <xdr:nvSpPr>
        <xdr:cNvPr id="11" name="Retângulo 10"/>
        <xdr:cNvSpPr/>
      </xdr:nvSpPr>
      <xdr:spPr>
        <a:xfrm>
          <a:off x="552450" y="3886200"/>
          <a:ext cx="552450" cy="15240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85726</xdr:colOff>
      <xdr:row>5</xdr:row>
      <xdr:rowOff>152401</xdr:rowOff>
    </xdr:from>
    <xdr:to>
      <xdr:col>1</xdr:col>
      <xdr:colOff>5305425</xdr:colOff>
      <xdr:row>19</xdr:row>
      <xdr:rowOff>144071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1" y="1209676"/>
          <a:ext cx="5219699" cy="2992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2"/>
  <sheetViews>
    <sheetView tabSelected="1" topLeftCell="A4" zoomScaleNormal="100" workbookViewId="0">
      <selection activeCell="B8" sqref="B8"/>
    </sheetView>
  </sheetViews>
  <sheetFormatPr defaultColWidth="15" defaultRowHeight="15" x14ac:dyDescent="0.2"/>
  <cols>
    <col min="1" max="1" width="5.21875" style="1" bestFit="1" customWidth="1"/>
    <col min="2" max="2" width="78.5546875" style="1" customWidth="1"/>
    <col min="3" max="3" width="13.88671875" style="4" bestFit="1" customWidth="1"/>
    <col min="4" max="4" width="12.109375" style="1" customWidth="1"/>
    <col min="5" max="5" width="15" style="1" bestFit="1" customWidth="1"/>
    <col min="6" max="6" width="5.5546875" style="20" customWidth="1"/>
    <col min="7" max="7" width="16.109375" style="20" customWidth="1"/>
    <col min="8" max="8" width="19.109375" style="1" customWidth="1"/>
    <col min="9" max="16384" width="15" style="1"/>
  </cols>
  <sheetData>
    <row r="1" spans="1:8" ht="16.5" thickBot="1" x14ac:dyDescent="0.3">
      <c r="A1" s="71" t="s">
        <v>135</v>
      </c>
      <c r="B1" s="71"/>
      <c r="C1" s="71"/>
      <c r="D1" s="71"/>
      <c r="E1" s="71"/>
      <c r="F1" s="71"/>
      <c r="G1" s="71"/>
      <c r="H1" s="71"/>
    </row>
    <row r="2" spans="1:8" ht="16.5" thickTop="1" x14ac:dyDescent="0.25">
      <c r="A2" s="32"/>
      <c r="B2" s="32"/>
      <c r="C2" s="32"/>
    </row>
    <row r="3" spans="1:8" ht="15.75" x14ac:dyDescent="0.25">
      <c r="A3" s="32"/>
    </row>
    <row r="4" spans="1:8" ht="15.75" x14ac:dyDescent="0.25">
      <c r="A4" s="32"/>
    </row>
    <row r="5" spans="1:8" ht="18.75" x14ac:dyDescent="0.25">
      <c r="A5" s="32"/>
      <c r="F5" s="32"/>
      <c r="G5" s="9" t="s">
        <v>128</v>
      </c>
    </row>
    <row r="6" spans="1:8" ht="18.75" x14ac:dyDescent="0.25">
      <c r="A6" s="32"/>
      <c r="F6" s="60" t="s">
        <v>132</v>
      </c>
      <c r="G6" s="64"/>
      <c r="H6" s="54" t="str">
        <f>IF(AND(G6&gt;=1.17,G6&lt;=1.31),"OK","Valor inválido")</f>
        <v>Valor inválido</v>
      </c>
    </row>
    <row r="7" spans="1:8" ht="15.75" x14ac:dyDescent="0.25">
      <c r="A7" s="32"/>
      <c r="F7" s="1"/>
      <c r="G7" s="4"/>
    </row>
    <row r="8" spans="1:8" ht="18.75" x14ac:dyDescent="0.25">
      <c r="A8" s="32"/>
      <c r="F8" s="32"/>
      <c r="G8" s="9" t="s">
        <v>126</v>
      </c>
    </row>
    <row r="9" spans="1:8" ht="18.75" x14ac:dyDescent="0.25">
      <c r="A9" s="32"/>
      <c r="F9" s="60" t="s">
        <v>131</v>
      </c>
      <c r="G9" s="64"/>
      <c r="H9" s="54" t="str">
        <f>IF(AND(G9&gt;=0.7,G9&lt;=1),"OK","Valor inválido")</f>
        <v>Valor inválido</v>
      </c>
    </row>
    <row r="10" spans="1:8" ht="16.5" thickBot="1" x14ac:dyDescent="0.3">
      <c r="A10" s="32"/>
      <c r="F10" s="32"/>
      <c r="G10" s="32"/>
    </row>
    <row r="11" spans="1:8" ht="19.5" thickBot="1" x14ac:dyDescent="0.3">
      <c r="A11" s="32"/>
      <c r="F11" s="60" t="s">
        <v>139</v>
      </c>
      <c r="G11" s="61" t="str">
        <f>IF(AND(H9="OK",H6="OK"),(G6*50+G9*50)/100,"Valor inválido")</f>
        <v>Valor inválido</v>
      </c>
    </row>
    <row r="12" spans="1:8" ht="15.75" x14ac:dyDescent="0.25">
      <c r="A12" s="32"/>
      <c r="F12" s="32"/>
      <c r="G12" s="32"/>
    </row>
    <row r="13" spans="1:8" ht="16.5" customHeight="1" x14ac:dyDescent="0.25">
      <c r="A13" s="32"/>
      <c r="F13" s="59" t="s">
        <v>137</v>
      </c>
      <c r="G13" s="56">
        <f>H106</f>
        <v>0</v>
      </c>
    </row>
    <row r="14" spans="1:8" ht="16.5" thickBot="1" x14ac:dyDescent="0.3">
      <c r="A14" s="32"/>
      <c r="C14" s="72" t="s">
        <v>138</v>
      </c>
      <c r="D14" s="72"/>
      <c r="E14" s="72"/>
      <c r="F14" s="73"/>
      <c r="G14" s="58">
        <f>H107</f>
        <v>0</v>
      </c>
    </row>
    <row r="15" spans="1:8" ht="16.5" thickBot="1" x14ac:dyDescent="0.3">
      <c r="A15" s="32"/>
      <c r="B15" s="32"/>
      <c r="C15" s="32"/>
      <c r="F15" s="51" t="s">
        <v>134</v>
      </c>
      <c r="G15" s="62" t="str">
        <f>IF(AND(H9="OK",H6="OK"),H108,"Valor inválido")</f>
        <v>Valor inválido</v>
      </c>
    </row>
    <row r="16" spans="1:8" ht="15.75" x14ac:dyDescent="0.25">
      <c r="A16" s="32"/>
    </row>
    <row r="17" spans="1:8" ht="15.75" x14ac:dyDescent="0.25">
      <c r="A17" s="32"/>
      <c r="B17" s="32"/>
      <c r="C17" s="32"/>
    </row>
    <row r="18" spans="1:8" ht="15.75" x14ac:dyDescent="0.25">
      <c r="A18" s="32"/>
      <c r="B18" s="32"/>
      <c r="C18" s="32"/>
    </row>
    <row r="19" spans="1:8" ht="15.75" x14ac:dyDescent="0.25">
      <c r="A19" s="32"/>
      <c r="B19" s="32"/>
      <c r="C19" s="32"/>
    </row>
    <row r="21" spans="1:8" ht="17.649999999999999" customHeight="1" x14ac:dyDescent="0.2">
      <c r="A21" s="74" t="s">
        <v>161</v>
      </c>
      <c r="B21" s="75"/>
      <c r="C21" s="75"/>
      <c r="D21" s="75"/>
      <c r="E21" s="75"/>
      <c r="F21" s="75"/>
      <c r="G21" s="75"/>
      <c r="H21" s="76"/>
    </row>
    <row r="22" spans="1:8" ht="42" customHeight="1" x14ac:dyDescent="0.2">
      <c r="A22" s="7" t="s">
        <v>0</v>
      </c>
      <c r="B22" s="7" t="s">
        <v>1</v>
      </c>
      <c r="C22" s="8" t="s">
        <v>125</v>
      </c>
      <c r="D22" s="9" t="s">
        <v>123</v>
      </c>
      <c r="E22" s="10" t="s">
        <v>127</v>
      </c>
      <c r="F22" s="9" t="s">
        <v>126</v>
      </c>
      <c r="G22" s="8" t="s">
        <v>133</v>
      </c>
      <c r="H22" s="10" t="s">
        <v>157</v>
      </c>
    </row>
    <row r="23" spans="1:8" ht="17.649999999999999" customHeight="1" x14ac:dyDescent="0.2">
      <c r="A23" s="37">
        <v>1</v>
      </c>
      <c r="B23" s="68" t="s">
        <v>2</v>
      </c>
      <c r="C23" s="68"/>
      <c r="D23" s="38"/>
      <c r="E23" s="38"/>
      <c r="F23" s="39"/>
      <c r="G23" s="39"/>
      <c r="H23" s="40"/>
    </row>
    <row r="24" spans="1:8" ht="15.75" customHeight="1" x14ac:dyDescent="0.2">
      <c r="A24" s="11" t="s">
        <v>67</v>
      </c>
      <c r="B24" s="11" t="s">
        <v>3</v>
      </c>
      <c r="C24" s="12">
        <v>249</v>
      </c>
      <c r="D24" s="21">
        <v>4</v>
      </c>
      <c r="E24" s="22">
        <f>C24*D24</f>
        <v>996</v>
      </c>
      <c r="F24" s="13">
        <f>G$9</f>
        <v>0</v>
      </c>
      <c r="G24" s="34">
        <f>C24*F24</f>
        <v>0</v>
      </c>
      <c r="H24" s="34">
        <f>E24*F24</f>
        <v>0</v>
      </c>
    </row>
    <row r="25" spans="1:8" ht="17.649999999999999" customHeight="1" x14ac:dyDescent="0.2">
      <c r="A25" s="3" t="s">
        <v>68</v>
      </c>
      <c r="B25" s="3" t="s">
        <v>4</v>
      </c>
      <c r="C25" s="5">
        <v>372.5</v>
      </c>
      <c r="D25" s="23">
        <v>8</v>
      </c>
      <c r="E25" s="24">
        <f t="shared" ref="E25:E88" si="0">C25*D25</f>
        <v>2980</v>
      </c>
      <c r="F25" s="13">
        <f>G$9</f>
        <v>0</v>
      </c>
      <c r="G25" s="34">
        <f t="shared" ref="G25:G88" si="1">C25*F25</f>
        <v>0</v>
      </c>
      <c r="H25" s="34">
        <f t="shared" ref="H25:H88" si="2">E25*F25</f>
        <v>0</v>
      </c>
    </row>
    <row r="26" spans="1:8" ht="17.649999999999999" customHeight="1" x14ac:dyDescent="0.2">
      <c r="A26" s="3" t="s">
        <v>69</v>
      </c>
      <c r="B26" s="3" t="s">
        <v>5</v>
      </c>
      <c r="C26" s="5">
        <v>447.5</v>
      </c>
      <c r="D26" s="23">
        <v>8</v>
      </c>
      <c r="E26" s="24">
        <f t="shared" si="0"/>
        <v>3580</v>
      </c>
      <c r="F26" s="13">
        <f>G$9</f>
        <v>0</v>
      </c>
      <c r="G26" s="34">
        <f t="shared" si="1"/>
        <v>0</v>
      </c>
      <c r="H26" s="34">
        <f t="shared" si="2"/>
        <v>0</v>
      </c>
    </row>
    <row r="27" spans="1:8" ht="17.649999999999999" customHeight="1" x14ac:dyDescent="0.2">
      <c r="A27" s="14" t="s">
        <v>70</v>
      </c>
      <c r="B27" s="14" t="s">
        <v>140</v>
      </c>
      <c r="C27" s="15">
        <v>627.5</v>
      </c>
      <c r="D27" s="25">
        <v>2</v>
      </c>
      <c r="E27" s="26">
        <f t="shared" si="0"/>
        <v>1255</v>
      </c>
      <c r="F27" s="33">
        <f>G$9</f>
        <v>0</v>
      </c>
      <c r="G27" s="36">
        <f t="shared" si="1"/>
        <v>0</v>
      </c>
      <c r="H27" s="36">
        <f t="shared" si="2"/>
        <v>0</v>
      </c>
    </row>
    <row r="28" spans="1:8" ht="17.649999999999999" customHeight="1" x14ac:dyDescent="0.2">
      <c r="A28" s="37">
        <v>2</v>
      </c>
      <c r="B28" s="68" t="s">
        <v>6</v>
      </c>
      <c r="C28" s="68"/>
      <c r="D28" s="41"/>
      <c r="E28" s="42"/>
      <c r="F28" s="43"/>
      <c r="G28" s="44"/>
      <c r="H28" s="45"/>
    </row>
    <row r="29" spans="1:8" ht="17.649999999999999" customHeight="1" x14ac:dyDescent="0.2">
      <c r="A29" s="11" t="s">
        <v>71</v>
      </c>
      <c r="B29" s="11" t="s">
        <v>141</v>
      </c>
      <c r="C29" s="12">
        <v>147.5</v>
      </c>
      <c r="D29" s="21">
        <v>2</v>
      </c>
      <c r="E29" s="22">
        <f t="shared" si="0"/>
        <v>295</v>
      </c>
      <c r="F29" s="13">
        <f>G$9</f>
        <v>0</v>
      </c>
      <c r="G29" s="34">
        <f t="shared" si="1"/>
        <v>0</v>
      </c>
      <c r="H29" s="34">
        <f t="shared" si="2"/>
        <v>0</v>
      </c>
    </row>
    <row r="30" spans="1:8" ht="17.649999999999999" customHeight="1" x14ac:dyDescent="0.2">
      <c r="A30" s="3" t="s">
        <v>72</v>
      </c>
      <c r="B30" s="3" t="s">
        <v>7</v>
      </c>
      <c r="C30" s="5">
        <v>222.5</v>
      </c>
      <c r="D30" s="23">
        <v>4</v>
      </c>
      <c r="E30" s="24">
        <f t="shared" si="0"/>
        <v>890</v>
      </c>
      <c r="F30" s="13">
        <f>G$9</f>
        <v>0</v>
      </c>
      <c r="G30" s="34">
        <f t="shared" si="1"/>
        <v>0</v>
      </c>
      <c r="H30" s="34">
        <f t="shared" si="2"/>
        <v>0</v>
      </c>
    </row>
    <row r="31" spans="1:8" ht="17.649999999999999" customHeight="1" x14ac:dyDescent="0.2">
      <c r="A31" s="3" t="s">
        <v>73</v>
      </c>
      <c r="B31" s="3" t="s">
        <v>142</v>
      </c>
      <c r="C31" s="5">
        <v>247.5</v>
      </c>
      <c r="D31" s="23">
        <v>4</v>
      </c>
      <c r="E31" s="24">
        <f t="shared" si="0"/>
        <v>990</v>
      </c>
      <c r="F31" s="13">
        <f>G$9</f>
        <v>0</v>
      </c>
      <c r="G31" s="34">
        <f t="shared" si="1"/>
        <v>0</v>
      </c>
      <c r="H31" s="34">
        <f t="shared" si="2"/>
        <v>0</v>
      </c>
    </row>
    <row r="32" spans="1:8" ht="17.649999999999999" customHeight="1" x14ac:dyDescent="0.2">
      <c r="A32" s="14" t="s">
        <v>74</v>
      </c>
      <c r="B32" s="14" t="s">
        <v>143</v>
      </c>
      <c r="C32" s="15">
        <v>364.5</v>
      </c>
      <c r="D32" s="25">
        <v>1</v>
      </c>
      <c r="E32" s="26">
        <f t="shared" si="0"/>
        <v>364.5</v>
      </c>
      <c r="F32" s="33">
        <f>G$9</f>
        <v>0</v>
      </c>
      <c r="G32" s="36">
        <f t="shared" si="1"/>
        <v>0</v>
      </c>
      <c r="H32" s="36">
        <f t="shared" si="2"/>
        <v>0</v>
      </c>
    </row>
    <row r="33" spans="1:8" ht="17.649999999999999" customHeight="1" x14ac:dyDescent="0.2">
      <c r="A33" s="37">
        <v>3</v>
      </c>
      <c r="B33" s="68" t="s">
        <v>8</v>
      </c>
      <c r="C33" s="68"/>
      <c r="D33" s="41"/>
      <c r="E33" s="42"/>
      <c r="F33" s="43"/>
      <c r="G33" s="44"/>
      <c r="H33" s="45"/>
    </row>
    <row r="34" spans="1:8" ht="17.649999999999999" customHeight="1" x14ac:dyDescent="0.2">
      <c r="A34" s="11" t="s">
        <v>75</v>
      </c>
      <c r="B34" s="11" t="s">
        <v>9</v>
      </c>
      <c r="C34" s="12">
        <v>422.5</v>
      </c>
      <c r="D34" s="21">
        <v>1</v>
      </c>
      <c r="E34" s="22">
        <f t="shared" si="0"/>
        <v>422.5</v>
      </c>
      <c r="F34" s="13">
        <f>G$9</f>
        <v>0</v>
      </c>
      <c r="G34" s="34">
        <f t="shared" si="1"/>
        <v>0</v>
      </c>
      <c r="H34" s="34">
        <f t="shared" si="2"/>
        <v>0</v>
      </c>
    </row>
    <row r="35" spans="1:8" ht="17.649999999999999" customHeight="1" x14ac:dyDescent="0.2">
      <c r="A35" s="3" t="s">
        <v>76</v>
      </c>
      <c r="B35" s="3" t="s">
        <v>10</v>
      </c>
      <c r="C35" s="5">
        <v>521.5</v>
      </c>
      <c r="D35" s="23">
        <v>2</v>
      </c>
      <c r="E35" s="24">
        <f t="shared" si="0"/>
        <v>1043</v>
      </c>
      <c r="F35" s="13">
        <f>G$9</f>
        <v>0</v>
      </c>
      <c r="G35" s="34">
        <f t="shared" si="1"/>
        <v>0</v>
      </c>
      <c r="H35" s="34">
        <f t="shared" si="2"/>
        <v>0</v>
      </c>
    </row>
    <row r="36" spans="1:8" ht="17.649999999999999" customHeight="1" x14ac:dyDescent="0.2">
      <c r="A36" s="3" t="s">
        <v>77</v>
      </c>
      <c r="B36" s="3" t="s">
        <v>144</v>
      </c>
      <c r="C36" s="5">
        <v>647.5</v>
      </c>
      <c r="D36" s="23">
        <v>2</v>
      </c>
      <c r="E36" s="24">
        <f t="shared" si="0"/>
        <v>1295</v>
      </c>
      <c r="F36" s="13">
        <f>G$9</f>
        <v>0</v>
      </c>
      <c r="G36" s="34">
        <f t="shared" si="1"/>
        <v>0</v>
      </c>
      <c r="H36" s="34">
        <f t="shared" si="2"/>
        <v>0</v>
      </c>
    </row>
    <row r="37" spans="1:8" ht="17.649999999999999" customHeight="1" x14ac:dyDescent="0.2">
      <c r="A37" s="14" t="s">
        <v>78</v>
      </c>
      <c r="B37" s="14" t="s">
        <v>11</v>
      </c>
      <c r="C37" s="15">
        <v>750</v>
      </c>
      <c r="D37" s="25">
        <v>1</v>
      </c>
      <c r="E37" s="26">
        <f t="shared" si="0"/>
        <v>750</v>
      </c>
      <c r="F37" s="33">
        <f>G$9</f>
        <v>0</v>
      </c>
      <c r="G37" s="36">
        <f t="shared" si="1"/>
        <v>0</v>
      </c>
      <c r="H37" s="36">
        <f t="shared" si="2"/>
        <v>0</v>
      </c>
    </row>
    <row r="38" spans="1:8" ht="17.649999999999999" customHeight="1" x14ac:dyDescent="0.2">
      <c r="A38" s="37">
        <v>4</v>
      </c>
      <c r="B38" s="68" t="s">
        <v>12</v>
      </c>
      <c r="C38" s="68"/>
      <c r="D38" s="41"/>
      <c r="E38" s="42"/>
      <c r="F38" s="43"/>
      <c r="G38" s="44"/>
      <c r="H38" s="45"/>
    </row>
    <row r="39" spans="1:8" ht="17.649999999999999" customHeight="1" x14ac:dyDescent="0.2">
      <c r="A39" s="11" t="s">
        <v>79</v>
      </c>
      <c r="B39" s="11" t="s">
        <v>13</v>
      </c>
      <c r="C39" s="12">
        <v>275</v>
      </c>
      <c r="D39" s="21">
        <v>1</v>
      </c>
      <c r="E39" s="22">
        <f t="shared" si="0"/>
        <v>275</v>
      </c>
      <c r="F39" s="13">
        <f>G$9</f>
        <v>0</v>
      </c>
      <c r="G39" s="34">
        <f t="shared" si="1"/>
        <v>0</v>
      </c>
      <c r="H39" s="34">
        <f t="shared" si="2"/>
        <v>0</v>
      </c>
    </row>
    <row r="40" spans="1:8" ht="17.649999999999999" customHeight="1" x14ac:dyDescent="0.2">
      <c r="A40" s="3" t="s">
        <v>80</v>
      </c>
      <c r="B40" s="3" t="s">
        <v>14</v>
      </c>
      <c r="C40" s="5">
        <v>591</v>
      </c>
      <c r="D40" s="23">
        <v>2</v>
      </c>
      <c r="E40" s="24">
        <f t="shared" si="0"/>
        <v>1182</v>
      </c>
      <c r="F40" s="13">
        <f>G$9</f>
        <v>0</v>
      </c>
      <c r="G40" s="34">
        <f t="shared" si="1"/>
        <v>0</v>
      </c>
      <c r="H40" s="34">
        <f t="shared" si="2"/>
        <v>0</v>
      </c>
    </row>
    <row r="41" spans="1:8" ht="17.649999999999999" customHeight="1" x14ac:dyDescent="0.2">
      <c r="A41" s="3" t="s">
        <v>81</v>
      </c>
      <c r="B41" s="3" t="s">
        <v>145</v>
      </c>
      <c r="C41" s="5">
        <v>590.5</v>
      </c>
      <c r="D41" s="23">
        <v>2</v>
      </c>
      <c r="E41" s="24">
        <f t="shared" si="0"/>
        <v>1181</v>
      </c>
      <c r="F41" s="13">
        <f>G$9</f>
        <v>0</v>
      </c>
      <c r="G41" s="34">
        <f t="shared" si="1"/>
        <v>0</v>
      </c>
      <c r="H41" s="34">
        <f t="shared" si="2"/>
        <v>0</v>
      </c>
    </row>
    <row r="42" spans="1:8" ht="17.649999999999999" customHeight="1" x14ac:dyDescent="0.2">
      <c r="A42" s="14" t="s">
        <v>82</v>
      </c>
      <c r="B42" s="14" t="s">
        <v>15</v>
      </c>
      <c r="C42" s="15">
        <v>966</v>
      </c>
      <c r="D42" s="25">
        <v>1</v>
      </c>
      <c r="E42" s="26">
        <f t="shared" si="0"/>
        <v>966</v>
      </c>
      <c r="F42" s="33">
        <f>G$9</f>
        <v>0</v>
      </c>
      <c r="G42" s="36">
        <f t="shared" si="1"/>
        <v>0</v>
      </c>
      <c r="H42" s="36">
        <f t="shared" si="2"/>
        <v>0</v>
      </c>
    </row>
    <row r="43" spans="1:8" ht="17.649999999999999" customHeight="1" x14ac:dyDescent="0.2">
      <c r="A43" s="37">
        <v>5</v>
      </c>
      <c r="B43" s="68" t="s">
        <v>16</v>
      </c>
      <c r="C43" s="68"/>
      <c r="D43" s="41"/>
      <c r="E43" s="42"/>
      <c r="F43" s="43"/>
      <c r="G43" s="44"/>
      <c r="H43" s="45"/>
    </row>
    <row r="44" spans="1:8" ht="17.649999999999999" customHeight="1" x14ac:dyDescent="0.2">
      <c r="A44" s="11" t="s">
        <v>83</v>
      </c>
      <c r="B44" s="11" t="s">
        <v>17</v>
      </c>
      <c r="C44" s="12">
        <v>255</v>
      </c>
      <c r="D44" s="21">
        <v>1</v>
      </c>
      <c r="E44" s="22">
        <f t="shared" si="0"/>
        <v>255</v>
      </c>
      <c r="F44" s="13">
        <f>G$9</f>
        <v>0</v>
      </c>
      <c r="G44" s="34">
        <f t="shared" si="1"/>
        <v>0</v>
      </c>
      <c r="H44" s="34">
        <f t="shared" si="2"/>
        <v>0</v>
      </c>
    </row>
    <row r="45" spans="1:8" ht="17.649999999999999" customHeight="1" x14ac:dyDescent="0.2">
      <c r="A45" s="3" t="s">
        <v>84</v>
      </c>
      <c r="B45" s="3" t="s">
        <v>18</v>
      </c>
      <c r="C45" s="5">
        <v>524</v>
      </c>
      <c r="D45" s="23">
        <v>2</v>
      </c>
      <c r="E45" s="24">
        <f t="shared" si="0"/>
        <v>1048</v>
      </c>
      <c r="F45" s="13">
        <f>G$9</f>
        <v>0</v>
      </c>
      <c r="G45" s="34">
        <f t="shared" si="1"/>
        <v>0</v>
      </c>
      <c r="H45" s="34">
        <f t="shared" si="2"/>
        <v>0</v>
      </c>
    </row>
    <row r="46" spans="1:8" ht="17.649999999999999" customHeight="1" x14ac:dyDescent="0.2">
      <c r="A46" s="3" t="s">
        <v>85</v>
      </c>
      <c r="B46" s="3" t="s">
        <v>146</v>
      </c>
      <c r="C46" s="5">
        <v>543.5</v>
      </c>
      <c r="D46" s="23">
        <v>2</v>
      </c>
      <c r="E46" s="24">
        <f t="shared" si="0"/>
        <v>1087</v>
      </c>
      <c r="F46" s="13">
        <f>G$9</f>
        <v>0</v>
      </c>
      <c r="G46" s="34">
        <f t="shared" si="1"/>
        <v>0</v>
      </c>
      <c r="H46" s="34">
        <f t="shared" si="2"/>
        <v>0</v>
      </c>
    </row>
    <row r="47" spans="1:8" ht="17.649999999999999" customHeight="1" x14ac:dyDescent="0.2">
      <c r="A47" s="14" t="s">
        <v>86</v>
      </c>
      <c r="B47" s="14" t="s">
        <v>19</v>
      </c>
      <c r="C47" s="15">
        <v>760</v>
      </c>
      <c r="D47" s="25">
        <v>1</v>
      </c>
      <c r="E47" s="26">
        <f t="shared" si="0"/>
        <v>760</v>
      </c>
      <c r="F47" s="33">
        <f>G$9</f>
        <v>0</v>
      </c>
      <c r="G47" s="36">
        <f t="shared" si="1"/>
        <v>0</v>
      </c>
      <c r="H47" s="36">
        <f t="shared" si="2"/>
        <v>0</v>
      </c>
    </row>
    <row r="48" spans="1:8" ht="17.649999999999999" customHeight="1" x14ac:dyDescent="0.2">
      <c r="A48" s="37">
        <v>6</v>
      </c>
      <c r="B48" s="68" t="s">
        <v>20</v>
      </c>
      <c r="C48" s="68"/>
      <c r="D48" s="41"/>
      <c r="E48" s="42"/>
      <c r="F48" s="43"/>
      <c r="G48" s="44"/>
      <c r="H48" s="45"/>
    </row>
    <row r="49" spans="1:8" ht="17.649999999999999" customHeight="1" x14ac:dyDescent="0.2">
      <c r="A49" s="11" t="s">
        <v>87</v>
      </c>
      <c r="B49" s="11" t="s">
        <v>21</v>
      </c>
      <c r="C49" s="12">
        <v>250</v>
      </c>
      <c r="D49" s="21">
        <v>2</v>
      </c>
      <c r="E49" s="22">
        <f t="shared" si="0"/>
        <v>500</v>
      </c>
      <c r="F49" s="13">
        <f>G$9</f>
        <v>0</v>
      </c>
      <c r="G49" s="34">
        <f t="shared" si="1"/>
        <v>0</v>
      </c>
      <c r="H49" s="34">
        <f t="shared" si="2"/>
        <v>0</v>
      </c>
    </row>
    <row r="50" spans="1:8" ht="17.649999999999999" customHeight="1" x14ac:dyDescent="0.2">
      <c r="A50" s="3" t="s">
        <v>88</v>
      </c>
      <c r="B50" s="3" t="s">
        <v>22</v>
      </c>
      <c r="C50" s="5">
        <v>290.5</v>
      </c>
      <c r="D50" s="23">
        <v>4</v>
      </c>
      <c r="E50" s="24">
        <f t="shared" si="0"/>
        <v>1162</v>
      </c>
      <c r="F50" s="13">
        <f>G$9</f>
        <v>0</v>
      </c>
      <c r="G50" s="34">
        <f t="shared" si="1"/>
        <v>0</v>
      </c>
      <c r="H50" s="34">
        <f t="shared" si="2"/>
        <v>0</v>
      </c>
    </row>
    <row r="51" spans="1:8" ht="17.649999999999999" customHeight="1" x14ac:dyDescent="0.2">
      <c r="A51" s="3" t="s">
        <v>89</v>
      </c>
      <c r="B51" s="3" t="s">
        <v>147</v>
      </c>
      <c r="C51" s="5">
        <v>367.5</v>
      </c>
      <c r="D51" s="23">
        <v>4</v>
      </c>
      <c r="E51" s="24">
        <f t="shared" si="0"/>
        <v>1470</v>
      </c>
      <c r="F51" s="13">
        <f>G$9</f>
        <v>0</v>
      </c>
      <c r="G51" s="34">
        <f t="shared" si="1"/>
        <v>0</v>
      </c>
      <c r="H51" s="34">
        <f t="shared" si="2"/>
        <v>0</v>
      </c>
    </row>
    <row r="52" spans="1:8" ht="17.649999999999999" customHeight="1" x14ac:dyDescent="0.2">
      <c r="A52" s="14" t="s">
        <v>90</v>
      </c>
      <c r="B52" s="14" t="s">
        <v>23</v>
      </c>
      <c r="C52" s="15">
        <v>502</v>
      </c>
      <c r="D52" s="25">
        <v>1</v>
      </c>
      <c r="E52" s="26">
        <f t="shared" si="0"/>
        <v>502</v>
      </c>
      <c r="F52" s="33">
        <f>G$9</f>
        <v>0</v>
      </c>
      <c r="G52" s="36">
        <f t="shared" si="1"/>
        <v>0</v>
      </c>
      <c r="H52" s="36">
        <f t="shared" si="2"/>
        <v>0</v>
      </c>
    </row>
    <row r="53" spans="1:8" ht="17.649999999999999" customHeight="1" x14ac:dyDescent="0.2">
      <c r="A53" s="37">
        <v>7</v>
      </c>
      <c r="B53" s="68" t="s">
        <v>24</v>
      </c>
      <c r="C53" s="68"/>
      <c r="D53" s="41"/>
      <c r="E53" s="42"/>
      <c r="F53" s="43"/>
      <c r="G53" s="44"/>
      <c r="H53" s="45"/>
    </row>
    <row r="54" spans="1:8" ht="17.649999999999999" customHeight="1" x14ac:dyDescent="0.2">
      <c r="A54" s="11" t="s">
        <v>91</v>
      </c>
      <c r="B54" s="11" t="s">
        <v>25</v>
      </c>
      <c r="C54" s="12">
        <v>232</v>
      </c>
      <c r="D54" s="21">
        <v>2</v>
      </c>
      <c r="E54" s="22">
        <f t="shared" si="0"/>
        <v>464</v>
      </c>
      <c r="F54" s="13">
        <f>G$9</f>
        <v>0</v>
      </c>
      <c r="G54" s="34">
        <f t="shared" si="1"/>
        <v>0</v>
      </c>
      <c r="H54" s="34">
        <f t="shared" si="2"/>
        <v>0</v>
      </c>
    </row>
    <row r="55" spans="1:8" ht="17.649999999999999" customHeight="1" x14ac:dyDescent="0.2">
      <c r="A55" s="3" t="s">
        <v>92</v>
      </c>
      <c r="B55" s="3" t="s">
        <v>26</v>
      </c>
      <c r="C55" s="5">
        <v>289.5</v>
      </c>
      <c r="D55" s="23">
        <v>4</v>
      </c>
      <c r="E55" s="24">
        <f t="shared" si="0"/>
        <v>1158</v>
      </c>
      <c r="F55" s="13">
        <f>G$9</f>
        <v>0</v>
      </c>
      <c r="G55" s="34">
        <f t="shared" si="1"/>
        <v>0</v>
      </c>
      <c r="H55" s="34">
        <f t="shared" si="2"/>
        <v>0</v>
      </c>
    </row>
    <row r="56" spans="1:8" ht="17.649999999999999" customHeight="1" x14ac:dyDescent="0.2">
      <c r="A56" s="3" t="s">
        <v>93</v>
      </c>
      <c r="B56" s="3" t="s">
        <v>148</v>
      </c>
      <c r="C56" s="5">
        <v>315</v>
      </c>
      <c r="D56" s="23">
        <v>4</v>
      </c>
      <c r="E56" s="24">
        <f t="shared" si="0"/>
        <v>1260</v>
      </c>
      <c r="F56" s="13">
        <f>G$9</f>
        <v>0</v>
      </c>
      <c r="G56" s="34">
        <f t="shared" si="1"/>
        <v>0</v>
      </c>
      <c r="H56" s="34">
        <f t="shared" si="2"/>
        <v>0</v>
      </c>
    </row>
    <row r="57" spans="1:8" ht="17.649999999999999" customHeight="1" x14ac:dyDescent="0.2">
      <c r="A57" s="14" t="s">
        <v>94</v>
      </c>
      <c r="B57" s="14" t="s">
        <v>27</v>
      </c>
      <c r="C57" s="15">
        <v>959.5</v>
      </c>
      <c r="D57" s="25">
        <v>1</v>
      </c>
      <c r="E57" s="26">
        <f t="shared" si="0"/>
        <v>959.5</v>
      </c>
      <c r="F57" s="33">
        <f>G$9</f>
        <v>0</v>
      </c>
      <c r="G57" s="36">
        <f t="shared" si="1"/>
        <v>0</v>
      </c>
      <c r="H57" s="36">
        <f t="shared" si="2"/>
        <v>0</v>
      </c>
    </row>
    <row r="58" spans="1:8" ht="17.649999999999999" customHeight="1" x14ac:dyDescent="0.2">
      <c r="A58" s="37">
        <v>8</v>
      </c>
      <c r="B58" s="68" t="s">
        <v>28</v>
      </c>
      <c r="C58" s="68"/>
      <c r="D58" s="41"/>
      <c r="E58" s="42"/>
      <c r="F58" s="43"/>
      <c r="G58" s="44"/>
      <c r="H58" s="45"/>
    </row>
    <row r="59" spans="1:8" ht="17.649999999999999" customHeight="1" x14ac:dyDescent="0.2">
      <c r="A59" s="11" t="s">
        <v>95</v>
      </c>
      <c r="B59" s="11" t="s">
        <v>29</v>
      </c>
      <c r="C59" s="12">
        <v>250</v>
      </c>
      <c r="D59" s="21">
        <v>1</v>
      </c>
      <c r="E59" s="22">
        <f t="shared" si="0"/>
        <v>250</v>
      </c>
      <c r="F59" s="13">
        <f>G$9</f>
        <v>0</v>
      </c>
      <c r="G59" s="34">
        <f t="shared" si="1"/>
        <v>0</v>
      </c>
      <c r="H59" s="34">
        <f t="shared" si="2"/>
        <v>0</v>
      </c>
    </row>
    <row r="60" spans="1:8" ht="17.649999999999999" customHeight="1" x14ac:dyDescent="0.2">
      <c r="A60" s="3" t="s">
        <v>96</v>
      </c>
      <c r="B60" s="3" t="s">
        <v>30</v>
      </c>
      <c r="C60" s="5">
        <v>268.5</v>
      </c>
      <c r="D60" s="23">
        <v>2</v>
      </c>
      <c r="E60" s="24">
        <f t="shared" si="0"/>
        <v>537</v>
      </c>
      <c r="F60" s="13">
        <f>G$9</f>
        <v>0</v>
      </c>
      <c r="G60" s="34">
        <f t="shared" si="1"/>
        <v>0</v>
      </c>
      <c r="H60" s="34">
        <f t="shared" si="2"/>
        <v>0</v>
      </c>
    </row>
    <row r="61" spans="1:8" ht="17.649999999999999" customHeight="1" x14ac:dyDescent="0.2">
      <c r="A61" s="3" t="s">
        <v>97</v>
      </c>
      <c r="B61" s="3" t="s">
        <v>149</v>
      </c>
      <c r="C61" s="5">
        <v>357.5</v>
      </c>
      <c r="D61" s="23">
        <v>2</v>
      </c>
      <c r="E61" s="24">
        <f t="shared" si="0"/>
        <v>715</v>
      </c>
      <c r="F61" s="13">
        <f>G$9</f>
        <v>0</v>
      </c>
      <c r="G61" s="34">
        <f t="shared" si="1"/>
        <v>0</v>
      </c>
      <c r="H61" s="34">
        <f t="shared" si="2"/>
        <v>0</v>
      </c>
    </row>
    <row r="62" spans="1:8" ht="17.649999999999999" customHeight="1" x14ac:dyDescent="0.2">
      <c r="A62" s="14" t="s">
        <v>98</v>
      </c>
      <c r="B62" s="14" t="s">
        <v>31</v>
      </c>
      <c r="C62" s="15">
        <v>464.5</v>
      </c>
      <c r="D62" s="25">
        <v>1</v>
      </c>
      <c r="E62" s="26">
        <f t="shared" si="0"/>
        <v>464.5</v>
      </c>
      <c r="F62" s="33">
        <f>G$9</f>
        <v>0</v>
      </c>
      <c r="G62" s="36">
        <f t="shared" si="1"/>
        <v>0</v>
      </c>
      <c r="H62" s="36">
        <f t="shared" si="2"/>
        <v>0</v>
      </c>
    </row>
    <row r="63" spans="1:8" ht="17.649999999999999" customHeight="1" x14ac:dyDescent="0.2">
      <c r="A63" s="37">
        <v>9</v>
      </c>
      <c r="B63" s="68" t="s">
        <v>32</v>
      </c>
      <c r="C63" s="68"/>
      <c r="D63" s="41"/>
      <c r="E63" s="42"/>
      <c r="F63" s="43"/>
      <c r="G63" s="44"/>
      <c r="H63" s="45"/>
    </row>
    <row r="64" spans="1:8" ht="17.649999999999999" customHeight="1" x14ac:dyDescent="0.2">
      <c r="A64" s="11" t="s">
        <v>99</v>
      </c>
      <c r="B64" s="11" t="s">
        <v>33</v>
      </c>
      <c r="C64" s="12">
        <v>250</v>
      </c>
      <c r="D64" s="21">
        <v>1</v>
      </c>
      <c r="E64" s="22">
        <f t="shared" si="0"/>
        <v>250</v>
      </c>
      <c r="F64" s="13">
        <f t="shared" ref="F64:F69" si="3">G$9</f>
        <v>0</v>
      </c>
      <c r="G64" s="34">
        <f t="shared" si="1"/>
        <v>0</v>
      </c>
      <c r="H64" s="34">
        <f t="shared" si="2"/>
        <v>0</v>
      </c>
    </row>
    <row r="65" spans="1:8" ht="17.649999999999999" customHeight="1" x14ac:dyDescent="0.2">
      <c r="A65" s="3" t="s">
        <v>100</v>
      </c>
      <c r="B65" s="3" t="s">
        <v>34</v>
      </c>
      <c r="C65" s="5">
        <v>268</v>
      </c>
      <c r="D65" s="23">
        <v>2</v>
      </c>
      <c r="E65" s="24">
        <f t="shared" si="0"/>
        <v>536</v>
      </c>
      <c r="F65" s="13">
        <f t="shared" si="3"/>
        <v>0</v>
      </c>
      <c r="G65" s="34">
        <f t="shared" si="1"/>
        <v>0</v>
      </c>
      <c r="H65" s="34">
        <f t="shared" si="2"/>
        <v>0</v>
      </c>
    </row>
    <row r="66" spans="1:8" ht="17.649999999999999" customHeight="1" x14ac:dyDescent="0.2">
      <c r="A66" s="3" t="s">
        <v>101</v>
      </c>
      <c r="B66" s="3" t="s">
        <v>150</v>
      </c>
      <c r="C66" s="5">
        <v>337.5</v>
      </c>
      <c r="D66" s="23">
        <v>2</v>
      </c>
      <c r="E66" s="24">
        <f t="shared" si="0"/>
        <v>675</v>
      </c>
      <c r="F66" s="13">
        <f t="shared" si="3"/>
        <v>0</v>
      </c>
      <c r="G66" s="34">
        <f t="shared" si="1"/>
        <v>0</v>
      </c>
      <c r="H66" s="34">
        <f t="shared" si="2"/>
        <v>0</v>
      </c>
    </row>
    <row r="67" spans="1:8" ht="17.649999999999999" customHeight="1" x14ac:dyDescent="0.2">
      <c r="A67" s="14" t="s">
        <v>102</v>
      </c>
      <c r="B67" s="14" t="s">
        <v>35</v>
      </c>
      <c r="C67" s="15">
        <v>464.5</v>
      </c>
      <c r="D67" s="25">
        <v>1</v>
      </c>
      <c r="E67" s="26">
        <f t="shared" si="0"/>
        <v>464.5</v>
      </c>
      <c r="F67" s="33">
        <f t="shared" si="3"/>
        <v>0</v>
      </c>
      <c r="G67" s="36">
        <f t="shared" si="1"/>
        <v>0</v>
      </c>
      <c r="H67" s="36">
        <f t="shared" si="2"/>
        <v>0</v>
      </c>
    </row>
    <row r="68" spans="1:8" ht="17.649999999999999" customHeight="1" x14ac:dyDescent="0.2">
      <c r="A68" s="37">
        <v>10</v>
      </c>
      <c r="B68" s="46" t="s">
        <v>36</v>
      </c>
      <c r="C68" s="47">
        <v>112.5</v>
      </c>
      <c r="D68" s="41">
        <v>6</v>
      </c>
      <c r="E68" s="42">
        <f t="shared" si="0"/>
        <v>675</v>
      </c>
      <c r="F68" s="43">
        <f t="shared" si="3"/>
        <v>0</v>
      </c>
      <c r="G68" s="44">
        <f t="shared" si="1"/>
        <v>0</v>
      </c>
      <c r="H68" s="45">
        <f t="shared" si="2"/>
        <v>0</v>
      </c>
    </row>
    <row r="69" spans="1:8" ht="17.649999999999999" customHeight="1" x14ac:dyDescent="0.2">
      <c r="A69" s="37">
        <v>11</v>
      </c>
      <c r="B69" s="66" t="s">
        <v>37</v>
      </c>
      <c r="C69" s="47">
        <v>250</v>
      </c>
      <c r="D69" s="41">
        <v>8</v>
      </c>
      <c r="E69" s="42">
        <f t="shared" si="0"/>
        <v>2000</v>
      </c>
      <c r="F69" s="43">
        <f t="shared" si="3"/>
        <v>0</v>
      </c>
      <c r="G69" s="44">
        <f t="shared" si="1"/>
        <v>0</v>
      </c>
      <c r="H69" s="45">
        <f t="shared" si="2"/>
        <v>0</v>
      </c>
    </row>
    <row r="70" spans="1:8" ht="17.649999999999999" customHeight="1" x14ac:dyDescent="0.2">
      <c r="A70" s="16">
        <v>12</v>
      </c>
      <c r="B70" s="67" t="s">
        <v>38</v>
      </c>
      <c r="C70" s="67"/>
      <c r="D70" s="27"/>
      <c r="E70" s="28"/>
      <c r="F70" s="13"/>
      <c r="G70" s="34"/>
      <c r="H70" s="34"/>
    </row>
    <row r="71" spans="1:8" ht="17.649999999999999" customHeight="1" x14ac:dyDescent="0.2">
      <c r="A71" s="11" t="s">
        <v>103</v>
      </c>
      <c r="B71" s="11" t="s">
        <v>39</v>
      </c>
      <c r="C71" s="12">
        <v>124</v>
      </c>
      <c r="D71" s="21">
        <v>2</v>
      </c>
      <c r="E71" s="22">
        <f t="shared" si="0"/>
        <v>248</v>
      </c>
      <c r="F71" s="13">
        <f>G$9</f>
        <v>0</v>
      </c>
      <c r="G71" s="34">
        <f t="shared" si="1"/>
        <v>0</v>
      </c>
      <c r="H71" s="34">
        <f t="shared" si="2"/>
        <v>0</v>
      </c>
    </row>
    <row r="72" spans="1:8" ht="17.649999999999999" customHeight="1" x14ac:dyDescent="0.2">
      <c r="A72" s="3" t="s">
        <v>104</v>
      </c>
      <c r="B72" s="3" t="s">
        <v>40</v>
      </c>
      <c r="C72" s="5">
        <v>254.5</v>
      </c>
      <c r="D72" s="23">
        <v>4</v>
      </c>
      <c r="E72" s="24">
        <f t="shared" si="0"/>
        <v>1018</v>
      </c>
      <c r="F72" s="13">
        <f>G$9</f>
        <v>0</v>
      </c>
      <c r="G72" s="34">
        <f t="shared" si="1"/>
        <v>0</v>
      </c>
      <c r="H72" s="34">
        <f t="shared" si="2"/>
        <v>0</v>
      </c>
    </row>
    <row r="73" spans="1:8" ht="17.649999999999999" customHeight="1" x14ac:dyDescent="0.2">
      <c r="A73" s="3" t="s">
        <v>105</v>
      </c>
      <c r="B73" s="3" t="s">
        <v>151</v>
      </c>
      <c r="C73" s="5">
        <v>295.5</v>
      </c>
      <c r="D73" s="23">
        <v>4</v>
      </c>
      <c r="E73" s="24">
        <f t="shared" si="0"/>
        <v>1182</v>
      </c>
      <c r="F73" s="13">
        <f>G$9</f>
        <v>0</v>
      </c>
      <c r="G73" s="34">
        <f t="shared" si="1"/>
        <v>0</v>
      </c>
      <c r="H73" s="34">
        <f t="shared" si="2"/>
        <v>0</v>
      </c>
    </row>
    <row r="74" spans="1:8" ht="17.649999999999999" customHeight="1" x14ac:dyDescent="0.2">
      <c r="A74" s="14" t="s">
        <v>106</v>
      </c>
      <c r="B74" s="14" t="s">
        <v>41</v>
      </c>
      <c r="C74" s="15">
        <v>460.5</v>
      </c>
      <c r="D74" s="25">
        <v>1</v>
      </c>
      <c r="E74" s="26">
        <f t="shared" si="0"/>
        <v>460.5</v>
      </c>
      <c r="F74" s="33">
        <f>G$9</f>
        <v>0</v>
      </c>
      <c r="G74" s="36">
        <f t="shared" si="1"/>
        <v>0</v>
      </c>
      <c r="H74" s="36">
        <f t="shared" si="2"/>
        <v>0</v>
      </c>
    </row>
    <row r="75" spans="1:8" ht="17.649999999999999" customHeight="1" x14ac:dyDescent="0.2">
      <c r="A75" s="37">
        <v>13</v>
      </c>
      <c r="B75" s="68" t="s">
        <v>42</v>
      </c>
      <c r="C75" s="68"/>
      <c r="D75" s="41"/>
      <c r="E75" s="42"/>
      <c r="F75" s="43"/>
      <c r="G75" s="44"/>
      <c r="H75" s="45"/>
    </row>
    <row r="76" spans="1:8" ht="17.649999999999999" customHeight="1" x14ac:dyDescent="0.2">
      <c r="A76" s="11" t="s">
        <v>107</v>
      </c>
      <c r="B76" s="11" t="s">
        <v>43</v>
      </c>
      <c r="C76" s="12">
        <v>1090</v>
      </c>
      <c r="D76" s="21">
        <v>2</v>
      </c>
      <c r="E76" s="22">
        <f t="shared" si="0"/>
        <v>2180</v>
      </c>
      <c r="F76" s="13">
        <f>G$9</f>
        <v>0</v>
      </c>
      <c r="G76" s="34">
        <f t="shared" si="1"/>
        <v>0</v>
      </c>
      <c r="H76" s="34">
        <f t="shared" si="2"/>
        <v>0</v>
      </c>
    </row>
    <row r="77" spans="1:8" ht="17.649999999999999" customHeight="1" x14ac:dyDescent="0.2">
      <c r="A77" s="3" t="s">
        <v>108</v>
      </c>
      <c r="B77" s="3" t="s">
        <v>44</v>
      </c>
      <c r="C77" s="5">
        <v>1440</v>
      </c>
      <c r="D77" s="23">
        <v>4</v>
      </c>
      <c r="E77" s="24">
        <f t="shared" si="0"/>
        <v>5760</v>
      </c>
      <c r="F77" s="13">
        <f>G$9</f>
        <v>0</v>
      </c>
      <c r="G77" s="34">
        <f t="shared" si="1"/>
        <v>0</v>
      </c>
      <c r="H77" s="34">
        <f t="shared" si="2"/>
        <v>0</v>
      </c>
    </row>
    <row r="78" spans="1:8" ht="17.649999999999999" customHeight="1" x14ac:dyDescent="0.2">
      <c r="A78" s="3" t="s">
        <v>109</v>
      </c>
      <c r="B78" s="3" t="s">
        <v>152</v>
      </c>
      <c r="C78" s="5">
        <v>1722.5</v>
      </c>
      <c r="D78" s="23">
        <v>4</v>
      </c>
      <c r="E78" s="24">
        <f t="shared" si="0"/>
        <v>6890</v>
      </c>
      <c r="F78" s="13">
        <f>G$9</f>
        <v>0</v>
      </c>
      <c r="G78" s="34">
        <f t="shared" si="1"/>
        <v>0</v>
      </c>
      <c r="H78" s="34">
        <f t="shared" si="2"/>
        <v>0</v>
      </c>
    </row>
    <row r="79" spans="1:8" ht="17.649999999999999" customHeight="1" x14ac:dyDescent="0.2">
      <c r="A79" s="14" t="s">
        <v>110</v>
      </c>
      <c r="B79" s="14" t="s">
        <v>45</v>
      </c>
      <c r="C79" s="15">
        <v>2250</v>
      </c>
      <c r="D79" s="25">
        <v>1</v>
      </c>
      <c r="E79" s="26">
        <f t="shared" si="0"/>
        <v>2250</v>
      </c>
      <c r="F79" s="33">
        <f>G$9</f>
        <v>0</v>
      </c>
      <c r="G79" s="36">
        <f t="shared" si="1"/>
        <v>0</v>
      </c>
      <c r="H79" s="36">
        <f t="shared" si="2"/>
        <v>0</v>
      </c>
    </row>
    <row r="80" spans="1:8" ht="17.649999999999999" customHeight="1" x14ac:dyDescent="0.2">
      <c r="A80" s="37">
        <v>14</v>
      </c>
      <c r="B80" s="68" t="s">
        <v>46</v>
      </c>
      <c r="C80" s="68"/>
      <c r="D80" s="41"/>
      <c r="E80" s="42"/>
      <c r="F80" s="43"/>
      <c r="G80" s="44"/>
      <c r="H80" s="45"/>
    </row>
    <row r="81" spans="1:8" ht="17.649999999999999" customHeight="1" x14ac:dyDescent="0.2">
      <c r="A81" s="11" t="s">
        <v>111</v>
      </c>
      <c r="B81" s="11" t="s">
        <v>47</v>
      </c>
      <c r="C81" s="12">
        <v>440</v>
      </c>
      <c r="D81" s="21">
        <v>2</v>
      </c>
      <c r="E81" s="22">
        <f t="shared" si="0"/>
        <v>880</v>
      </c>
      <c r="F81" s="13">
        <f>G$9</f>
        <v>0</v>
      </c>
      <c r="G81" s="34">
        <f t="shared" si="1"/>
        <v>0</v>
      </c>
      <c r="H81" s="34">
        <f t="shared" si="2"/>
        <v>0</v>
      </c>
    </row>
    <row r="82" spans="1:8" ht="17.649999999999999" customHeight="1" x14ac:dyDescent="0.2">
      <c r="A82" s="3" t="s">
        <v>112</v>
      </c>
      <c r="B82" s="3" t="s">
        <v>48</v>
      </c>
      <c r="C82" s="5">
        <v>547.5</v>
      </c>
      <c r="D82" s="23">
        <v>4</v>
      </c>
      <c r="E82" s="24">
        <f t="shared" si="0"/>
        <v>2190</v>
      </c>
      <c r="F82" s="13">
        <f>G$9</f>
        <v>0</v>
      </c>
      <c r="G82" s="34">
        <f t="shared" si="1"/>
        <v>0</v>
      </c>
      <c r="H82" s="34">
        <f t="shared" si="2"/>
        <v>0</v>
      </c>
    </row>
    <row r="83" spans="1:8" ht="17.649999999999999" customHeight="1" x14ac:dyDescent="0.2">
      <c r="A83" s="3" t="s">
        <v>113</v>
      </c>
      <c r="B83" s="3" t="s">
        <v>153</v>
      </c>
      <c r="C83" s="5">
        <v>631.5</v>
      </c>
      <c r="D83" s="23">
        <v>4</v>
      </c>
      <c r="E83" s="24">
        <f t="shared" si="0"/>
        <v>2526</v>
      </c>
      <c r="F83" s="13">
        <f>G$9</f>
        <v>0</v>
      </c>
      <c r="G83" s="34">
        <f t="shared" si="1"/>
        <v>0</v>
      </c>
      <c r="H83" s="34">
        <f t="shared" si="2"/>
        <v>0</v>
      </c>
    </row>
    <row r="84" spans="1:8" ht="17.649999999999999" customHeight="1" x14ac:dyDescent="0.2">
      <c r="A84" s="14" t="s">
        <v>114</v>
      </c>
      <c r="B84" s="14" t="s">
        <v>49</v>
      </c>
      <c r="C84" s="15">
        <v>720.5</v>
      </c>
      <c r="D84" s="25">
        <v>1</v>
      </c>
      <c r="E84" s="26">
        <f t="shared" si="0"/>
        <v>720.5</v>
      </c>
      <c r="F84" s="33">
        <f>G$9</f>
        <v>0</v>
      </c>
      <c r="G84" s="36">
        <f t="shared" si="1"/>
        <v>0</v>
      </c>
      <c r="H84" s="36">
        <f t="shared" si="2"/>
        <v>0</v>
      </c>
    </row>
    <row r="85" spans="1:8" ht="17.649999999999999" customHeight="1" x14ac:dyDescent="0.2">
      <c r="A85" s="37">
        <v>15</v>
      </c>
      <c r="B85" s="46" t="s">
        <v>50</v>
      </c>
      <c r="C85" s="47">
        <v>187.5</v>
      </c>
      <c r="D85" s="41">
        <v>8</v>
      </c>
      <c r="E85" s="42">
        <f>C85*D85</f>
        <v>1500</v>
      </c>
      <c r="F85" s="43">
        <f>G$9</f>
        <v>0</v>
      </c>
      <c r="G85" s="44">
        <f t="shared" si="1"/>
        <v>0</v>
      </c>
      <c r="H85" s="45">
        <f t="shared" si="2"/>
        <v>0</v>
      </c>
    </row>
    <row r="86" spans="1:8" ht="17.649999999999999" customHeight="1" x14ac:dyDescent="0.2">
      <c r="A86" s="48">
        <v>16</v>
      </c>
      <c r="B86" s="70" t="s">
        <v>51</v>
      </c>
      <c r="C86" s="70"/>
      <c r="D86" s="49"/>
      <c r="E86" s="50"/>
      <c r="F86" s="13"/>
      <c r="G86" s="34"/>
      <c r="H86" s="34"/>
    </row>
    <row r="87" spans="1:8" ht="17.649999999999999" customHeight="1" x14ac:dyDescent="0.2">
      <c r="A87" s="11" t="s">
        <v>115</v>
      </c>
      <c r="B87" s="11" t="s">
        <v>52</v>
      </c>
      <c r="C87" s="12">
        <v>647.5</v>
      </c>
      <c r="D87" s="21">
        <v>1</v>
      </c>
      <c r="E87" s="22">
        <f t="shared" si="0"/>
        <v>647.5</v>
      </c>
      <c r="F87" s="13">
        <f>G$9</f>
        <v>0</v>
      </c>
      <c r="G87" s="34">
        <f t="shared" si="1"/>
        <v>0</v>
      </c>
      <c r="H87" s="34">
        <f t="shared" si="2"/>
        <v>0</v>
      </c>
    </row>
    <row r="88" spans="1:8" ht="17.649999999999999" customHeight="1" x14ac:dyDescent="0.2">
      <c r="A88" s="3" t="s">
        <v>116</v>
      </c>
      <c r="B88" s="3" t="s">
        <v>53</v>
      </c>
      <c r="C88" s="5">
        <v>875</v>
      </c>
      <c r="D88" s="23">
        <v>2</v>
      </c>
      <c r="E88" s="24">
        <f t="shared" si="0"/>
        <v>1750</v>
      </c>
      <c r="F88" s="13">
        <f>G$9</f>
        <v>0</v>
      </c>
      <c r="G88" s="34">
        <f t="shared" si="1"/>
        <v>0</v>
      </c>
      <c r="H88" s="34">
        <f t="shared" si="2"/>
        <v>0</v>
      </c>
    </row>
    <row r="89" spans="1:8" ht="17.649999999999999" customHeight="1" x14ac:dyDescent="0.2">
      <c r="A89" s="3" t="s">
        <v>117</v>
      </c>
      <c r="B89" s="3" t="s">
        <v>154</v>
      </c>
      <c r="C89" s="5">
        <v>1067.5</v>
      </c>
      <c r="D89" s="23">
        <v>2</v>
      </c>
      <c r="E89" s="24">
        <f t="shared" ref="E89:E101" si="4">C89*D89</f>
        <v>2135</v>
      </c>
      <c r="F89" s="13">
        <f>G$9</f>
        <v>0</v>
      </c>
      <c r="G89" s="34">
        <f t="shared" ref="G89:G101" si="5">C89*F89</f>
        <v>0</v>
      </c>
      <c r="H89" s="34">
        <f t="shared" ref="H89:H101" si="6">E89*F89</f>
        <v>0</v>
      </c>
    </row>
    <row r="90" spans="1:8" ht="17.649999999999999" customHeight="1" x14ac:dyDescent="0.2">
      <c r="A90" s="3" t="s">
        <v>118</v>
      </c>
      <c r="B90" s="3" t="s">
        <v>54</v>
      </c>
      <c r="C90" s="5">
        <v>1210</v>
      </c>
      <c r="D90" s="23">
        <v>1</v>
      </c>
      <c r="E90" s="24">
        <f t="shared" si="4"/>
        <v>1210</v>
      </c>
      <c r="F90" s="13">
        <f>G$9</f>
        <v>0</v>
      </c>
      <c r="G90" s="34">
        <f t="shared" si="5"/>
        <v>0</v>
      </c>
      <c r="H90" s="34">
        <f t="shared" si="6"/>
        <v>0</v>
      </c>
    </row>
    <row r="91" spans="1:8" ht="17.649999999999999" customHeight="1" x14ac:dyDescent="0.2">
      <c r="A91" s="14">
        <v>17</v>
      </c>
      <c r="B91" s="14" t="s">
        <v>55</v>
      </c>
      <c r="C91" s="15">
        <v>325</v>
      </c>
      <c r="D91" s="25">
        <v>5</v>
      </c>
      <c r="E91" s="26">
        <f t="shared" si="4"/>
        <v>1625</v>
      </c>
      <c r="F91" s="33">
        <f>G$9</f>
        <v>0</v>
      </c>
      <c r="G91" s="36">
        <f t="shared" si="5"/>
        <v>0</v>
      </c>
      <c r="H91" s="36">
        <f t="shared" si="6"/>
        <v>0</v>
      </c>
    </row>
    <row r="92" spans="1:8" ht="17.649999999999999" customHeight="1" x14ac:dyDescent="0.2">
      <c r="A92" s="37">
        <v>18</v>
      </c>
      <c r="B92" s="68" t="s">
        <v>56</v>
      </c>
      <c r="C92" s="68"/>
      <c r="D92" s="41"/>
      <c r="E92" s="42"/>
      <c r="F92" s="43"/>
      <c r="G92" s="44"/>
      <c r="H92" s="45"/>
    </row>
    <row r="93" spans="1:8" ht="17.649999999999999" customHeight="1" x14ac:dyDescent="0.2">
      <c r="A93" s="11" t="s">
        <v>119</v>
      </c>
      <c r="B93" s="11" t="s">
        <v>57</v>
      </c>
      <c r="C93" s="12">
        <v>147.5</v>
      </c>
      <c r="D93" s="21">
        <v>2</v>
      </c>
      <c r="E93" s="22">
        <f t="shared" si="4"/>
        <v>295</v>
      </c>
      <c r="F93" s="13">
        <f>G$9</f>
        <v>0</v>
      </c>
      <c r="G93" s="34">
        <f t="shared" si="5"/>
        <v>0</v>
      </c>
      <c r="H93" s="34">
        <f t="shared" si="6"/>
        <v>0</v>
      </c>
    </row>
    <row r="94" spans="1:8" ht="17.649999999999999" customHeight="1" x14ac:dyDescent="0.2">
      <c r="A94" s="3" t="s">
        <v>120</v>
      </c>
      <c r="B94" s="3" t="s">
        <v>58</v>
      </c>
      <c r="C94" s="5">
        <v>225</v>
      </c>
      <c r="D94" s="23">
        <v>4</v>
      </c>
      <c r="E94" s="24">
        <f t="shared" si="4"/>
        <v>900</v>
      </c>
      <c r="F94" s="13">
        <f>G$9</f>
        <v>0</v>
      </c>
      <c r="G94" s="34">
        <f t="shared" si="5"/>
        <v>0</v>
      </c>
      <c r="H94" s="34">
        <f t="shared" si="6"/>
        <v>0</v>
      </c>
    </row>
    <row r="95" spans="1:8" ht="17.649999999999999" customHeight="1" x14ac:dyDescent="0.2">
      <c r="A95" s="3" t="s">
        <v>121</v>
      </c>
      <c r="B95" s="3" t="s">
        <v>155</v>
      </c>
      <c r="C95" s="5">
        <v>250</v>
      </c>
      <c r="D95" s="23">
        <v>4</v>
      </c>
      <c r="E95" s="24">
        <f t="shared" si="4"/>
        <v>1000</v>
      </c>
      <c r="F95" s="13">
        <f>G$9</f>
        <v>0</v>
      </c>
      <c r="G95" s="34">
        <f t="shared" si="5"/>
        <v>0</v>
      </c>
      <c r="H95" s="34">
        <f t="shared" si="6"/>
        <v>0</v>
      </c>
    </row>
    <row r="96" spans="1:8" ht="17.649999999999999" customHeight="1" x14ac:dyDescent="0.2">
      <c r="A96" s="14" t="s">
        <v>122</v>
      </c>
      <c r="B96" s="14" t="s">
        <v>59</v>
      </c>
      <c r="C96" s="15">
        <v>372</v>
      </c>
      <c r="D96" s="25">
        <v>1</v>
      </c>
      <c r="E96" s="26">
        <f t="shared" si="4"/>
        <v>372</v>
      </c>
      <c r="F96" s="33">
        <f>G$9</f>
        <v>0</v>
      </c>
      <c r="G96" s="36">
        <f t="shared" si="5"/>
        <v>0</v>
      </c>
      <c r="H96" s="36">
        <f t="shared" si="6"/>
        <v>0</v>
      </c>
    </row>
    <row r="97" spans="1:13" ht="17.649999999999999" customHeight="1" x14ac:dyDescent="0.2">
      <c r="A97" s="37">
        <v>19</v>
      </c>
      <c r="B97" s="68" t="s">
        <v>60</v>
      </c>
      <c r="C97" s="68"/>
      <c r="D97" s="41"/>
      <c r="E97" s="42"/>
      <c r="F97" s="43"/>
      <c r="G97" s="44"/>
      <c r="H97" s="45"/>
    </row>
    <row r="98" spans="1:13" ht="17.649999999999999" customHeight="1" x14ac:dyDescent="0.2">
      <c r="A98" s="11" t="s">
        <v>63</v>
      </c>
      <c r="B98" s="11" t="s">
        <v>61</v>
      </c>
      <c r="C98" s="12">
        <v>250</v>
      </c>
      <c r="D98" s="21">
        <v>1</v>
      </c>
      <c r="E98" s="22">
        <f t="shared" si="4"/>
        <v>250</v>
      </c>
      <c r="F98" s="13">
        <f>G$9</f>
        <v>0</v>
      </c>
      <c r="G98" s="34">
        <f t="shared" si="5"/>
        <v>0</v>
      </c>
      <c r="H98" s="34">
        <f t="shared" si="6"/>
        <v>0</v>
      </c>
    </row>
    <row r="99" spans="1:13" ht="17.649999999999999" customHeight="1" x14ac:dyDescent="0.2">
      <c r="A99" s="3" t="s">
        <v>64</v>
      </c>
      <c r="B99" s="3" t="s">
        <v>124</v>
      </c>
      <c r="C99" s="5">
        <v>268</v>
      </c>
      <c r="D99" s="23">
        <v>2</v>
      </c>
      <c r="E99" s="24">
        <f t="shared" si="4"/>
        <v>536</v>
      </c>
      <c r="F99" s="13">
        <f>G$9</f>
        <v>0</v>
      </c>
      <c r="G99" s="34">
        <f t="shared" si="5"/>
        <v>0</v>
      </c>
      <c r="H99" s="34">
        <f t="shared" si="6"/>
        <v>0</v>
      </c>
    </row>
    <row r="100" spans="1:13" ht="17.649999999999999" customHeight="1" x14ac:dyDescent="0.2">
      <c r="A100" s="3" t="s">
        <v>65</v>
      </c>
      <c r="B100" s="3" t="s">
        <v>156</v>
      </c>
      <c r="C100" s="5">
        <v>317.5</v>
      </c>
      <c r="D100" s="23">
        <v>2</v>
      </c>
      <c r="E100" s="24">
        <f t="shared" si="4"/>
        <v>635</v>
      </c>
      <c r="F100" s="13">
        <f>G$9</f>
        <v>0</v>
      </c>
      <c r="G100" s="34">
        <f t="shared" si="5"/>
        <v>0</v>
      </c>
      <c r="H100" s="34">
        <f t="shared" si="6"/>
        <v>0</v>
      </c>
    </row>
    <row r="101" spans="1:13" ht="17.649999999999999" customHeight="1" x14ac:dyDescent="0.2">
      <c r="A101" s="3" t="s">
        <v>66</v>
      </c>
      <c r="B101" s="3" t="s">
        <v>62</v>
      </c>
      <c r="C101" s="5">
        <v>464.5</v>
      </c>
      <c r="D101" s="23">
        <v>1</v>
      </c>
      <c r="E101" s="24">
        <f t="shared" si="4"/>
        <v>464.5</v>
      </c>
      <c r="F101" s="6">
        <f>G$9</f>
        <v>0</v>
      </c>
      <c r="G101" s="34">
        <f t="shared" si="5"/>
        <v>0</v>
      </c>
      <c r="H101" s="34">
        <f t="shared" si="6"/>
        <v>0</v>
      </c>
    </row>
    <row r="102" spans="1:13" ht="47.25" x14ac:dyDescent="0.2">
      <c r="A102" s="7" t="s">
        <v>0</v>
      </c>
      <c r="B102" s="7" t="s">
        <v>1</v>
      </c>
      <c r="C102" s="8" t="s">
        <v>159</v>
      </c>
      <c r="D102" s="9" t="s">
        <v>123</v>
      </c>
      <c r="E102" s="10" t="s">
        <v>160</v>
      </c>
      <c r="F102" s="9" t="s">
        <v>128</v>
      </c>
      <c r="G102" s="8" t="s">
        <v>133</v>
      </c>
      <c r="H102" s="10" t="s">
        <v>157</v>
      </c>
    </row>
    <row r="103" spans="1:13" ht="15.75" x14ac:dyDescent="0.25">
      <c r="A103" s="17">
        <v>20</v>
      </c>
      <c r="B103" s="17" t="s">
        <v>130</v>
      </c>
      <c r="C103" s="30">
        <v>57479.01</v>
      </c>
      <c r="D103" s="35">
        <v>1</v>
      </c>
      <c r="E103" s="30">
        <v>57479.01</v>
      </c>
      <c r="F103" s="2">
        <f>G6</f>
        <v>0</v>
      </c>
      <c r="G103" s="52">
        <f>C103*F103</f>
        <v>0</v>
      </c>
      <c r="H103" s="52">
        <f>G103</f>
        <v>0</v>
      </c>
      <c r="M103" s="29"/>
    </row>
    <row r="104" spans="1:13" ht="15.75" x14ac:dyDescent="0.25">
      <c r="D104" s="19"/>
      <c r="E104" s="18"/>
      <c r="F104" s="18"/>
      <c r="G104" s="18"/>
      <c r="H104" s="53">
        <f>SUM(H24:H103)</f>
        <v>0</v>
      </c>
    </row>
    <row r="105" spans="1:13" x14ac:dyDescent="0.2">
      <c r="C105" s="1"/>
      <c r="F105" s="1"/>
      <c r="G105" s="1"/>
      <c r="I105" s="19"/>
    </row>
    <row r="106" spans="1:13" x14ac:dyDescent="0.2">
      <c r="G106" s="55" t="s">
        <v>129</v>
      </c>
      <c r="H106" s="65">
        <f>SUM(H24:H101)</f>
        <v>0</v>
      </c>
      <c r="I106" s="19"/>
    </row>
    <row r="107" spans="1:13" x14ac:dyDescent="0.2">
      <c r="E107" s="63"/>
      <c r="F107" s="63"/>
      <c r="G107" s="57" t="s">
        <v>136</v>
      </c>
      <c r="H107" s="65">
        <f>H103</f>
        <v>0</v>
      </c>
      <c r="I107" s="19"/>
    </row>
    <row r="108" spans="1:13" x14ac:dyDescent="0.2">
      <c r="E108" s="55"/>
      <c r="F108" s="55"/>
      <c r="G108" s="55" t="s">
        <v>158</v>
      </c>
      <c r="H108" s="65">
        <f>H106+H103</f>
        <v>0</v>
      </c>
      <c r="I108" s="19"/>
    </row>
    <row r="109" spans="1:13" x14ac:dyDescent="0.2">
      <c r="I109" s="19"/>
    </row>
    <row r="110" spans="1:13" x14ac:dyDescent="0.2">
      <c r="I110" s="19"/>
    </row>
    <row r="111" spans="1:13" ht="15.75" x14ac:dyDescent="0.25">
      <c r="E111" s="69"/>
      <c r="F111" s="69"/>
      <c r="G111" s="18"/>
      <c r="H111" s="19"/>
      <c r="I111" s="19"/>
    </row>
    <row r="112" spans="1:13" x14ac:dyDescent="0.2">
      <c r="E112" s="19"/>
      <c r="F112" s="31"/>
      <c r="G112" s="31"/>
      <c r="H112" s="19"/>
      <c r="I112" s="19"/>
    </row>
  </sheetData>
  <sheetProtection password="CADD" sheet="1" objects="1" scenarios="1"/>
  <mergeCells count="19">
    <mergeCell ref="A1:H1"/>
    <mergeCell ref="C14:F14"/>
    <mergeCell ref="A21:H21"/>
    <mergeCell ref="B43:C43"/>
    <mergeCell ref="B48:C48"/>
    <mergeCell ref="B70:C70"/>
    <mergeCell ref="B23:C23"/>
    <mergeCell ref="B28:C28"/>
    <mergeCell ref="E111:F111"/>
    <mergeCell ref="B75:C75"/>
    <mergeCell ref="B80:C80"/>
    <mergeCell ref="B86:C86"/>
    <mergeCell ref="B92:C92"/>
    <mergeCell ref="B97:C97"/>
    <mergeCell ref="B33:C33"/>
    <mergeCell ref="B38:C38"/>
    <mergeCell ref="B63:C63"/>
    <mergeCell ref="B53:C53"/>
    <mergeCell ref="B58:C58"/>
  </mergeCells>
  <conditionalFormatting sqref="G9">
    <cfRule type="expression" dxfId="1" priority="3">
      <formula>$H$9="Valor inválido"</formula>
    </cfRule>
  </conditionalFormatting>
  <conditionalFormatting sqref="G6">
    <cfRule type="expression" dxfId="0" priority="4">
      <formula>$H$6="Valor inválido"</formula>
    </cfRule>
  </conditionalFormatting>
  <pageMargins left="0" right="0" top="0" bottom="0" header="0" footer="0"/>
  <pageSetup paperSize="9" scale="9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Manager>Microsoft</Manager>
  <Company>SIA Webby, Powered by Flyingbee PDF SDK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core.xml</dc:title>
  <dc:creator>SIA Webby</dc:creator>
  <cp:lastModifiedBy>Elias Cafruni Ferreira</cp:lastModifiedBy>
  <cp:lastPrinted>2025-12-10T13:54:58Z</cp:lastPrinted>
  <dcterms:created xsi:type="dcterms:W3CDTF">2025-12-10T14:37:03Z</dcterms:created>
  <dcterms:modified xsi:type="dcterms:W3CDTF">2026-07-21T18:16:32Z</dcterms:modified>
</cp:coreProperties>
</file>