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renat\Downloads\"/>
    </mc:Choice>
  </mc:AlternateContent>
  <xr:revisionPtr revIDLastSave="0" documentId="8_{3FB4C03C-6A7A-494C-9A5D-CCD922E7329B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Cargo diurno" sheetId="1" r:id="rId1"/>
    <sheet name="Cargo noturno" sheetId="2" r:id="rId2"/>
    <sheet name="Materiais Equipamentos" sheetId="5" r:id="rId3"/>
    <sheet name="Resumo" sheetId="6" r:id="rId4"/>
  </sheets>
  <externalReferences>
    <externalReference r:id="rId5"/>
    <externalReference r:id="rId6"/>
  </externalReferences>
  <definedNames>
    <definedName name="_xlnm.Print_Area" localSheetId="0">'Cargo diurno'!$A$1:$I$194</definedName>
    <definedName name="_xlnm.Print_Area" localSheetId="1">'Cargo noturno'!$A$1:$I$194</definedName>
    <definedName name="Auxiliar" localSheetId="1">#REF!</definedName>
    <definedName name="Auxiliar" localSheetId="2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2">#REF!</definedName>
    <definedName name="MONA1" localSheetId="3">#REF!</definedName>
    <definedName name="MONA1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2">#REF!</definedName>
    <definedName name="MONA5" localSheetId="3">#REF!</definedName>
    <definedName name="MONA5">#REF!</definedName>
    <definedName name="MONA6" localSheetId="1">#REF!</definedName>
    <definedName name="MONA6" localSheetId="2">#REF!</definedName>
    <definedName name="MONA6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2">#REF!</definedName>
    <definedName name="MONB1" localSheetId="3">#REF!</definedName>
    <definedName name="MONB1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2">#REF!</definedName>
    <definedName name="MONB5" localSheetId="3">#REF!</definedName>
    <definedName name="MONB5">#REF!</definedName>
    <definedName name="MONB6" localSheetId="1">#REF!</definedName>
    <definedName name="MONB6" localSheetId="2">#REF!</definedName>
    <definedName name="MONB6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2">#REF!</definedName>
    <definedName name="MONC1" localSheetId="3">#REF!</definedName>
    <definedName name="MONC1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2">#REF!</definedName>
    <definedName name="MONC5" localSheetId="3">#REF!</definedName>
    <definedName name="MONC5">#REF!</definedName>
    <definedName name="MONC6" localSheetId="1">#REF!</definedName>
    <definedName name="MONC6" localSheetId="2">#REF!</definedName>
    <definedName name="MONC6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2">#REF!</definedName>
    <definedName name="mont" localSheetId="3">#REF!</definedName>
    <definedName name="mont">#REF!</definedName>
    <definedName name="MONTANTEA" localSheetId="1">#REF!</definedName>
    <definedName name="MONTANTEA" localSheetId="2">#REF!</definedName>
    <definedName name="MONTANTEA">#REF!</definedName>
    <definedName name="MONTANTEA1" localSheetId="1">#REF!</definedName>
    <definedName name="MONTANTEA1" localSheetId="2">#REF!</definedName>
    <definedName name="MONTANTEA1">#REF!</definedName>
    <definedName name="MONTANTEA2" localSheetId="1">#REF!</definedName>
    <definedName name="MONTANTEA2" localSheetId="2">#REF!</definedName>
    <definedName name="MONTANTEA2">#REF!</definedName>
    <definedName name="MONTANTEB" localSheetId="1">#REF!</definedName>
    <definedName name="MONTANTEB" localSheetId="2">#REF!</definedName>
    <definedName name="MONTANTEB">#REF!</definedName>
    <definedName name="MONTANTEB1" localSheetId="1">#REF!</definedName>
    <definedName name="MONTANTEB1" localSheetId="2">#REF!</definedName>
    <definedName name="MONTANTEB1">#REF!</definedName>
    <definedName name="MONTANTEB2" localSheetId="1">#REF!</definedName>
    <definedName name="MONTANTEB2" localSheetId="2">#REF!</definedName>
    <definedName name="MONTANTEB2">#REF!</definedName>
    <definedName name="MONTANTEC" localSheetId="1">#REF!</definedName>
    <definedName name="MONTANTEC" localSheetId="2">#REF!</definedName>
    <definedName name="MONTANTEC">#REF!</definedName>
    <definedName name="MONTANTEC1" localSheetId="1">#REF!</definedName>
    <definedName name="MONTANTEC1" localSheetId="2">#REF!</definedName>
    <definedName name="MONTANTEC1">#REF!</definedName>
    <definedName name="MONTANTEC2" localSheetId="1">#REF!</definedName>
    <definedName name="MONTANTEC2" localSheetId="2">#REF!</definedName>
    <definedName name="MONTANTEC2">#REF!</definedName>
    <definedName name="ok" localSheetId="1">#REF!</definedName>
    <definedName name="ok" localSheetId="2">#REF!</definedName>
    <definedName name="ok">#REF!</definedName>
    <definedName name="REMUNERACAO1" localSheetId="1">#REF!</definedName>
    <definedName name="REMUNERACAO1" localSheetId="2">#REF!</definedName>
    <definedName name="REMUNERACAO1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2">#REF!</definedName>
    <definedName name="REMUNERACAO5" localSheetId="3">#REF!</definedName>
    <definedName name="REMUNERACAO5">#REF!</definedName>
    <definedName name="REMUNERACAO6" localSheetId="1">#REF!</definedName>
    <definedName name="REMUNERACAO6" localSheetId="2">#REF!</definedName>
    <definedName name="REMUNERACAO6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2">#REF!</definedName>
    <definedName name="TOTAL_MONT_A" localSheetId="3">#REF!</definedName>
    <definedName name="TOTAL_MONT_A">#REF!</definedName>
    <definedName name="TOTAL1" localSheetId="1">#REF!</definedName>
    <definedName name="TOTAL1" localSheetId="2">#REF!</definedName>
    <definedName name="TOTAL1">#REF!</definedName>
    <definedName name="TOTAL2" localSheetId="1">#REF!</definedName>
    <definedName name="TOTAL2" localSheetId="2">#REF!</definedName>
    <definedName name="TOTAL2">#REF!</definedName>
    <definedName name="VALE_TRANSPORTE" localSheetId="1">#REF!</definedName>
    <definedName name="VALE_TRANSPORTE" localSheetId="2">#REF!</definedName>
    <definedName name="VALE_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6" i="6" l="1"/>
  <c r="K64" i="6" l="1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D35" i="5"/>
  <c r="H62" i="6"/>
  <c r="F60" i="6"/>
  <c r="H31" i="6"/>
  <c r="H7" i="6"/>
  <c r="H12" i="6"/>
  <c r="F51" i="6"/>
  <c r="H16" i="6"/>
  <c r="H29" i="6"/>
  <c r="H18" i="6"/>
  <c r="F46" i="6"/>
  <c r="H46" i="6"/>
  <c r="H39" i="6"/>
  <c r="H54" i="6"/>
  <c r="F42" i="6"/>
  <c r="H41" i="6"/>
  <c r="F56" i="6"/>
  <c r="F17" i="6"/>
  <c r="H9" i="6"/>
  <c r="F55" i="6"/>
  <c r="F33" i="6"/>
  <c r="H56" i="6"/>
  <c r="F16" i="6"/>
  <c r="H51" i="6"/>
  <c r="H11" i="6"/>
  <c r="H55" i="6"/>
  <c r="H37" i="6"/>
  <c r="H17" i="6"/>
  <c r="F49" i="6"/>
  <c r="H23" i="6"/>
  <c r="F23" i="6"/>
  <c r="H34" i="6"/>
  <c r="H21" i="6"/>
  <c r="H61" i="6"/>
  <c r="F63" i="6"/>
  <c r="H26" i="6"/>
  <c r="F64" i="6"/>
  <c r="H52" i="6"/>
  <c r="F48" i="6"/>
  <c r="F24" i="6"/>
  <c r="F59" i="6"/>
  <c r="H25" i="6"/>
  <c r="F14" i="6"/>
  <c r="F29" i="6"/>
  <c r="F11" i="6"/>
  <c r="F30" i="6"/>
  <c r="F62" i="6"/>
  <c r="H4" i="6"/>
  <c r="H3" i="6"/>
  <c r="F50" i="6"/>
  <c r="F53" i="6"/>
  <c r="H24" i="6"/>
  <c r="H13" i="6"/>
  <c r="F27" i="6"/>
  <c r="F5" i="6"/>
  <c r="H58" i="6"/>
  <c r="F26" i="6"/>
  <c r="F22" i="6"/>
  <c r="F44" i="6"/>
  <c r="H44" i="6"/>
  <c r="F52" i="6"/>
  <c r="H38" i="6"/>
  <c r="F19" i="6"/>
  <c r="F37" i="6"/>
  <c r="F45" i="6"/>
  <c r="F3" i="6"/>
  <c r="F32" i="6"/>
  <c r="H42" i="6"/>
  <c r="H36" i="6"/>
  <c r="H8" i="6"/>
  <c r="F4" i="6"/>
  <c r="H64" i="6"/>
  <c r="F36" i="6"/>
  <c r="F41" i="6"/>
  <c r="F15" i="6"/>
  <c r="H59" i="6"/>
  <c r="F8" i="6"/>
  <c r="F57" i="6"/>
  <c r="H49" i="6"/>
  <c r="F54" i="6"/>
  <c r="F10" i="6"/>
  <c r="F40" i="6"/>
  <c r="F7" i="6"/>
  <c r="H48" i="6"/>
  <c r="F35" i="6"/>
  <c r="F43" i="6"/>
  <c r="H27" i="6"/>
  <c r="F12" i="6"/>
  <c r="H30" i="6"/>
  <c r="H28" i="6"/>
  <c r="H50" i="6"/>
  <c r="F31" i="6"/>
  <c r="F21" i="6"/>
  <c r="F9" i="6"/>
  <c r="H45" i="6"/>
  <c r="H19" i="6"/>
  <c r="F38" i="6"/>
  <c r="F61" i="6"/>
  <c r="F47" i="6"/>
  <c r="H5" i="6"/>
  <c r="H32" i="6"/>
  <c r="H6" i="6"/>
  <c r="H2" i="6"/>
  <c r="F6" i="6"/>
  <c r="F18" i="6"/>
  <c r="H60" i="6"/>
  <c r="F13" i="6"/>
  <c r="F34" i="6"/>
  <c r="H15" i="6"/>
  <c r="F2" i="6"/>
  <c r="H40" i="6"/>
  <c r="H57" i="6"/>
  <c r="F39" i="6"/>
  <c r="H20" i="6"/>
  <c r="H47" i="6"/>
  <c r="F25" i="6"/>
  <c r="H14" i="6"/>
  <c r="H43" i="6"/>
  <c r="F20" i="6"/>
  <c r="H22" i="6"/>
  <c r="F28" i="6"/>
  <c r="H10" i="6"/>
  <c r="H35" i="6"/>
  <c r="H63" i="6"/>
  <c r="H33" i="6"/>
  <c r="F58" i="6"/>
  <c r="H53" i="6"/>
  <c r="I53" i="6" l="1"/>
  <c r="G58" i="6"/>
  <c r="I33" i="6"/>
  <c r="I63" i="6"/>
  <c r="I35" i="6"/>
  <c r="I10" i="6"/>
  <c r="G28" i="6"/>
  <c r="I22" i="6"/>
  <c r="G20" i="6"/>
  <c r="I43" i="6"/>
  <c r="I14" i="6"/>
  <c r="G25" i="6"/>
  <c r="I47" i="6"/>
  <c r="I20" i="6"/>
  <c r="G39" i="6"/>
  <c r="I57" i="6"/>
  <c r="I40" i="6"/>
  <c r="G2" i="6"/>
  <c r="I15" i="6"/>
  <c r="G34" i="6"/>
  <c r="G13" i="6"/>
  <c r="I60" i="6"/>
  <c r="G18" i="6"/>
  <c r="G6" i="6"/>
  <c r="I2" i="6"/>
  <c r="I66" i="6" s="1"/>
  <c r="I6" i="6"/>
  <c r="I32" i="6"/>
  <c r="I5" i="6"/>
  <c r="G47" i="6"/>
  <c r="G61" i="6"/>
  <c r="G38" i="6"/>
  <c r="I19" i="6"/>
  <c r="I45" i="6"/>
  <c r="G9" i="6"/>
  <c r="G21" i="6"/>
  <c r="G31" i="6"/>
  <c r="I50" i="6"/>
  <c r="I28" i="6"/>
  <c r="I30" i="6"/>
  <c r="G12" i="6"/>
  <c r="I27" i="6"/>
  <c r="G43" i="6"/>
  <c r="G35" i="6"/>
  <c r="I48" i="6"/>
  <c r="G7" i="6"/>
  <c r="G40" i="6"/>
  <c r="G10" i="6"/>
  <c r="G54" i="6"/>
  <c r="I49" i="6"/>
  <c r="G57" i="6"/>
  <c r="G8" i="6"/>
  <c r="I59" i="6"/>
  <c r="G15" i="6"/>
  <c r="G41" i="6"/>
  <c r="G36" i="6"/>
  <c r="I64" i="6"/>
  <c r="G4" i="6"/>
  <c r="I8" i="6"/>
  <c r="I36" i="6"/>
  <c r="I42" i="6"/>
  <c r="G32" i="6"/>
  <c r="G3" i="6"/>
  <c r="G45" i="6"/>
  <c r="G37" i="6"/>
  <c r="G19" i="6"/>
  <c r="I38" i="6"/>
  <c r="G52" i="6"/>
  <c r="I44" i="6"/>
  <c r="G44" i="6"/>
  <c r="G22" i="6"/>
  <c r="G26" i="6"/>
  <c r="I58" i="6"/>
  <c r="G5" i="6"/>
  <c r="G27" i="6"/>
  <c r="I13" i="6"/>
  <c r="I24" i="6"/>
  <c r="G53" i="6"/>
  <c r="G50" i="6"/>
  <c r="I3" i="6"/>
  <c r="I4" i="6"/>
  <c r="G62" i="6"/>
  <c r="G30" i="6"/>
  <c r="G11" i="6"/>
  <c r="G29" i="6"/>
  <c r="G14" i="6"/>
  <c r="I25" i="6"/>
  <c r="G59" i="6"/>
  <c r="G24" i="6"/>
  <c r="G48" i="6"/>
  <c r="I52" i="6"/>
  <c r="G64" i="6"/>
  <c r="I26" i="6"/>
  <c r="G63" i="6"/>
  <c r="I61" i="6"/>
  <c r="I21" i="6"/>
  <c r="I34" i="6"/>
  <c r="G23" i="6"/>
  <c r="I23" i="6"/>
  <c r="G49" i="6"/>
  <c r="I17" i="6"/>
  <c r="I37" i="6"/>
  <c r="I55" i="6"/>
  <c r="I11" i="6"/>
  <c r="I51" i="6"/>
  <c r="G16" i="6"/>
  <c r="I56" i="6"/>
  <c r="G33" i="6"/>
  <c r="G55" i="6"/>
  <c r="I9" i="6"/>
  <c r="G17" i="6"/>
  <c r="G56" i="6"/>
  <c r="I41" i="6"/>
  <c r="G42" i="6"/>
  <c r="I54" i="6"/>
  <c r="I39" i="6"/>
  <c r="I46" i="6"/>
  <c r="G46" i="6"/>
  <c r="I18" i="6"/>
  <c r="I29" i="6"/>
  <c r="I16" i="6"/>
  <c r="G51" i="6"/>
  <c r="I12" i="6"/>
  <c r="I7" i="6"/>
  <c r="I31" i="6"/>
  <c r="G60" i="6"/>
  <c r="I62" i="6"/>
  <c r="K68" i="6"/>
  <c r="K66" i="6" s="1"/>
  <c r="G66" i="6"/>
  <c r="H194" i="2" l="1"/>
  <c r="H194" i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I18" i="1" l="1"/>
  <c r="C111" i="1" s="1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I21" i="2"/>
  <c r="C107" i="2" s="1"/>
  <c r="E111" i="2"/>
  <c r="I15" i="2"/>
  <c r="C103" i="2" s="1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20" i="1" s="1"/>
  <c r="I18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I118" i="1" l="1"/>
  <c r="I124" i="1"/>
  <c r="I177" i="1" s="1"/>
  <c r="I120" i="2"/>
  <c r="I188" i="2" s="1"/>
  <c r="E111" i="1"/>
  <c r="F111" i="1" s="1"/>
  <c r="H111" i="1" s="1"/>
  <c r="I124" i="2"/>
  <c r="I177" i="2" s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11" i="1" l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8" i="1" s="1"/>
  <c r="H46" i="1"/>
  <c r="H43" i="1"/>
  <c r="H97" i="1"/>
  <c r="H41" i="1"/>
  <c r="H94" i="1"/>
  <c r="H99" i="1" s="1"/>
  <c r="H38" i="1"/>
  <c r="G129" i="2"/>
  <c r="I173" i="2"/>
  <c r="G142" i="2"/>
  <c r="H39" i="2" l="1"/>
  <c r="I191" i="2"/>
  <c r="H113" i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F142" i="2" l="1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H129" i="1" l="1"/>
  <c r="I129" i="1" s="1"/>
  <c r="H142" i="1"/>
  <c r="I142" i="1" s="1"/>
  <c r="H133" i="1" s="1"/>
  <c r="H117" i="1"/>
  <c r="G127" i="1"/>
  <c r="H122" i="1"/>
  <c r="H119" i="1"/>
  <c r="H118" i="1"/>
  <c r="E142" i="2"/>
  <c r="E129" i="2"/>
  <c r="D142" i="2"/>
  <c r="D129" i="2"/>
  <c r="I91" i="2"/>
  <c r="I113" i="2" s="1"/>
  <c r="A158" i="2" s="1"/>
  <c r="C142" i="2"/>
  <c r="I172" i="2"/>
  <c r="C129" i="2"/>
  <c r="I174" i="1"/>
  <c r="H123" i="1" l="1"/>
  <c r="H121" i="1"/>
  <c r="H120" i="1"/>
  <c r="H124" i="1" s="1"/>
  <c r="H132" i="1"/>
  <c r="H134" i="1" s="1"/>
  <c r="G140" i="1"/>
  <c r="I137" i="1" s="1"/>
  <c r="H137" i="1" s="1"/>
  <c r="H138" i="1" s="1"/>
  <c r="H129" i="2"/>
  <c r="I129" i="2" s="1"/>
  <c r="H121" i="2" s="1"/>
  <c r="I174" i="2"/>
  <c r="H142" i="2"/>
  <c r="I142" i="2" s="1"/>
  <c r="I138" i="1" l="1"/>
  <c r="I144" i="1" s="1"/>
  <c r="C158" i="1" s="1"/>
  <c r="D158" i="1" s="1"/>
  <c r="H144" i="1"/>
  <c r="G127" i="2"/>
  <c r="H119" i="2"/>
  <c r="H120" i="2"/>
  <c r="H118" i="2"/>
  <c r="H117" i="2"/>
  <c r="H123" i="2"/>
  <c r="H122" i="2"/>
  <c r="I179" i="1"/>
  <c r="H133" i="2"/>
  <c r="G140" i="2"/>
  <c r="I137" i="2" s="1"/>
  <c r="H132" i="2"/>
  <c r="H134" i="2" l="1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I180" i="1"/>
  <c r="H148" i="1" l="1"/>
  <c r="H153" i="1" s="1"/>
  <c r="H167" i="1" s="1"/>
  <c r="I153" i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s="1"/>
  <c r="I194" i="1" l="1"/>
  <c r="H178" i="1"/>
  <c r="H177" i="1"/>
  <c r="H171" i="1"/>
  <c r="H173" i="1"/>
  <c r="H172" i="1"/>
  <c r="H179" i="1"/>
  <c r="H184" i="1"/>
  <c r="H148" i="2"/>
  <c r="H153" i="2" s="1"/>
  <c r="H167" i="2" s="1"/>
  <c r="I153" i="2"/>
  <c r="H180" i="1" l="1"/>
  <c r="H174" i="1"/>
  <c r="I167" i="2"/>
  <c r="I184" i="2"/>
  <c r="G194" i="2" s="1"/>
  <c r="I183" i="2"/>
  <c r="H183" i="2" s="1"/>
  <c r="I194" i="2" l="1"/>
  <c r="H178" i="2"/>
  <c r="H177" i="2"/>
  <c r="H173" i="2"/>
  <c r="H171" i="2"/>
  <c r="H172" i="2"/>
  <c r="H179" i="2"/>
  <c r="H184" i="2"/>
  <c r="H174" i="2" l="1"/>
  <c r="H18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<sst xmlns="http://schemas.openxmlformats.org/spreadsheetml/2006/main" count="565" uniqueCount="232">
  <si>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</si>
  <si>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</si>
  <si>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</si>
  <si>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</si>
  <si>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</si>
  <si>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</si>
  <si>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 xml:space="preserve"> 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</si>
  <si>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</si>
  <si>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</si>
  <si>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</si>
  <si>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</si>
  <si>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</si>
  <si>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</si>
  <si>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</si>
  <si>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</si>
  <si>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</si>
  <si>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</si>
  <si>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</si>
  <si>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</si>
  <si>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</si>
  <si>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</si>
  <si>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</si>
  <si>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</si>
  <si>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</si>
  <si>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</si>
  <si>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</si>
  <si>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</si>
  <si>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</si>
  <si>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</si>
  <si>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</si>
  <si>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</si>
  <si>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</si>
  <si>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</si>
  <si>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</si>
  <si>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</si>
  <si>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 xml:space="preserve">Hora Intervalar 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</si>
  <si>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</si>
  <si>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</si>
  <si>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</si>
  <si>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</si>
  <si>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</si>
  <si>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</si>
  <si>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</si>
  <si>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</si>
  <si>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</si>
  <si>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</si>
  <si>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</si>
  <si>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</si>
  <si>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</si>
  <si>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</si>
  <si>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</si>
  <si>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</si>
  <si>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</si>
  <si>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</si>
  <si>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</si>
  <si>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</si>
  <si>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</si>
  <si>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</si>
  <si>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</si>
  <si>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</si>
  <si>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</si>
  <si>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</si>
  <si>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</si>
  <si>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</si>
  <si>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</si>
  <si>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</si>
  <si>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</si>
  <si>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</si>
  <si>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</si>
  <si>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</si>
  <si>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</si>
  <si>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</si>
  <si>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</si>
  <si>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</si>
  <si>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</si>
  <si>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</si>
  <si>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</si>
  <si>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</si>
  <si>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</si>
  <si>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</si>
  <si>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</si>
  <si>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</si>
  <si>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</si>
  <si>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</si>
  <si>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</si>
  <si>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</si>
  <si>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</si>
  <si>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</si>
  <si>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</si>
  <si>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</si>
  <si>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</si>
  <si>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</si>
  <si>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</si>
  <si>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</si>
  <si>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</si>
  <si>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</si>
  <si>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</si>
  <si>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</si>
  <si>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</si>
  <si>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</si>
  <si>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</si>
  <si>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</si>
  <si>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</si>
  <si>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</si>
  <si>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</si>
  <si>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</si>
  <si>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</si>
  <si>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</si>
  <si>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</si>
  <si>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</si>
  <si>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</si>
  <si>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</si>
  <si>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</si>
  <si>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</si>
  <si>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</si>
  <si>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</si>
  <si>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</si>
  <si>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</si>
  <si>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</si>
  <si>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</si>
  <si>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</si>
  <si>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</si>
  <si>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</si>
  <si>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</si>
  <si>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</si>
  <si>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</si>
  <si>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</si>
  <si>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</si>
  <si>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</si>
  <si>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</si>
  <si>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</si>
  <si>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</si>
  <si>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</si>
  <si>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</si>
  <si>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</si>
  <si>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</si>
  <si>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</si>
  <si>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</si>
  <si>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</si>
  <si>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</si>
  <si>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</si>
  <si>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</si>
  <si>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</si>
  <si>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</si>
  <si>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</si>
  <si>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</si>
  <si>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</si>
  <si>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</si>
  <si>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</si>
  <si>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</si>
  <si>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</si>
  <si>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</si>
  <si>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</si>
  <si>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</si>
  <si>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</si>
  <si>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</si>
  <si>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</si>
  <si>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</si>
  <si>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</si>
  <si>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</si>
  <si>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</si>
  <si>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</si>
  <si>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</si>
  <si>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</si>
  <si>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</si>
  <si>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</si>
  <si>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</si>
  <si>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</si>
  <si>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</si>
  <si>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</si>
  <si>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</si>
  <si>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</si>
  <si>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</si>
  <si>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</si>
  <si>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</si>
  <si>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</si>
  <si>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</si>
  <si>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</si>
  <si>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</si>
  <si>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</si>
  <si>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</si>
  <si>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</si>
  <si>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</si>
  <si>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</si>
  <si>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</si>
  <si>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</si>
  <si>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</si>
  <si>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</si>
  <si>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</si>
  <si>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</si>
  <si>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</si>
  <si>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Vale Alimentação</t>
  </si>
  <si>
    <t>Hora Intervalar (somente para postos 12x36, quando for o caso)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</si>
  <si>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</si>
  <si>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</si>
  <si>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</si>
  <si>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</si>
  <si>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</si>
  <si>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</si>
  <si>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</si>
  <si>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</si>
  <si>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</si>
  <si>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</si>
  <si>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</si>
  <si>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</si>
  <si>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</si>
  <si>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</si>
  <si>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</si>
  <si>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</si>
  <si>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</si>
  <si>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</si>
  <si>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</si>
  <si>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</si>
  <si>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</si>
  <si>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</si>
  <si>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</si>
  <si>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</si>
  <si>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</si>
  <si>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</si>
  <si>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</si>
  <si>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</si>
  <si>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</si>
  <si>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</si>
  <si>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</si>
  <si>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</si>
  <si>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</si>
  <si>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</si>
  <si>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</si>
  <si>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TOTAL DE POSTOS:</t>
  </si>
  <si>
    <t>VALOR TOTAL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</si>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</sst>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31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1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7" fillId="11" borderId="1" xfId="0" applyNumberFormat="1" applyFont="1" applyFill="1" applyBorder="1" applyAlignment="1">
      <alignment horizontal="center" vertical="center" wrapText="1"/>
    </xf>
    <xf numFmtId="44" fontId="34" fillId="11" borderId="5" xfId="8" applyFont="1" applyFill="1" applyBorder="1" applyAlignment="1">
      <alignment vertical="center" wrapText="1"/>
    </xf>
    <xf numFmtId="44" fontId="34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9" fillId="16" borderId="3" xfId="4" applyFont="1" applyFill="1" applyBorder="1" applyAlignment="1">
      <alignment horizontal="center" vertical="center" wrapText="1"/>
    </xf>
    <xf numFmtId="49" fontId="31" fillId="0" borderId="1" xfId="4" applyNumberFormat="1" applyBorder="1"/>
    <xf numFmtId="1" fontId="31" fillId="0" borderId="1" xfId="4" applyNumberFormat="1" applyBorder="1"/>
    <xf numFmtId="171" fontId="31" fillId="0" borderId="1" xfId="4" applyNumberFormat="1" applyBorder="1"/>
    <xf numFmtId="49" fontId="30" fillId="0" borderId="1" xfId="4" applyNumberFormat="1" applyFont="1" applyBorder="1"/>
    <xf numFmtId="1" fontId="30" fillId="0" borderId="1" xfId="4" applyNumberFormat="1" applyFont="1" applyBorder="1"/>
    <xf numFmtId="171" fontId="30" fillId="0" borderId="1" xfId="4" applyNumberFormat="1" applyFont="1" applyBorder="1"/>
    <xf numFmtId="171" fontId="31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1" fillId="17" borderId="2" xfId="8" applyFill="1" applyBorder="1" applyAlignment="1">
      <alignment horizontal="center"/>
    </xf>
    <xf numFmtId="44" fontId="31" fillId="14" borderId="2" xfId="8" applyFill="1" applyBorder="1" applyAlignment="1">
      <alignment horizontal="center"/>
    </xf>
    <xf numFmtId="164" fontId="31" fillId="18" borderId="2" xfId="4" applyNumberFormat="1" applyFill="1" applyBorder="1"/>
    <xf numFmtId="164" fontId="31" fillId="18" borderId="1" xfId="4" applyNumberFormat="1" applyFill="1" applyBorder="1"/>
    <xf numFmtId="43" fontId="12" fillId="14" borderId="1" xfId="4" applyNumberFormat="1" applyFont="1" applyFill="1" applyBorder="1" applyAlignment="1">
      <alignment vertical="center" wrapText="1"/>
    </xf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2" xfId="4" applyFont="1" applyFill="1" applyBorder="1" applyAlignment="1">
      <alignment horizontal="center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8" xfId="0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4" fillId="11" borderId="9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6" fillId="11" borderId="5" xfId="0" applyNumberFormat="1" applyFont="1" applyFill="1" applyBorder="1" applyAlignment="1">
      <alignment horizontal="center" vertical="center" wrapText="1"/>
    </xf>
    <xf numFmtId="4" fontId="35" fillId="11" borderId="7" xfId="0" applyNumberFormat="1" applyFont="1" applyFill="1" applyBorder="1" applyAlignment="1">
      <alignment horizontal="center" vertical="center" wrapText="1"/>
    </xf>
    <xf numFmtId="4" fontId="35" fillId="11" borderId="12" xfId="0" applyNumberFormat="1" applyFont="1" applyFill="1" applyBorder="1" applyAlignment="1">
      <alignment horizontal="center"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0" fontId="29" fillId="15" borderId="5" xfId="4" applyFont="1" applyFill="1" applyBorder="1" applyAlignment="1">
      <alignment horizontal="center" vertical="center" wrapText="1"/>
    </xf>
    <xf numFmtId="0" fontId="29" fillId="15" borderId="7" xfId="4" applyFont="1" applyFill="1" applyBorder="1" applyAlignment="1">
      <alignment horizontal="center" vertical="center" wrapText="1"/>
    </xf>
    <xf numFmtId="0" fontId="29" fillId="15" borderId="12" xfId="4" applyFont="1" applyFill="1" applyBorder="1" applyAlignment="1">
      <alignment horizontal="center" vertical="center" wrapText="1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8" fillId="19" borderId="5" xfId="4" applyFont="1" applyFill="1" applyBorder="1" applyAlignment="1">
      <alignment horizontal="center" vertical="center" wrapText="1"/>
    </xf>
    <xf numFmtId="0" fontId="38" fillId="19" borderId="7" xfId="4" applyFont="1" applyFill="1" applyBorder="1" applyAlignment="1">
      <alignment horizontal="center" vertical="center" wrapText="1"/>
    </xf>
    <xf numFmtId="0" fontId="38" fillId="19" borderId="12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tabSelected="1" view="pageBreakPreview" topLeftCell="A81" zoomScale="130" zoomScaleNormal="130" zoomScalePageLayoutView="130" workbookViewId="0">
      <selection activeCell="D7" sqref="D7:F7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K1" s="4"/>
    </row>
    <row r="2" spans="1:11" ht="22.5" customHeight="1" x14ac:dyDescent="0.25">
      <c r="A2" s="124" t="s">
        <v>1</v>
      </c>
      <c r="B2" s="124"/>
      <c r="C2" s="125"/>
      <c r="D2" s="125"/>
      <c r="E2" s="126" t="s">
        <v>2</v>
      </c>
      <c r="F2" s="126"/>
      <c r="G2" s="126"/>
      <c r="H2" s="126"/>
      <c r="I2" s="126"/>
    </row>
    <row r="3" spans="1:11" ht="11.25" customHeight="1" x14ac:dyDescent="0.25">
      <c r="A3" s="124" t="s">
        <v>3</v>
      </c>
      <c r="B3" s="12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7" t="s">
        <v>5</v>
      </c>
      <c r="B5" s="127"/>
      <c r="C5" s="127"/>
      <c r="D5" s="128" t="s">
        <v>6</v>
      </c>
      <c r="E5" s="128"/>
      <c r="F5" s="128"/>
      <c r="G5" s="129" t="str">
        <f>IF(D6="12x36","Regime de trabalho:","Quantidade de HORAS/MÊS")</f>
        <v>Quantidade de HORAS/MÊS</v>
      </c>
      <c r="H5" s="129"/>
      <c r="I5" s="130">
        <f>IF(D6="12x36",D6,5*D6)</f>
        <v>0</v>
      </c>
    </row>
    <row r="6" spans="1:11" ht="18.75" customHeight="1" x14ac:dyDescent="0.25">
      <c r="A6" s="131" t="str">
        <f>IF(D6="12x36","Regime de trabalho:","Regime de trabalho (horas semanais):")</f>
        <v>Regime de trabalho (horas semanais):</v>
      </c>
      <c r="B6" s="131"/>
      <c r="C6" s="131"/>
      <c r="D6" s="131"/>
      <c r="E6" s="131"/>
      <c r="F6" s="131"/>
      <c r="G6" s="129"/>
      <c r="H6" s="129"/>
      <c r="I6" s="130"/>
    </row>
    <row r="7" spans="1:11" ht="22.5" customHeight="1" x14ac:dyDescent="0.25">
      <c r="A7" s="131" t="s">
        <v>7</v>
      </c>
      <c r="B7" s="131"/>
      <c r="C7" s="131"/>
      <c r="D7" s="127"/>
      <c r="E7" s="127"/>
      <c r="F7" s="127"/>
      <c r="G7" s="132" t="s">
        <v>8</v>
      </c>
      <c r="H7" s="132"/>
      <c r="I7" s="133" t="s">
        <v>9</v>
      </c>
    </row>
    <row r="8" spans="1:11" ht="22.5" customHeight="1" x14ac:dyDescent="0.25">
      <c r="A8" s="131" t="s">
        <v>10</v>
      </c>
      <c r="B8" s="131"/>
      <c r="C8" s="131"/>
      <c r="D8" s="127"/>
      <c r="E8" s="127"/>
      <c r="F8" s="127"/>
      <c r="G8" s="132"/>
      <c r="H8" s="132"/>
      <c r="I8" s="133"/>
    </row>
    <row r="9" spans="1:11" ht="18.75" customHeight="1" x14ac:dyDescent="0.25">
      <c r="A9" s="131" t="s">
        <v>11</v>
      </c>
      <c r="B9" s="131"/>
      <c r="C9" s="131"/>
      <c r="D9" s="131"/>
      <c r="E9" s="131"/>
      <c r="F9" s="131"/>
      <c r="G9" s="132" t="s">
        <v>12</v>
      </c>
      <c r="H9" s="132"/>
      <c r="I9" s="9">
        <v>0.3</v>
      </c>
    </row>
    <row r="10" spans="1:11" ht="32.25" customHeight="1" x14ac:dyDescent="0.25">
      <c r="A10" s="134" t="s">
        <v>13</v>
      </c>
      <c r="B10" s="134"/>
      <c r="C10" s="134"/>
      <c r="D10" s="134"/>
      <c r="E10" s="134"/>
      <c r="F10" s="134"/>
      <c r="G10" s="8" t="s">
        <v>14</v>
      </c>
      <c r="H10" s="10">
        <v>220</v>
      </c>
      <c r="I10" s="11">
        <v>2105.4</v>
      </c>
    </row>
    <row r="11" spans="1:11" ht="15" customHeight="1" x14ac:dyDescent="0.25">
      <c r="A11" s="135" t="s">
        <v>15</v>
      </c>
      <c r="B11" s="135"/>
      <c r="C11" s="135"/>
      <c r="D11" s="135"/>
      <c r="E11" s="135"/>
      <c r="F11" s="135"/>
      <c r="G11" s="10"/>
      <c r="H11" s="10" t="s">
        <v>16</v>
      </c>
      <c r="I11" s="13"/>
    </row>
    <row r="12" spans="1:11" ht="24.75" customHeight="1" x14ac:dyDescent="0.25">
      <c r="A12" s="136" t="s">
        <v>17</v>
      </c>
      <c r="B12" s="136"/>
      <c r="C12" s="136"/>
      <c r="D12" s="136"/>
      <c r="E12" s="136"/>
      <c r="F12" s="136"/>
      <c r="G12" s="10" t="s">
        <v>18</v>
      </c>
      <c r="H12" s="10" t="s">
        <v>19</v>
      </c>
      <c r="I12" s="11"/>
    </row>
    <row r="13" spans="1:11" ht="15.75" customHeight="1" x14ac:dyDescent="0.25">
      <c r="A13" s="136" t="s">
        <v>20</v>
      </c>
      <c r="B13" s="136"/>
      <c r="C13" s="136"/>
      <c r="D13" s="136"/>
      <c r="E13" s="136"/>
      <c r="F13" s="136"/>
      <c r="G13" s="10"/>
      <c r="H13" s="10"/>
      <c r="I13" s="15"/>
    </row>
    <row r="14" spans="1:11" ht="15" customHeight="1" x14ac:dyDescent="0.25">
      <c r="A14" s="135" t="s">
        <v>21</v>
      </c>
      <c r="B14" s="135"/>
      <c r="C14" s="135"/>
      <c r="D14" s="135"/>
      <c r="E14" s="135"/>
      <c r="F14" s="135"/>
      <c r="G14" s="137" t="s">
        <v>18</v>
      </c>
      <c r="H14" s="10" t="s">
        <v>22</v>
      </c>
      <c r="I14" s="11"/>
    </row>
    <row r="15" spans="1:11" x14ac:dyDescent="0.25">
      <c r="A15" s="135"/>
      <c r="B15" s="135"/>
      <c r="C15" s="135"/>
      <c r="D15" s="135"/>
      <c r="E15" s="135"/>
      <c r="F15" s="135"/>
      <c r="G15" s="137"/>
      <c r="H15" s="10" t="s">
        <v>23</v>
      </c>
      <c r="I15" s="15">
        <f>I13</f>
        <v>0</v>
      </c>
    </row>
    <row r="16" spans="1:11" x14ac:dyDescent="0.25">
      <c r="A16" s="135"/>
      <c r="B16" s="135"/>
      <c r="C16" s="135"/>
      <c r="D16" s="135"/>
      <c r="E16" s="135"/>
      <c r="F16" s="135"/>
      <c r="G16" s="137"/>
      <c r="H16" s="10" t="s">
        <v>24</v>
      </c>
      <c r="I16" s="9"/>
    </row>
    <row r="17" spans="1:9" ht="11.25" customHeight="1" x14ac:dyDescent="0.25">
      <c r="A17" s="135" t="s">
        <v>25</v>
      </c>
      <c r="B17" s="135"/>
      <c r="C17" s="135"/>
      <c r="D17" s="135"/>
      <c r="E17" s="135"/>
      <c r="F17" s="135"/>
      <c r="G17" s="137" t="s">
        <v>18</v>
      </c>
      <c r="H17" s="10" t="s">
        <v>22</v>
      </c>
      <c r="I17" s="11">
        <v>30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7"/>
      <c r="H18" s="10" t="s">
        <v>23</v>
      </c>
      <c r="I18" s="15">
        <f>I13</f>
        <v>0</v>
      </c>
    </row>
    <row r="19" spans="1:9" x14ac:dyDescent="0.25">
      <c r="A19" s="135"/>
      <c r="B19" s="135"/>
      <c r="C19" s="135"/>
      <c r="D19" s="135"/>
      <c r="E19" s="135"/>
      <c r="F19" s="135"/>
      <c r="G19" s="137"/>
      <c r="H19" s="10" t="s">
        <v>24</v>
      </c>
      <c r="I19" s="9">
        <v>0.2</v>
      </c>
    </row>
    <row r="20" spans="1:9" ht="11.25" customHeight="1" x14ac:dyDescent="0.25">
      <c r="A20" s="135" t="s">
        <v>26</v>
      </c>
      <c r="B20" s="135"/>
      <c r="C20" s="135"/>
      <c r="D20" s="135"/>
      <c r="E20" s="135"/>
      <c r="F20" s="135"/>
      <c r="G20" s="137" t="s">
        <v>18</v>
      </c>
      <c r="H20" s="10" t="s">
        <v>22</v>
      </c>
      <c r="I20" s="11" t="s">
        <v>9</v>
      </c>
    </row>
    <row r="21" spans="1:9" x14ac:dyDescent="0.25">
      <c r="A21" s="135"/>
      <c r="B21" s="135"/>
      <c r="C21" s="135"/>
      <c r="D21" s="135"/>
      <c r="E21" s="135"/>
      <c r="F21" s="135"/>
      <c r="G21" s="137"/>
      <c r="H21" s="10" t="s">
        <v>23</v>
      </c>
      <c r="I21" s="15" t="s">
        <v>9</v>
      </c>
    </row>
    <row r="22" spans="1:9" x14ac:dyDescent="0.25">
      <c r="A22" s="135"/>
      <c r="B22" s="135"/>
      <c r="C22" s="135"/>
      <c r="D22" s="135"/>
      <c r="E22" s="135"/>
      <c r="F22" s="135"/>
      <c r="G22" s="137"/>
      <c r="H22" s="10" t="s">
        <v>24</v>
      </c>
      <c r="I22" s="9" t="s">
        <v>9</v>
      </c>
    </row>
    <row r="23" spans="1:9" ht="36" customHeight="1" x14ac:dyDescent="0.25">
      <c r="A23" s="138" t="s">
        <v>27</v>
      </c>
      <c r="B23" s="138"/>
      <c r="C23" s="138"/>
      <c r="D23" s="138"/>
      <c r="E23" s="138"/>
      <c r="F23" s="138"/>
      <c r="G23" s="16" t="s">
        <v>18</v>
      </c>
      <c r="H23" s="16" t="s">
        <v>28</v>
      </c>
      <c r="I23" s="17" t="s">
        <v>9</v>
      </c>
    </row>
    <row r="24" spans="1:9" ht="22.5" customHeight="1" x14ac:dyDescent="0.25">
      <c r="A24" s="136" t="s">
        <v>29</v>
      </c>
      <c r="B24" s="136"/>
      <c r="C24" s="136"/>
      <c r="D24" s="136"/>
      <c r="E24" s="136"/>
      <c r="F24" s="136"/>
      <c r="G24" s="16"/>
      <c r="H24" s="16" t="s">
        <v>30</v>
      </c>
      <c r="I24" s="18"/>
    </row>
    <row r="25" spans="1:9" ht="34.5" customHeight="1" x14ac:dyDescent="0.25">
      <c r="A25" s="136" t="s">
        <v>31</v>
      </c>
      <c r="B25" s="136"/>
      <c r="C25" s="136"/>
      <c r="D25" s="136"/>
      <c r="E25" s="136"/>
      <c r="F25" s="136"/>
      <c r="G25" s="10"/>
      <c r="H25" s="10" t="s">
        <v>19</v>
      </c>
      <c r="I25" s="11" t="s">
        <v>9</v>
      </c>
    </row>
    <row r="26" spans="1:9" ht="15" customHeight="1" x14ac:dyDescent="0.25">
      <c r="A26" s="136" t="s">
        <v>32</v>
      </c>
      <c r="B26" s="136"/>
      <c r="C26" s="136"/>
      <c r="D26" s="136"/>
      <c r="E26" s="136"/>
      <c r="F26" s="136"/>
      <c r="G26" s="16"/>
      <c r="H26" s="19" t="s">
        <v>33</v>
      </c>
      <c r="I26" s="20" t="s">
        <v>9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6"/>
      <c r="H27" s="21" t="s">
        <v>34</v>
      </c>
      <c r="I27" s="9" t="s">
        <v>9</v>
      </c>
    </row>
    <row r="28" spans="1:9" ht="26.25" customHeight="1" x14ac:dyDescent="0.25">
      <c r="A28" s="136" t="s">
        <v>35</v>
      </c>
      <c r="B28" s="136"/>
      <c r="C28" s="136"/>
      <c r="D28" s="136"/>
      <c r="E28" s="136"/>
      <c r="F28" s="136"/>
      <c r="G28" s="16"/>
      <c r="H28" s="10" t="s">
        <v>33</v>
      </c>
      <c r="I28" s="20"/>
    </row>
    <row r="29" spans="1:9" ht="35.25" customHeight="1" x14ac:dyDescent="0.25">
      <c r="A29" s="136" t="s">
        <v>36</v>
      </c>
      <c r="B29" s="136"/>
      <c r="C29" s="136"/>
      <c r="D29" s="136"/>
      <c r="E29" s="136"/>
      <c r="F29" s="136"/>
      <c r="G29" s="10"/>
      <c r="H29" s="8" t="s">
        <v>30</v>
      </c>
      <c r="I29" s="9"/>
    </row>
    <row r="30" spans="1:9" ht="1.1499999999999999" customHeight="1" x14ac:dyDescent="0.25">
      <c r="A30" s="141"/>
      <c r="B30" s="141"/>
      <c r="C30" s="141"/>
      <c r="D30" s="141"/>
      <c r="E30" s="141"/>
      <c r="F30" s="141"/>
      <c r="G30" s="141"/>
      <c r="H30" s="141"/>
      <c r="I30" s="141"/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3.6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7.25" customHeight="1" x14ac:dyDescent="0.25">
      <c r="A35" s="139" t="s">
        <v>37</v>
      </c>
      <c r="B35" s="139"/>
      <c r="C35" s="139"/>
      <c r="D35" s="139"/>
      <c r="E35" s="139"/>
      <c r="F35" s="139"/>
      <c r="G35" s="139"/>
      <c r="H35" s="139"/>
      <c r="I35" s="139"/>
    </row>
    <row r="36" spans="1:10" ht="33.75" customHeight="1" x14ac:dyDescent="0.25">
      <c r="A36" s="22" t="s">
        <v>38</v>
      </c>
      <c r="B36" s="140" t="s">
        <v>39</v>
      </c>
      <c r="C36" s="140"/>
      <c r="D36" s="140"/>
      <c r="E36" s="140"/>
      <c r="F36" s="140"/>
      <c r="G36" s="140"/>
      <c r="H36" s="22" t="s">
        <v>40</v>
      </c>
      <c r="I36" s="22" t="s">
        <v>41</v>
      </c>
    </row>
    <row r="37" spans="1:10" ht="15" customHeight="1" x14ac:dyDescent="0.25">
      <c r="A37" s="14">
        <v>1</v>
      </c>
      <c r="B37" s="127" t="s">
        <v>42</v>
      </c>
      <c r="C37" s="127"/>
      <c r="D37" s="127"/>
      <c r="E37" s="127"/>
      <c r="F37" s="127"/>
      <c r="G37" s="127"/>
      <c r="H37" s="23" t="e">
        <f t="shared" ref="H37:H47" si="0">I37/$I$48</f>
        <v>#DIV/0!</v>
      </c>
      <c r="I37" s="24">
        <f>IF(D6="12x36",I10,I10/H10*I5)</f>
        <v>0</v>
      </c>
    </row>
    <row r="38" spans="1:10" ht="15" customHeight="1" x14ac:dyDescent="0.25">
      <c r="A38" s="14">
        <f t="shared" ref="A38:A47" si="1">A37+1</f>
        <v>2</v>
      </c>
      <c r="B38" s="127" t="s">
        <v>43</v>
      </c>
      <c r="C38" s="127"/>
      <c r="D38" s="127"/>
      <c r="E38" s="127"/>
      <c r="F38" s="127"/>
      <c r="G38" s="127"/>
      <c r="H38" s="23" t="e">
        <f t="shared" si="0"/>
        <v>#DIV/0!</v>
      </c>
      <c r="I38" s="24">
        <f>IF(I9=30%,(I37+I45+I46)*I9,0)</f>
        <v>0</v>
      </c>
    </row>
    <row r="39" spans="1:10" ht="15" customHeight="1" x14ac:dyDescent="0.25">
      <c r="A39" s="14">
        <f t="shared" si="1"/>
        <v>3</v>
      </c>
      <c r="B39" s="127" t="s">
        <v>44</v>
      </c>
      <c r="C39" s="127"/>
      <c r="D39" s="127"/>
      <c r="E39" s="127"/>
      <c r="F39" s="127"/>
      <c r="G39" s="127"/>
      <c r="H39" s="23" t="e">
        <f t="shared" si="0"/>
        <v>#DIV/0!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27" t="s">
        <v>45</v>
      </c>
      <c r="C40" s="127"/>
      <c r="D40" s="127"/>
      <c r="E40" s="127"/>
      <c r="F40" s="127"/>
      <c r="G40" s="127"/>
      <c r="H40" s="23" t="e">
        <f t="shared" si="0"/>
        <v>#DIV/0!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27" t="s">
        <v>46</v>
      </c>
      <c r="C41" s="127"/>
      <c r="D41" s="127"/>
      <c r="E41" s="127"/>
      <c r="F41" s="127"/>
      <c r="G41" s="127"/>
      <c r="H41" s="23" t="e">
        <f t="shared" si="0"/>
        <v>#DIV/0!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27" t="s">
        <v>47</v>
      </c>
      <c r="C42" s="127"/>
      <c r="D42" s="127"/>
      <c r="E42" s="127"/>
      <c r="F42" s="127"/>
      <c r="G42" s="127"/>
      <c r="H42" s="23" t="e">
        <f t="shared" si="0"/>
        <v>#DIV/0!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27" t="s">
        <v>48</v>
      </c>
      <c r="C43" s="127"/>
      <c r="D43" s="127"/>
      <c r="E43" s="127"/>
      <c r="F43" s="127"/>
      <c r="G43" s="127"/>
      <c r="H43" s="23" t="e">
        <f t="shared" si="0"/>
        <v>#DIV/0!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27" t="s">
        <v>49</v>
      </c>
      <c r="C44" s="127"/>
      <c r="D44" s="127"/>
      <c r="E44" s="127"/>
      <c r="F44" s="127"/>
      <c r="G44" s="127"/>
      <c r="H44" s="23" t="e">
        <f t="shared" si="0"/>
        <v>#DIV/0!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27" t="s">
        <v>50</v>
      </c>
      <c r="C45" s="127"/>
      <c r="D45" s="127"/>
      <c r="E45" s="127"/>
      <c r="F45" s="127"/>
      <c r="G45" s="127"/>
      <c r="H45" s="23" t="e">
        <f t="shared" si="0"/>
        <v>#DIV/0!</v>
      </c>
      <c r="I45" s="24">
        <f>I12*I13</f>
        <v>0</v>
      </c>
    </row>
    <row r="46" spans="1:10" ht="15" customHeight="1" x14ac:dyDescent="0.25">
      <c r="A46" s="14">
        <f t="shared" si="1"/>
        <v>10</v>
      </c>
      <c r="B46" s="127" t="s">
        <v>51</v>
      </c>
      <c r="C46" s="127"/>
      <c r="D46" s="127"/>
      <c r="E46" s="127"/>
      <c r="F46" s="127"/>
      <c r="G46" s="127"/>
      <c r="H46" s="23" t="e">
        <f t="shared" si="0"/>
        <v>#DIV/0!</v>
      </c>
      <c r="I46" s="24">
        <f>I45*20%</f>
        <v>0</v>
      </c>
    </row>
    <row r="47" spans="1:10" ht="15" customHeight="1" x14ac:dyDescent="0.25">
      <c r="A47" s="14">
        <f t="shared" si="1"/>
        <v>11</v>
      </c>
      <c r="B47" s="144" t="str">
        <f>IF(D6="12x36","Para postos 12x36 os feriados são considerados compensados, conforme parágrafo único, Art. 59-A da CLT","Outros")</f>
        <v>Outros</v>
      </c>
      <c r="C47" s="144"/>
      <c r="D47" s="144"/>
      <c r="E47" s="144"/>
      <c r="F47" s="144"/>
      <c r="G47" s="144"/>
      <c r="H47" s="23" t="e">
        <f t="shared" si="0"/>
        <v>#DIV/0!</v>
      </c>
      <c r="I47" s="24">
        <v>0</v>
      </c>
    </row>
    <row r="48" spans="1:10" s="28" customFormat="1" ht="15" customHeight="1" x14ac:dyDescent="0.25">
      <c r="A48" s="145" t="s">
        <v>52</v>
      </c>
      <c r="B48" s="145"/>
      <c r="C48" s="145"/>
      <c r="D48" s="145"/>
      <c r="E48" s="145"/>
      <c r="F48" s="145"/>
      <c r="G48" s="145"/>
      <c r="H48" s="25" t="e">
        <f>SUM(H37:H47)</f>
        <v>#DIV/0!</v>
      </c>
      <c r="I48" s="26">
        <f>SUM(I37:I47)</f>
        <v>0</v>
      </c>
      <c r="J48" s="27"/>
    </row>
    <row r="49" spans="1:10" s="28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27"/>
    </row>
    <row r="50" spans="1:10" s="28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27"/>
    </row>
    <row r="51" spans="1:10" s="28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27"/>
    </row>
    <row r="52" spans="1:10" s="28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27"/>
    </row>
    <row r="53" spans="1:10" s="28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27"/>
    </row>
    <row r="54" spans="1:10" s="28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27"/>
    </row>
    <row r="55" spans="1:10" s="28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27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22" t="s">
        <v>53</v>
      </c>
      <c r="B57" s="140" t="s">
        <v>54</v>
      </c>
      <c r="C57" s="140"/>
      <c r="D57" s="140"/>
      <c r="E57" s="140"/>
      <c r="F57" s="140"/>
      <c r="G57" s="140"/>
      <c r="H57" s="22" t="s">
        <v>40</v>
      </c>
      <c r="I57" s="22" t="s">
        <v>41</v>
      </c>
    </row>
    <row r="58" spans="1:10" ht="15" customHeight="1" x14ac:dyDescent="0.25">
      <c r="A58" s="14">
        <v>1</v>
      </c>
      <c r="B58" s="127" t="s">
        <v>55</v>
      </c>
      <c r="C58" s="127"/>
      <c r="D58" s="127"/>
      <c r="E58" s="127"/>
      <c r="F58" s="127"/>
      <c r="G58" s="127"/>
      <c r="H58" s="23">
        <v>0.2</v>
      </c>
      <c r="I58" s="24">
        <f t="shared" ref="I58:I65" si="2">$I$48*H58</f>
        <v>0</v>
      </c>
    </row>
    <row r="59" spans="1:10" ht="15" customHeight="1" x14ac:dyDescent="0.25">
      <c r="A59" s="14">
        <v>2</v>
      </c>
      <c r="B59" s="127" t="s">
        <v>56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0</v>
      </c>
    </row>
    <row r="60" spans="1:10" ht="15" customHeight="1" x14ac:dyDescent="0.25">
      <c r="A60" s="14">
        <v>3</v>
      </c>
      <c r="B60" s="127" t="s">
        <v>57</v>
      </c>
      <c r="C60" s="127"/>
      <c r="D60" s="127"/>
      <c r="E60" s="127"/>
      <c r="F60" s="127"/>
      <c r="G60" s="127"/>
      <c r="H60" s="23">
        <v>0.01</v>
      </c>
      <c r="I60" s="24">
        <f t="shared" si="2"/>
        <v>0</v>
      </c>
    </row>
    <row r="61" spans="1:10" ht="15" customHeight="1" x14ac:dyDescent="0.25">
      <c r="A61" s="14">
        <v>4</v>
      </c>
      <c r="B61" s="127" t="s">
        <v>58</v>
      </c>
      <c r="C61" s="127"/>
      <c r="D61" s="127"/>
      <c r="E61" s="127"/>
      <c r="F61" s="127"/>
      <c r="G61" s="127"/>
      <c r="H61" s="23">
        <v>2E-3</v>
      </c>
      <c r="I61" s="24">
        <f t="shared" si="2"/>
        <v>0</v>
      </c>
    </row>
    <row r="62" spans="1:10" ht="15" customHeight="1" x14ac:dyDescent="0.25">
      <c r="A62" s="14">
        <v>5</v>
      </c>
      <c r="B62" s="127" t="s">
        <v>59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0</v>
      </c>
    </row>
    <row r="63" spans="1:10" ht="15" customHeight="1" x14ac:dyDescent="0.25">
      <c r="A63" s="14">
        <v>6</v>
      </c>
      <c r="B63" s="127" t="s">
        <v>60</v>
      </c>
      <c r="C63" s="127"/>
      <c r="D63" s="127"/>
      <c r="E63" s="127"/>
      <c r="F63" s="127"/>
      <c r="G63" s="127"/>
      <c r="H63" s="23">
        <v>0.08</v>
      </c>
      <c r="I63" s="24">
        <f t="shared" si="2"/>
        <v>0</v>
      </c>
    </row>
    <row r="64" spans="1:10" ht="15" customHeight="1" x14ac:dyDescent="0.25">
      <c r="A64" s="14">
        <v>7</v>
      </c>
      <c r="B64" s="127" t="s">
        <v>61</v>
      </c>
      <c r="C64" s="127"/>
      <c r="D64" s="127"/>
      <c r="E64" s="127"/>
      <c r="F64" s="127"/>
      <c r="G64" s="127"/>
      <c r="H64" s="23">
        <v>0.03</v>
      </c>
      <c r="I64" s="24">
        <f t="shared" si="2"/>
        <v>0</v>
      </c>
    </row>
    <row r="65" spans="1:10" ht="15" customHeight="1" x14ac:dyDescent="0.25">
      <c r="A65" s="14">
        <v>8</v>
      </c>
      <c r="B65" s="127" t="s">
        <v>62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0</v>
      </c>
    </row>
    <row r="66" spans="1:10" s="28" customFormat="1" ht="15" customHeight="1" x14ac:dyDescent="0.25">
      <c r="A66" s="145" t="s">
        <v>63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0</v>
      </c>
      <c r="J66" s="27"/>
    </row>
    <row r="67" spans="1:10" ht="15" customHeight="1" x14ac:dyDescent="0.25">
      <c r="A67" s="149" t="s">
        <v>64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65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66</v>
      </c>
      <c r="B69" s="140" t="s">
        <v>67</v>
      </c>
      <c r="C69" s="140"/>
      <c r="D69" s="140"/>
      <c r="E69" s="140"/>
      <c r="F69" s="140"/>
      <c r="G69" s="140"/>
      <c r="H69" s="22" t="s">
        <v>40</v>
      </c>
      <c r="I69" s="22" t="s">
        <v>41</v>
      </c>
    </row>
    <row r="70" spans="1:10" ht="15" customHeight="1" x14ac:dyDescent="0.25">
      <c r="A70" s="14">
        <v>1</v>
      </c>
      <c r="B70" s="127" t="s">
        <v>68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$I$48*H70</f>
        <v>0</v>
      </c>
    </row>
    <row r="71" spans="1:10" ht="15" customHeight="1" x14ac:dyDescent="0.25">
      <c r="A71" s="14">
        <v>2</v>
      </c>
      <c r="B71" s="127" t="s">
        <v>69</v>
      </c>
      <c r="C71" s="127"/>
      <c r="D71" s="127"/>
      <c r="E71" s="127"/>
      <c r="F71" s="127"/>
      <c r="G71" s="127"/>
      <c r="H71" s="23">
        <v>2.0485E-2</v>
      </c>
      <c r="I71" s="24">
        <f t="shared" si="3"/>
        <v>0</v>
      </c>
    </row>
    <row r="72" spans="1:10" ht="15" customHeight="1" x14ac:dyDescent="0.25">
      <c r="A72" s="14">
        <v>3</v>
      </c>
      <c r="B72" s="127" t="s">
        <v>70</v>
      </c>
      <c r="C72" s="127"/>
      <c r="D72" s="127"/>
      <c r="E72" s="127"/>
      <c r="F72" s="127"/>
      <c r="G72" s="127"/>
      <c r="H72" s="23">
        <v>1.2127000000000001E-2</v>
      </c>
      <c r="I72" s="24">
        <f t="shared" si="3"/>
        <v>0</v>
      </c>
    </row>
    <row r="73" spans="1:10" ht="15" customHeight="1" x14ac:dyDescent="0.25">
      <c r="A73" s="14">
        <v>4</v>
      </c>
      <c r="B73" s="127" t="s">
        <v>71</v>
      </c>
      <c r="C73" s="127"/>
      <c r="D73" s="127"/>
      <c r="E73" s="127"/>
      <c r="F73" s="127"/>
      <c r="G73" s="127"/>
      <c r="H73" s="23">
        <v>2.7250793878226798E-3</v>
      </c>
      <c r="I73" s="24">
        <f t="shared" si="3"/>
        <v>0</v>
      </c>
    </row>
    <row r="74" spans="1:10" ht="15" customHeight="1" x14ac:dyDescent="0.25">
      <c r="A74" s="14">
        <v>5</v>
      </c>
      <c r="B74" s="127" t="s">
        <v>72</v>
      </c>
      <c r="C74" s="127"/>
      <c r="D74" s="127"/>
      <c r="E74" s="127"/>
      <c r="F74" s="127"/>
      <c r="G74" s="127"/>
      <c r="H74" s="23">
        <v>4.7600000000000002E-4</v>
      </c>
      <c r="I74" s="24">
        <f t="shared" si="3"/>
        <v>0</v>
      </c>
    </row>
    <row r="75" spans="1:10" ht="15" customHeight="1" x14ac:dyDescent="0.25">
      <c r="A75" s="14">
        <v>6</v>
      </c>
      <c r="B75" s="127" t="s">
        <v>73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</v>
      </c>
    </row>
    <row r="76" spans="1:10" ht="15" customHeight="1" x14ac:dyDescent="0.25">
      <c r="A76" s="14">
        <v>7</v>
      </c>
      <c r="B76" s="127" t="s">
        <v>74</v>
      </c>
      <c r="C76" s="127"/>
      <c r="D76" s="127"/>
      <c r="E76" s="127"/>
      <c r="F76" s="127"/>
      <c r="G76" s="127"/>
      <c r="H76" s="23">
        <v>1.85E-4</v>
      </c>
      <c r="I76" s="24">
        <f t="shared" si="3"/>
        <v>0</v>
      </c>
    </row>
    <row r="77" spans="1:10" ht="15" customHeight="1" x14ac:dyDescent="0.25">
      <c r="A77" s="14">
        <v>8</v>
      </c>
      <c r="B77" s="127" t="s">
        <v>75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0</v>
      </c>
    </row>
    <row r="78" spans="1:10" s="28" customFormat="1" ht="15" customHeight="1" x14ac:dyDescent="0.25">
      <c r="A78" s="145" t="s">
        <v>76</v>
      </c>
      <c r="B78" s="145"/>
      <c r="C78" s="145"/>
      <c r="D78" s="145"/>
      <c r="E78" s="145"/>
      <c r="F78" s="145"/>
      <c r="G78" s="145"/>
      <c r="H78" s="25">
        <f>SUM(H70:H77)</f>
        <v>0.24654407938782269</v>
      </c>
      <c r="I78" s="26">
        <f>SUM(I70:I77)</f>
        <v>0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2" t="s">
        <v>80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22" t="s">
        <v>81</v>
      </c>
      <c r="B81" s="140" t="s">
        <v>82</v>
      </c>
      <c r="C81" s="140"/>
      <c r="D81" s="140"/>
      <c r="E81" s="140"/>
      <c r="F81" s="140"/>
      <c r="G81" s="140"/>
      <c r="H81" s="22" t="s">
        <v>40</v>
      </c>
      <c r="I81" s="22" t="s">
        <v>41</v>
      </c>
    </row>
    <row r="82" spans="1:11" ht="15" customHeight="1" x14ac:dyDescent="0.25">
      <c r="A82" s="14">
        <v>1</v>
      </c>
      <c r="B82" s="127" t="s">
        <v>83</v>
      </c>
      <c r="C82" s="127"/>
      <c r="D82" s="127"/>
      <c r="E82" s="127"/>
      <c r="F82" s="127"/>
      <c r="G82" s="127"/>
      <c r="H82" s="23">
        <v>4.8321000000000003E-2</v>
      </c>
      <c r="I82" s="24">
        <f>$I$48*H82</f>
        <v>0</v>
      </c>
    </row>
    <row r="83" spans="1:11" ht="15" customHeight="1" x14ac:dyDescent="0.25">
      <c r="A83" s="14">
        <v>2</v>
      </c>
      <c r="B83" s="127" t="s">
        <v>84</v>
      </c>
      <c r="C83" s="127"/>
      <c r="D83" s="127"/>
      <c r="E83" s="127"/>
      <c r="F83" s="127"/>
      <c r="G83" s="127"/>
      <c r="H83" s="23">
        <v>3.5109999999999998E-3</v>
      </c>
      <c r="I83" s="24">
        <f>$I$48*H83</f>
        <v>0</v>
      </c>
    </row>
    <row r="84" spans="1:11" ht="15" customHeight="1" x14ac:dyDescent="0.25">
      <c r="A84" s="14">
        <v>3</v>
      </c>
      <c r="B84" s="127" t="s">
        <v>85</v>
      </c>
      <c r="C84" s="127"/>
      <c r="D84" s="127"/>
      <c r="E84" s="127"/>
      <c r="F84" s="127"/>
      <c r="G84" s="127"/>
      <c r="H84" s="23">
        <v>1.9328000000000001E-2</v>
      </c>
      <c r="I84" s="24">
        <f>$I$48*H84</f>
        <v>0</v>
      </c>
    </row>
    <row r="85" spans="1:11" s="28" customFormat="1" ht="15" customHeight="1" x14ac:dyDescent="0.25">
      <c r="A85" s="145" t="s">
        <v>86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0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0" t="s">
        <v>88</v>
      </c>
      <c r="C87" s="140"/>
      <c r="D87" s="140"/>
      <c r="E87" s="140"/>
      <c r="F87" s="140"/>
      <c r="G87" s="140"/>
      <c r="H87" s="22" t="s">
        <v>40</v>
      </c>
      <c r="I87" s="22" t="s">
        <v>41</v>
      </c>
    </row>
    <row r="88" spans="1:11" ht="15" customHeight="1" x14ac:dyDescent="0.25">
      <c r="A88" s="14">
        <v>1</v>
      </c>
      <c r="B88" s="127" t="s">
        <v>89</v>
      </c>
      <c r="C88" s="127"/>
      <c r="D88" s="127"/>
      <c r="E88" s="127"/>
      <c r="F88" s="127"/>
      <c r="G88" s="127"/>
      <c r="H88" s="23">
        <f>(H66*H78)</f>
        <v>9.0728221214718782E-2</v>
      </c>
      <c r="I88" s="24">
        <f>$I$48*H88</f>
        <v>0</v>
      </c>
    </row>
    <row r="89" spans="1:11" s="28" customFormat="1" ht="15" customHeight="1" x14ac:dyDescent="0.25">
      <c r="A89" s="145" t="s">
        <v>90</v>
      </c>
      <c r="B89" s="145"/>
      <c r="C89" s="145"/>
      <c r="D89" s="145"/>
      <c r="E89" s="145"/>
      <c r="F89" s="145"/>
      <c r="G89" s="145"/>
      <c r="H89" s="25">
        <f>SUM(H88:H88)</f>
        <v>9.0728221214718782E-2</v>
      </c>
      <c r="I89" s="26">
        <f>I88</f>
        <v>0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0.77643230060254154</v>
      </c>
      <c r="I91" s="33">
        <f>I66+I78+I85+I89</f>
        <v>0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0" t="s">
        <v>93</v>
      </c>
      <c r="C93" s="140"/>
      <c r="D93" s="140"/>
      <c r="E93" s="140"/>
      <c r="F93" s="140"/>
      <c r="G93" s="140"/>
      <c r="H93" s="22" t="s">
        <v>40</v>
      </c>
      <c r="I93" s="22" t="s">
        <v>41</v>
      </c>
    </row>
    <row r="94" spans="1:11" ht="15" customHeight="1" x14ac:dyDescent="0.25">
      <c r="A94" s="14">
        <v>1</v>
      </c>
      <c r="B94" s="127" t="s">
        <v>25</v>
      </c>
      <c r="C94" s="127"/>
      <c r="D94" s="127"/>
      <c r="E94" s="127"/>
      <c r="F94" s="127"/>
      <c r="G94" s="127"/>
      <c r="H94" s="23" t="e">
        <f>I94/$I$48</f>
        <v>#DIV/0!</v>
      </c>
      <c r="I94" s="24">
        <f>I111</f>
        <v>0</v>
      </c>
    </row>
    <row r="95" spans="1:11" ht="15" customHeight="1" x14ac:dyDescent="0.25">
      <c r="A95" s="14">
        <v>2</v>
      </c>
      <c r="B95" s="127" t="s">
        <v>26</v>
      </c>
      <c r="C95" s="127"/>
      <c r="D95" s="127"/>
      <c r="E95" s="127"/>
      <c r="F95" s="127"/>
      <c r="G95" s="127"/>
      <c r="H95" s="23" t="e">
        <f>I95/$I$48</f>
        <v>#DIV/0!</v>
      </c>
      <c r="I95" s="24">
        <f>I107</f>
        <v>0</v>
      </c>
    </row>
    <row r="96" spans="1:11" ht="15" customHeight="1" x14ac:dyDescent="0.25">
      <c r="A96" s="14">
        <v>3</v>
      </c>
      <c r="B96" s="127" t="s">
        <v>94</v>
      </c>
      <c r="C96" s="127"/>
      <c r="D96" s="127"/>
      <c r="E96" s="127"/>
      <c r="F96" s="127"/>
      <c r="G96" s="127"/>
      <c r="H96" s="23" t="e">
        <f>I96/$I$48</f>
        <v>#DIV/0!</v>
      </c>
      <c r="I96" s="24">
        <f>I103</f>
        <v>0</v>
      </c>
    </row>
    <row r="97" spans="1:10" ht="15" customHeight="1" x14ac:dyDescent="0.25">
      <c r="A97" s="14">
        <v>4</v>
      </c>
      <c r="B97" s="127" t="s">
        <v>95</v>
      </c>
      <c r="C97" s="127"/>
      <c r="D97" s="127"/>
      <c r="E97" s="127"/>
      <c r="F97" s="127"/>
      <c r="G97" s="127"/>
      <c r="H97" s="23" t="e">
        <f>I97/$I$48</f>
        <v>#DIV/0!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27" t="s">
        <v>96</v>
      </c>
      <c r="C98" s="127"/>
      <c r="D98" s="127"/>
      <c r="E98" s="127"/>
      <c r="F98" s="127"/>
      <c r="G98" s="127"/>
      <c r="H98" s="23" t="e">
        <f>I98/$I$48</f>
        <v>#DIV/0!</v>
      </c>
      <c r="I98" s="24">
        <f>IF(I23="Não aplicável",0,I23)</f>
        <v>0</v>
      </c>
    </row>
    <row r="99" spans="1:10" ht="15" customHeight="1" x14ac:dyDescent="0.25">
      <c r="A99" s="145" t="s">
        <v>97</v>
      </c>
      <c r="B99" s="145"/>
      <c r="C99" s="145"/>
      <c r="D99" s="145"/>
      <c r="E99" s="145"/>
      <c r="F99" s="145"/>
      <c r="G99" s="145"/>
      <c r="H99" s="25" t="e">
        <f>SUM(H94:H98)</f>
        <v>#DIV/0!</v>
      </c>
      <c r="I99" s="26">
        <f>SUM(I94:I98)</f>
        <v>0</v>
      </c>
      <c r="J99" s="34"/>
    </row>
    <row r="100" spans="1:10" ht="18" customHeight="1" x14ac:dyDescent="0.25">
      <c r="A100" s="29" t="s">
        <v>98</v>
      </c>
      <c r="B100" s="149" t="s">
        <v>99</v>
      </c>
      <c r="C100" s="149"/>
      <c r="D100" s="149"/>
      <c r="E100" s="149"/>
      <c r="F100" s="149"/>
      <c r="G100" s="149"/>
      <c r="H100" s="35"/>
      <c r="I100" s="36"/>
    </row>
    <row r="101" spans="1:10" ht="15" customHeight="1" x14ac:dyDescent="0.25">
      <c r="A101" s="154" t="s">
        <v>100</v>
      </c>
      <c r="B101" s="154"/>
      <c r="C101" s="154"/>
      <c r="D101" s="154"/>
      <c r="E101" s="154"/>
      <c r="F101" s="154"/>
      <c r="G101" s="154"/>
      <c r="H101" s="154"/>
      <c r="I101" s="154"/>
    </row>
    <row r="102" spans="1:10" ht="24" customHeight="1" x14ac:dyDescent="0.25">
      <c r="A102" s="136" t="s">
        <v>101</v>
      </c>
      <c r="B102" s="136"/>
      <c r="C102" s="14" t="s">
        <v>102</v>
      </c>
      <c r="D102" s="14" t="s">
        <v>103</v>
      </c>
      <c r="E102" s="14" t="s">
        <v>104</v>
      </c>
      <c r="F102" s="14" t="s">
        <v>105</v>
      </c>
      <c r="G102" s="14" t="s">
        <v>106</v>
      </c>
      <c r="H102" s="23" t="s">
        <v>107</v>
      </c>
      <c r="I102" s="24" t="s">
        <v>108</v>
      </c>
    </row>
    <row r="103" spans="1:10" ht="15" customHeight="1" x14ac:dyDescent="0.25">
      <c r="A103" s="155">
        <f>IF(I14="Não aplicável",0,I14)</f>
        <v>0</v>
      </c>
      <c r="B103" s="155"/>
      <c r="C103" s="14">
        <f>IF(I15="Não aplicável",0,I15)</f>
        <v>0</v>
      </c>
      <c r="D103" s="14">
        <v>2</v>
      </c>
      <c r="E103" s="37">
        <f>A103*C103*D103</f>
        <v>0</v>
      </c>
      <c r="F103" s="37">
        <f>I37</f>
        <v>0</v>
      </c>
      <c r="G103" s="38">
        <f>IF(I16="Não aplicável",0,I16)</f>
        <v>0</v>
      </c>
      <c r="H103" s="37">
        <f>F103*G103</f>
        <v>0</v>
      </c>
      <c r="I103" s="24">
        <f>IF((E103-H103)&gt;0,E103-H103,0)</f>
        <v>0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54" t="s">
        <v>109</v>
      </c>
      <c r="B105" s="154"/>
      <c r="C105" s="154"/>
      <c r="D105" s="154"/>
      <c r="E105" s="154"/>
      <c r="F105" s="154"/>
      <c r="G105" s="154"/>
      <c r="H105" s="154"/>
      <c r="I105" s="154"/>
    </row>
    <row r="106" spans="1:10" ht="23.25" customHeight="1" x14ac:dyDescent="0.25">
      <c r="A106" s="136" t="s">
        <v>101</v>
      </c>
      <c r="B106" s="136"/>
      <c r="C106" s="14" t="s">
        <v>110</v>
      </c>
      <c r="D106" s="14" t="s">
        <v>103</v>
      </c>
      <c r="E106" s="14" t="s">
        <v>104</v>
      </c>
      <c r="F106" s="14" t="s">
        <v>105</v>
      </c>
      <c r="G106" s="14" t="s">
        <v>106</v>
      </c>
      <c r="H106" s="23" t="s">
        <v>107</v>
      </c>
      <c r="I106" s="24" t="s">
        <v>108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54" t="s">
        <v>111</v>
      </c>
      <c r="B109" s="154"/>
      <c r="C109" s="154"/>
      <c r="D109" s="154"/>
      <c r="E109" s="154"/>
      <c r="F109" s="154"/>
      <c r="G109" s="154"/>
      <c r="H109" s="154"/>
      <c r="I109" s="154"/>
    </row>
    <row r="110" spans="1:10" ht="23.25" customHeight="1" x14ac:dyDescent="0.25">
      <c r="A110" s="136" t="s">
        <v>101</v>
      </c>
      <c r="B110" s="136"/>
      <c r="C110" s="14" t="s">
        <v>110</v>
      </c>
      <c r="D110" s="14" t="s">
        <v>103</v>
      </c>
      <c r="E110" s="14" t="s">
        <v>104</v>
      </c>
      <c r="F110" s="14" t="s">
        <v>105</v>
      </c>
      <c r="G110" s="14" t="s">
        <v>106</v>
      </c>
      <c r="H110" s="23" t="str">
        <f>H102</f>
        <v>Valor desconto</v>
      </c>
      <c r="I110" s="24" t="s">
        <v>108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0</v>
      </c>
      <c r="D111" s="14">
        <v>1</v>
      </c>
      <c r="E111" s="37">
        <f>A111*C111*D111</f>
        <v>0</v>
      </c>
      <c r="F111" s="37">
        <f>E111</f>
        <v>0</v>
      </c>
      <c r="G111" s="43">
        <f>IF(I19="Não aplicável",0,I19)</f>
        <v>0.2</v>
      </c>
      <c r="H111" s="37">
        <f>F111*G111</f>
        <v>0</v>
      </c>
      <c r="I111" s="24">
        <f>E111-H111</f>
        <v>0</v>
      </c>
    </row>
    <row r="112" spans="1:10" ht="4.5" customHeight="1" x14ac:dyDescent="0.25"/>
    <row r="113" spans="1:12" ht="12" customHeight="1" x14ac:dyDescent="0.25">
      <c r="A113" s="157" t="s">
        <v>112</v>
      </c>
      <c r="B113" s="157"/>
      <c r="C113" s="157"/>
      <c r="D113" s="157"/>
      <c r="E113" s="157"/>
      <c r="F113" s="157"/>
      <c r="G113" s="157"/>
      <c r="H113" s="47" t="e">
        <f>H48+H91+H99</f>
        <v>#DIV/0!</v>
      </c>
      <c r="I113" s="48">
        <f>I48+I91+I99</f>
        <v>0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9" t="s">
        <v>113</v>
      </c>
      <c r="B115" s="139"/>
      <c r="C115" s="139"/>
      <c r="D115" s="139"/>
      <c r="E115" s="139"/>
      <c r="F115" s="139"/>
      <c r="G115" s="139"/>
      <c r="H115" s="139"/>
      <c r="I115" s="139"/>
    </row>
    <row r="116" spans="1:12" ht="33.75" customHeight="1" x14ac:dyDescent="0.25">
      <c r="A116" s="22" t="s">
        <v>38</v>
      </c>
      <c r="B116" s="140" t="s">
        <v>114</v>
      </c>
      <c r="C116" s="140"/>
      <c r="D116" s="140"/>
      <c r="E116" s="140"/>
      <c r="F116" s="140"/>
      <c r="G116" s="140"/>
      <c r="H116" s="22" t="s">
        <v>40</v>
      </c>
      <c r="I116" s="22" t="s">
        <v>41</v>
      </c>
    </row>
    <row r="117" spans="1:12" ht="15" customHeight="1" x14ac:dyDescent="0.25">
      <c r="A117" s="14">
        <v>1</v>
      </c>
      <c r="B117" s="127" t="s">
        <v>115</v>
      </c>
      <c r="C117" s="127"/>
      <c r="D117" s="127"/>
      <c r="E117" s="127"/>
      <c r="F117" s="127"/>
      <c r="G117" s="127"/>
      <c r="H117" s="23" t="e">
        <f t="shared" ref="H117:H123" si="4">I117/$I$129</f>
        <v>#DIV/0!</v>
      </c>
      <c r="I117" s="24">
        <v>0</v>
      </c>
    </row>
    <row r="118" spans="1:12" ht="15" customHeight="1" x14ac:dyDescent="0.25">
      <c r="A118" s="14">
        <v>2</v>
      </c>
      <c r="B118" s="131" t="s">
        <v>116</v>
      </c>
      <c r="C118" s="131"/>
      <c r="D118" s="131"/>
      <c r="E118" s="131"/>
      <c r="F118" s="131"/>
      <c r="G118" s="131"/>
      <c r="H118" s="23" t="e">
        <f t="shared" si="4"/>
        <v>#DIV/0!</v>
      </c>
      <c r="I118" s="24">
        <f>IF(F127=10%,G127,0)</f>
        <v>0</v>
      </c>
    </row>
    <row r="119" spans="1:12" ht="15" customHeight="1" x14ac:dyDescent="0.25">
      <c r="A119" s="14">
        <v>3</v>
      </c>
      <c r="B119" s="127" t="s">
        <v>117</v>
      </c>
      <c r="C119" s="127"/>
      <c r="D119" s="127"/>
      <c r="E119" s="127"/>
      <c r="F119" s="127"/>
      <c r="G119" s="127"/>
      <c r="H119" s="23" t="e">
        <f t="shared" si="4"/>
        <v>#DIV/0!</v>
      </c>
      <c r="I119" s="24">
        <v>0</v>
      </c>
    </row>
    <row r="120" spans="1:12" ht="15" customHeight="1" x14ac:dyDescent="0.25">
      <c r="A120" s="14">
        <v>4</v>
      </c>
      <c r="B120" s="127" t="s">
        <v>118</v>
      </c>
      <c r="C120" s="127"/>
      <c r="D120" s="127"/>
      <c r="E120" s="127"/>
      <c r="F120" s="127"/>
      <c r="G120" s="127"/>
      <c r="H120" s="23" t="e">
        <f t="shared" si="4"/>
        <v>#DIV/0!</v>
      </c>
      <c r="I120" s="24">
        <f>IF(F127=20%,G127,0)</f>
        <v>0</v>
      </c>
    </row>
    <row r="121" spans="1:12" ht="15" customHeight="1" x14ac:dyDescent="0.25">
      <c r="A121" s="14">
        <v>5</v>
      </c>
      <c r="B121" s="127" t="s">
        <v>119</v>
      </c>
      <c r="C121" s="127"/>
      <c r="D121" s="127"/>
      <c r="E121" s="127"/>
      <c r="F121" s="127"/>
      <c r="G121" s="127"/>
      <c r="H121" s="23" t="e">
        <f t="shared" si="4"/>
        <v>#DIV/0!</v>
      </c>
      <c r="I121" s="24">
        <v>0</v>
      </c>
    </row>
    <row r="122" spans="1:12" ht="15" customHeight="1" x14ac:dyDescent="0.25">
      <c r="A122" s="14">
        <v>6</v>
      </c>
      <c r="B122" s="127" t="s">
        <v>120</v>
      </c>
      <c r="C122" s="127"/>
      <c r="D122" s="127"/>
      <c r="E122" s="127"/>
      <c r="F122" s="127"/>
      <c r="G122" s="127"/>
      <c r="H122" s="23" t="e">
        <f t="shared" si="4"/>
        <v>#DIV/0!</v>
      </c>
      <c r="I122" s="24">
        <v>0</v>
      </c>
    </row>
    <row r="123" spans="1:12" ht="15" customHeight="1" x14ac:dyDescent="0.25">
      <c r="A123" s="14">
        <v>7</v>
      </c>
      <c r="B123" s="127" t="s">
        <v>121</v>
      </c>
      <c r="C123" s="127"/>
      <c r="D123" s="127"/>
      <c r="E123" s="127"/>
      <c r="F123" s="127"/>
      <c r="G123" s="127"/>
      <c r="H123" s="23" t="e">
        <f t="shared" si="4"/>
        <v>#DIV/0!</v>
      </c>
      <c r="I123" s="24">
        <v>0</v>
      </c>
    </row>
    <row r="124" spans="1:12" ht="15" customHeight="1" x14ac:dyDescent="0.25">
      <c r="A124" s="145" t="s">
        <v>122</v>
      </c>
      <c r="B124" s="145"/>
      <c r="C124" s="145"/>
      <c r="D124" s="145"/>
      <c r="E124" s="145"/>
      <c r="F124" s="145"/>
      <c r="G124" s="145"/>
      <c r="H124" s="25" t="e">
        <f>H117+H118+H119+H120+H122+H123</f>
        <v>#DIV/0!</v>
      </c>
      <c r="I124" s="54">
        <f>SUM(I117:I123)</f>
        <v>0</v>
      </c>
      <c r="J124" s="34"/>
    </row>
    <row r="125" spans="1:12" ht="43.15" customHeight="1" x14ac:dyDescent="0.25">
      <c r="B125" s="151" t="s">
        <v>123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124</v>
      </c>
      <c r="B127" s="158"/>
      <c r="C127" s="158"/>
      <c r="D127" s="158"/>
      <c r="E127" s="158"/>
      <c r="F127" s="55">
        <f>I29</f>
        <v>0</v>
      </c>
      <c r="G127" s="56">
        <f>I129*F127</f>
        <v>0</v>
      </c>
      <c r="H127" s="57" t="s">
        <v>125</v>
      </c>
      <c r="I127" s="58">
        <f>I96</f>
        <v>0</v>
      </c>
    </row>
    <row r="128" spans="1:12" s="61" customFormat="1" ht="16.5" customHeight="1" x14ac:dyDescent="0.25">
      <c r="A128" s="159" t="s">
        <v>126</v>
      </c>
      <c r="B128" s="159"/>
      <c r="C128" s="57" t="s">
        <v>127</v>
      </c>
      <c r="D128" s="57" t="s">
        <v>128</v>
      </c>
      <c r="E128" s="57" t="s">
        <v>129</v>
      </c>
      <c r="F128" s="57" t="s">
        <v>130</v>
      </c>
      <c r="G128" s="57" t="s">
        <v>131</v>
      </c>
      <c r="H128" s="57" t="s">
        <v>132</v>
      </c>
      <c r="I128" s="59" t="s">
        <v>133</v>
      </c>
      <c r="J128" s="60"/>
    </row>
    <row r="129" spans="1:12" ht="16.5" customHeight="1" x14ac:dyDescent="0.25">
      <c r="A129" s="160">
        <f>I48</f>
        <v>0</v>
      </c>
      <c r="B129" s="160"/>
      <c r="C129" s="62">
        <f>I66</f>
        <v>0</v>
      </c>
      <c r="D129" s="62">
        <f>I78</f>
        <v>0</v>
      </c>
      <c r="E129" s="62">
        <f>I85</f>
        <v>0</v>
      </c>
      <c r="F129" s="62">
        <f>I89</f>
        <v>0</v>
      </c>
      <c r="G129" s="62">
        <f>I99</f>
        <v>0</v>
      </c>
      <c r="H129" s="62">
        <f>A129+C129+D129+E129+F129+G129</f>
        <v>0</v>
      </c>
      <c r="I129" s="62">
        <f>H129-I127</f>
        <v>0</v>
      </c>
      <c r="J129" s="34"/>
    </row>
    <row r="130" spans="1:12" ht="4.5" customHeight="1" x14ac:dyDescent="0.25">
      <c r="A130" s="29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22" t="s">
        <v>53</v>
      </c>
      <c r="B131" s="140" t="s">
        <v>134</v>
      </c>
      <c r="C131" s="140"/>
      <c r="D131" s="140"/>
      <c r="E131" s="140"/>
      <c r="F131" s="140"/>
      <c r="G131" s="140"/>
      <c r="H131" s="22" t="s">
        <v>40</v>
      </c>
      <c r="I131" s="22" t="s">
        <v>41</v>
      </c>
    </row>
    <row r="132" spans="1:12" ht="15" customHeight="1" x14ac:dyDescent="0.25">
      <c r="A132" s="14">
        <v>1</v>
      </c>
      <c r="B132" s="127" t="s">
        <v>135</v>
      </c>
      <c r="C132" s="127"/>
      <c r="D132" s="127"/>
      <c r="E132" s="127"/>
      <c r="F132" s="127"/>
      <c r="G132" s="127"/>
      <c r="H132" s="23" t="e">
        <f>I132/$I$142</f>
        <v>#DIV/0!</v>
      </c>
      <c r="I132" s="24">
        <v>100</v>
      </c>
    </row>
    <row r="133" spans="1:12" ht="15" customHeight="1" x14ac:dyDescent="0.25">
      <c r="A133" s="14">
        <v>2</v>
      </c>
      <c r="B133" s="127" t="s">
        <v>136</v>
      </c>
      <c r="C133" s="127"/>
      <c r="D133" s="127"/>
      <c r="E133" s="127"/>
      <c r="F133" s="127"/>
      <c r="G133" s="127"/>
      <c r="H133" s="23" t="e">
        <f>I133/$I$142</f>
        <v>#DIV/0!</v>
      </c>
      <c r="I133" s="24">
        <v>50</v>
      </c>
    </row>
    <row r="134" spans="1:12" ht="34.5" customHeight="1" x14ac:dyDescent="0.25">
      <c r="A134" s="145" t="s">
        <v>137</v>
      </c>
      <c r="B134" s="145"/>
      <c r="C134" s="145"/>
      <c r="D134" s="145"/>
      <c r="E134" s="145"/>
      <c r="F134" s="145"/>
      <c r="G134" s="145"/>
      <c r="H134" s="25" t="e">
        <f>H132+H133</f>
        <v>#DIV/0!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66</v>
      </c>
      <c r="B136" s="140" t="s">
        <v>138</v>
      </c>
      <c r="C136" s="140"/>
      <c r="D136" s="140"/>
      <c r="E136" s="140"/>
      <c r="F136" s="140"/>
      <c r="G136" s="140"/>
      <c r="H136" s="22" t="s">
        <v>40</v>
      </c>
      <c r="I136" s="22" t="s">
        <v>41</v>
      </c>
    </row>
    <row r="137" spans="1:12" ht="15" customHeight="1" x14ac:dyDescent="0.25">
      <c r="A137" s="14">
        <v>1</v>
      </c>
      <c r="B137" s="127" t="s">
        <v>138</v>
      </c>
      <c r="C137" s="127"/>
      <c r="D137" s="127"/>
      <c r="E137" s="127"/>
      <c r="F137" s="127"/>
      <c r="G137" s="127"/>
      <c r="H137" s="23" t="e">
        <f>I137/I142</f>
        <v>#DIV/0!</v>
      </c>
      <c r="I137" s="24">
        <f>G140-I134</f>
        <v>-150</v>
      </c>
    </row>
    <row r="138" spans="1:12" ht="35.1" customHeight="1" x14ac:dyDescent="0.25">
      <c r="A138" s="145" t="s">
        <v>139</v>
      </c>
      <c r="B138" s="145"/>
      <c r="C138" s="145"/>
      <c r="D138" s="145"/>
      <c r="E138" s="145"/>
      <c r="F138" s="145"/>
      <c r="G138" s="145"/>
      <c r="H138" s="25" t="e">
        <f>H137</f>
        <v>#DIV/0!</v>
      </c>
      <c r="I138" s="26">
        <f>I137</f>
        <v>-150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2" t="s">
        <v>140</v>
      </c>
      <c r="B140" s="162"/>
      <c r="C140" s="162"/>
      <c r="D140" s="162"/>
      <c r="E140" s="162"/>
      <c r="F140" s="55">
        <v>0.18</v>
      </c>
      <c r="G140" s="56">
        <f>I142*F140</f>
        <v>0</v>
      </c>
      <c r="H140" s="57" t="s">
        <v>125</v>
      </c>
      <c r="I140" s="58">
        <f>I96</f>
        <v>0</v>
      </c>
      <c r="L140" s="2"/>
    </row>
    <row r="141" spans="1:12" s="61" customFormat="1" ht="16.5" customHeight="1" x14ac:dyDescent="0.25">
      <c r="A141" s="159" t="s">
        <v>126</v>
      </c>
      <c r="B141" s="159"/>
      <c r="C141" s="57" t="s">
        <v>127</v>
      </c>
      <c r="D141" s="57" t="s">
        <v>128</v>
      </c>
      <c r="E141" s="57" t="s">
        <v>129</v>
      </c>
      <c r="F141" s="57" t="s">
        <v>130</v>
      </c>
      <c r="G141" s="57" t="s">
        <v>131</v>
      </c>
      <c r="H141" s="57" t="s">
        <v>132</v>
      </c>
      <c r="I141" s="59" t="s">
        <v>133</v>
      </c>
      <c r="J141" s="60"/>
      <c r="L141" s="60"/>
    </row>
    <row r="142" spans="1:12" ht="16.5" customHeight="1" x14ac:dyDescent="0.25">
      <c r="A142" s="160">
        <f>I48</f>
        <v>0</v>
      </c>
      <c r="B142" s="160"/>
      <c r="C142" s="62">
        <f>I66</f>
        <v>0</v>
      </c>
      <c r="D142" s="62">
        <f>I78</f>
        <v>0</v>
      </c>
      <c r="E142" s="62">
        <f>I85</f>
        <v>0</v>
      </c>
      <c r="F142" s="62">
        <f>I89</f>
        <v>0</v>
      </c>
      <c r="G142" s="62">
        <f>I99</f>
        <v>0</v>
      </c>
      <c r="H142" s="62">
        <f>A142+C142+D142+E142+F142+G142</f>
        <v>0</v>
      </c>
      <c r="I142" s="62">
        <f>H142-I140</f>
        <v>0</v>
      </c>
      <c r="J142" s="34"/>
      <c r="L142" s="2"/>
    </row>
    <row r="143" spans="1:12" ht="4.5" customHeight="1" x14ac:dyDescent="0.25"/>
    <row r="144" spans="1:12" ht="12" customHeight="1" x14ac:dyDescent="0.25">
      <c r="A144" s="157" t="s">
        <v>141</v>
      </c>
      <c r="B144" s="157"/>
      <c r="C144" s="157"/>
      <c r="D144" s="157"/>
      <c r="E144" s="157"/>
      <c r="F144" s="157"/>
      <c r="G144" s="157"/>
      <c r="H144" s="47" t="e">
        <f>H124+H134+H138</f>
        <v>#DIV/0!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39" t="s">
        <v>142</v>
      </c>
      <c r="B146" s="139"/>
      <c r="C146" s="139"/>
      <c r="D146" s="139"/>
      <c r="E146" s="139"/>
      <c r="F146" s="139"/>
      <c r="G146" s="139"/>
      <c r="H146" s="139"/>
      <c r="I146" s="139"/>
    </row>
    <row r="147" spans="1:10" ht="33.75" customHeight="1" x14ac:dyDescent="0.25">
      <c r="A147" s="22" t="s">
        <v>38</v>
      </c>
      <c r="B147" s="140" t="s">
        <v>143</v>
      </c>
      <c r="C147" s="140"/>
      <c r="D147" s="140"/>
      <c r="E147" s="140"/>
      <c r="F147" s="140"/>
      <c r="G147" s="140"/>
      <c r="H147" s="22" t="s">
        <v>40</v>
      </c>
      <c r="I147" s="22" t="s">
        <v>41</v>
      </c>
    </row>
    <row r="148" spans="1:10" ht="15" customHeight="1" x14ac:dyDescent="0.25">
      <c r="A148" s="14">
        <v>1</v>
      </c>
      <c r="B148" s="127" t="s">
        <v>144</v>
      </c>
      <c r="C148" s="127"/>
      <c r="D148" s="127"/>
      <c r="E148" s="127"/>
      <c r="F148" s="127"/>
      <c r="G148" s="127"/>
      <c r="H148" s="23" t="e">
        <f>I148/$I$113</f>
        <v>#DIV/0!</v>
      </c>
      <c r="I148" s="24">
        <f>($D$158/$E$160)*H158</f>
        <v>0</v>
      </c>
    </row>
    <row r="149" spans="1:10" ht="15" customHeight="1" x14ac:dyDescent="0.25">
      <c r="A149" s="14">
        <v>2</v>
      </c>
      <c r="B149" s="127" t="s">
        <v>145</v>
      </c>
      <c r="C149" s="127"/>
      <c r="D149" s="127"/>
      <c r="E149" s="127"/>
      <c r="F149" s="127"/>
      <c r="G149" s="127"/>
      <c r="H149" s="23" t="e">
        <f>I149/$I$113</f>
        <v>#DIV/0!</v>
      </c>
      <c r="I149" s="24">
        <f>($D$158/$E$160)*H159</f>
        <v>0</v>
      </c>
    </row>
    <row r="150" spans="1:10" ht="15" customHeight="1" x14ac:dyDescent="0.25">
      <c r="A150" s="14">
        <v>3</v>
      </c>
      <c r="B150" s="127" t="s">
        <v>15</v>
      </c>
      <c r="C150" s="127"/>
      <c r="D150" s="127"/>
      <c r="E150" s="127"/>
      <c r="F150" s="127"/>
      <c r="G150" s="127"/>
      <c r="H150" s="23" t="e">
        <f>I150/$I$113</f>
        <v>#DIV/0!</v>
      </c>
      <c r="I150" s="24">
        <f>($D$158/$E$160)*H160</f>
        <v>0</v>
      </c>
    </row>
    <row r="151" spans="1:10" ht="15" customHeight="1" x14ac:dyDescent="0.25">
      <c r="A151" s="14">
        <v>4</v>
      </c>
      <c r="B151" s="127" t="s">
        <v>146</v>
      </c>
      <c r="C151" s="127"/>
      <c r="D151" s="127"/>
      <c r="E151" s="127"/>
      <c r="F151" s="127"/>
      <c r="G151" s="127"/>
      <c r="H151" s="23" t="e">
        <f>I151/$I$113</f>
        <v>#DIV/0!</v>
      </c>
      <c r="I151" s="24">
        <f>($D$158/$E$160)*H161</f>
        <v>0</v>
      </c>
    </row>
    <row r="152" spans="1:10" ht="15" customHeight="1" x14ac:dyDescent="0.25">
      <c r="A152" s="14">
        <v>5</v>
      </c>
      <c r="B152" s="127" t="s">
        <v>147</v>
      </c>
      <c r="C152" s="127"/>
      <c r="D152" s="127"/>
      <c r="E152" s="127"/>
      <c r="F152" s="127"/>
      <c r="G152" s="127"/>
      <c r="H152" s="23" t="e">
        <f>I152/$I$113</f>
        <v>#DIV/0!</v>
      </c>
      <c r="I152" s="24">
        <f>($D$158/$E$160)*H162</f>
        <v>0</v>
      </c>
    </row>
    <row r="153" spans="1:10" ht="15" customHeight="1" x14ac:dyDescent="0.25">
      <c r="A153" s="145" t="s">
        <v>148</v>
      </c>
      <c r="B153" s="145"/>
      <c r="C153" s="145"/>
      <c r="D153" s="145"/>
      <c r="E153" s="145"/>
      <c r="F153" s="145"/>
      <c r="G153" s="145"/>
      <c r="H153" s="25" t="e">
        <f>H148+H149+H150+H151+H152</f>
        <v>#DIV/0!</v>
      </c>
      <c r="I153" s="26">
        <f>SUM(I148:I152)</f>
        <v>0</v>
      </c>
    </row>
    <row r="154" spans="1:10" ht="11.25" customHeight="1" x14ac:dyDescent="0.25">
      <c r="A154" s="29" t="s">
        <v>149</v>
      </c>
      <c r="B154" s="151" t="s">
        <v>150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9" t="s">
        <v>151</v>
      </c>
      <c r="B155" s="163" t="s">
        <v>152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4" t="s">
        <v>153</v>
      </c>
      <c r="B156" s="154"/>
      <c r="C156" s="154"/>
      <c r="D156" s="154"/>
      <c r="E156" s="154"/>
      <c r="F156" s="154"/>
      <c r="G156" s="154"/>
      <c r="H156" s="154"/>
      <c r="I156" s="154"/>
    </row>
    <row r="157" spans="1:10" ht="13.5" customHeight="1" x14ac:dyDescent="0.25">
      <c r="A157" s="124" t="s">
        <v>154</v>
      </c>
      <c r="B157" s="124"/>
      <c r="C157" s="3" t="s">
        <v>155</v>
      </c>
      <c r="D157" s="164" t="s">
        <v>156</v>
      </c>
      <c r="E157" s="164"/>
      <c r="F157" s="3" t="s">
        <v>157</v>
      </c>
      <c r="G157" s="3" t="s">
        <v>158</v>
      </c>
      <c r="H157" s="165" t="s">
        <v>159</v>
      </c>
      <c r="I157" s="165"/>
    </row>
    <row r="158" spans="1:10" ht="13.5" customHeight="1" x14ac:dyDescent="0.25">
      <c r="A158" s="166">
        <f>I113</f>
        <v>0</v>
      </c>
      <c r="B158" s="166"/>
      <c r="C158" s="24">
        <f>I144</f>
        <v>0</v>
      </c>
      <c r="D158" s="167">
        <f>A158+C158</f>
        <v>0</v>
      </c>
      <c r="E158" s="167"/>
      <c r="F158" s="14" t="s">
        <v>144</v>
      </c>
      <c r="G158" s="43">
        <v>1.6500000000000001E-2</v>
      </c>
      <c r="H158" s="168">
        <v>6.4999999999999997E-3</v>
      </c>
      <c r="I158" s="168"/>
      <c r="J158" s="34"/>
    </row>
    <row r="159" spans="1:10" ht="13.5" customHeight="1" x14ac:dyDescent="0.25">
      <c r="A159" s="127" t="s">
        <v>160</v>
      </c>
      <c r="B159" s="127"/>
      <c r="C159" s="14">
        <v>1</v>
      </c>
      <c r="D159" s="63">
        <f>G163/1</f>
        <v>9.2499999999999999E-2</v>
      </c>
      <c r="E159" s="64">
        <f>C159-D159</f>
        <v>0.90749999999999997</v>
      </c>
      <c r="F159" s="14" t="s">
        <v>145</v>
      </c>
      <c r="G159" s="43">
        <v>7.5999999999999998E-2</v>
      </c>
      <c r="H159" s="168">
        <v>0.03</v>
      </c>
      <c r="I159" s="168"/>
    </row>
    <row r="160" spans="1:10" ht="13.5" customHeight="1" x14ac:dyDescent="0.25">
      <c r="A160" s="169" t="s">
        <v>161</v>
      </c>
      <c r="B160" s="169"/>
      <c r="C160" s="14">
        <v>1</v>
      </c>
      <c r="D160" s="63">
        <f>H163</f>
        <v>3.6499999999999998E-2</v>
      </c>
      <c r="E160" s="65">
        <f>C160-D160</f>
        <v>0.96350000000000002</v>
      </c>
      <c r="F160" s="14" t="s">
        <v>15</v>
      </c>
      <c r="G160" s="43">
        <f>I11</f>
        <v>0</v>
      </c>
      <c r="H160" s="168">
        <f>I11</f>
        <v>0</v>
      </c>
      <c r="I160" s="168"/>
    </row>
    <row r="161" spans="1:10" ht="13.5" customHeight="1" x14ac:dyDescent="0.25">
      <c r="A161" s="169" t="s">
        <v>162</v>
      </c>
      <c r="B161" s="169"/>
      <c r="C161" s="14">
        <v>1</v>
      </c>
      <c r="D161" s="66">
        <v>0.09</v>
      </c>
      <c r="E161" s="67">
        <f>C161-D161</f>
        <v>0.91</v>
      </c>
      <c r="F161" s="14" t="s">
        <v>163</v>
      </c>
      <c r="G161" s="43">
        <v>0</v>
      </c>
      <c r="H161" s="168">
        <v>0</v>
      </c>
      <c r="I161" s="168"/>
    </row>
    <row r="162" spans="1:10" ht="13.5" customHeight="1" x14ac:dyDescent="0.25">
      <c r="A162" s="170" t="s">
        <v>164</v>
      </c>
      <c r="B162" s="170" t="s">
        <v>165</v>
      </c>
      <c r="C162" s="170"/>
      <c r="D162" s="170"/>
      <c r="E162" s="170"/>
      <c r="F162" s="12" t="s">
        <v>166</v>
      </c>
      <c r="G162" s="43">
        <v>0</v>
      </c>
      <c r="H162" s="168">
        <v>0</v>
      </c>
      <c r="I162" s="168"/>
    </row>
    <row r="163" spans="1:10" ht="18" customHeight="1" x14ac:dyDescent="0.25">
      <c r="A163" s="170"/>
      <c r="B163" s="170"/>
      <c r="C163" s="170"/>
      <c r="D163" s="170"/>
      <c r="E163" s="170"/>
      <c r="F163" s="3" t="s">
        <v>167</v>
      </c>
      <c r="G163" s="68">
        <f>SUM(G158:G162)</f>
        <v>9.2499999999999999E-2</v>
      </c>
      <c r="H163" s="171">
        <f>SUM(H158:I162)</f>
        <v>3.6499999999999998E-2</v>
      </c>
      <c r="I163" s="171"/>
    </row>
    <row r="164" spans="1:10" ht="48.75" customHeight="1" x14ac:dyDescent="0.25">
      <c r="A164" s="172" t="s">
        <v>168</v>
      </c>
      <c r="B164" s="172"/>
      <c r="C164" s="172"/>
      <c r="D164" s="172"/>
      <c r="E164" s="172"/>
      <c r="F164" s="172"/>
      <c r="G164" s="172"/>
      <c r="H164" s="172"/>
      <c r="I164" s="172"/>
    </row>
    <row r="165" spans="1:10" ht="12" customHeight="1" x14ac:dyDescent="0.25">
      <c r="A165" s="29" t="s">
        <v>169</v>
      </c>
      <c r="B165" s="163" t="s">
        <v>170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69"/>
      <c r="B166" s="173"/>
      <c r="C166" s="173"/>
      <c r="D166" s="173"/>
      <c r="E166" s="173"/>
      <c r="F166" s="173"/>
      <c r="G166" s="173"/>
      <c r="H166" s="173"/>
      <c r="I166" s="173"/>
    </row>
    <row r="167" spans="1:10" ht="12" customHeight="1" x14ac:dyDescent="0.25">
      <c r="A167" s="157" t="s">
        <v>171</v>
      </c>
      <c r="B167" s="157"/>
      <c r="C167" s="157"/>
      <c r="D167" s="157"/>
      <c r="E167" s="157"/>
      <c r="F167" s="157"/>
      <c r="G167" s="157"/>
      <c r="H167" s="47" t="e">
        <f>H153</f>
        <v>#DIV/0!</v>
      </c>
      <c r="I167" s="48">
        <f>I153</f>
        <v>0</v>
      </c>
    </row>
    <row r="168" spans="1:10" ht="4.5" customHeight="1" x14ac:dyDescent="0.25"/>
    <row r="169" spans="1:10" ht="11.25" customHeight="1" x14ac:dyDescent="0.25">
      <c r="A169" s="174" t="s">
        <v>172</v>
      </c>
      <c r="B169" s="174"/>
      <c r="C169" s="174"/>
      <c r="D169" s="174"/>
      <c r="E169" s="174"/>
      <c r="F169" s="174"/>
      <c r="G169" s="174"/>
      <c r="H169" s="174"/>
      <c r="I169" s="174"/>
    </row>
    <row r="170" spans="1:10" ht="11.25" customHeight="1" x14ac:dyDescent="0.25">
      <c r="A170" s="139" t="s">
        <v>37</v>
      </c>
      <c r="B170" s="139"/>
      <c r="C170" s="139"/>
      <c r="D170" s="139"/>
      <c r="E170" s="139"/>
      <c r="F170" s="139"/>
      <c r="G170" s="139"/>
      <c r="H170" s="139"/>
      <c r="I170" s="139"/>
    </row>
    <row r="171" spans="1:10" ht="15" customHeight="1" x14ac:dyDescent="0.25">
      <c r="A171" s="14">
        <v>1</v>
      </c>
      <c r="B171" s="127" t="s">
        <v>173</v>
      </c>
      <c r="C171" s="127"/>
      <c r="D171" s="127"/>
      <c r="E171" s="127"/>
      <c r="F171" s="127"/>
      <c r="G171" s="127"/>
      <c r="H171" s="23" t="e">
        <f>I171/$G$194</f>
        <v>#DIV/0!</v>
      </c>
      <c r="I171" s="70">
        <f>I48</f>
        <v>0</v>
      </c>
    </row>
    <row r="172" spans="1:10" ht="15" customHeight="1" x14ac:dyDescent="0.25">
      <c r="A172" s="14">
        <v>2</v>
      </c>
      <c r="B172" s="127" t="s">
        <v>174</v>
      </c>
      <c r="C172" s="127"/>
      <c r="D172" s="127"/>
      <c r="E172" s="127"/>
      <c r="F172" s="127"/>
      <c r="G172" s="127"/>
      <c r="H172" s="23" t="e">
        <f>I172/$G$194</f>
        <v>#DIV/0!</v>
      </c>
      <c r="I172" s="70">
        <f>I66+I78+I85+I89</f>
        <v>0</v>
      </c>
    </row>
    <row r="173" spans="1:10" ht="15" customHeight="1" x14ac:dyDescent="0.25">
      <c r="A173" s="14">
        <v>3</v>
      </c>
      <c r="B173" s="127" t="s">
        <v>175</v>
      </c>
      <c r="C173" s="127"/>
      <c r="D173" s="127"/>
      <c r="E173" s="127"/>
      <c r="F173" s="127"/>
      <c r="G173" s="127"/>
      <c r="H173" s="23" t="e">
        <f>I173/$G$194</f>
        <v>#DIV/0!</v>
      </c>
      <c r="I173" s="70">
        <f>I99</f>
        <v>0</v>
      </c>
    </row>
    <row r="174" spans="1:10" s="28" customFormat="1" ht="15" customHeight="1" x14ac:dyDescent="0.25">
      <c r="A174" s="157" t="s">
        <v>176</v>
      </c>
      <c r="B174" s="157"/>
      <c r="C174" s="157"/>
      <c r="D174" s="157"/>
      <c r="E174" s="157"/>
      <c r="F174" s="157"/>
      <c r="G174" s="157"/>
      <c r="H174" s="47" t="e">
        <f>H171+H172+H173</f>
        <v>#DIV/0!</v>
      </c>
      <c r="I174" s="48">
        <f>SUM(I171:I173)</f>
        <v>0</v>
      </c>
      <c r="J174" s="35"/>
    </row>
    <row r="175" spans="1:10" ht="4.5" customHeight="1" x14ac:dyDescent="0.25"/>
    <row r="176" spans="1:10" ht="11.25" customHeight="1" x14ac:dyDescent="0.25">
      <c r="A176" s="139" t="s">
        <v>113</v>
      </c>
      <c r="B176" s="139"/>
      <c r="C176" s="139"/>
      <c r="D176" s="139"/>
      <c r="E176" s="139"/>
      <c r="F176" s="139"/>
      <c r="G176" s="139"/>
      <c r="H176" s="139"/>
      <c r="I176" s="139"/>
    </row>
    <row r="177" spans="1:11" ht="15" customHeight="1" x14ac:dyDescent="0.25">
      <c r="A177" s="14">
        <v>1</v>
      </c>
      <c r="B177" s="127" t="s">
        <v>177</v>
      </c>
      <c r="C177" s="127"/>
      <c r="D177" s="127"/>
      <c r="E177" s="127"/>
      <c r="F177" s="127"/>
      <c r="G177" s="127"/>
      <c r="H177" s="23" t="e">
        <f t="shared" ref="H177:H179" si="5">I177/$G$194</f>
        <v>#DIV/0!</v>
      </c>
      <c r="I177" s="24">
        <f>I124</f>
        <v>0</v>
      </c>
    </row>
    <row r="178" spans="1:11" ht="15" customHeight="1" x14ac:dyDescent="0.25">
      <c r="A178" s="14">
        <v>2</v>
      </c>
      <c r="B178" s="127" t="s">
        <v>178</v>
      </c>
      <c r="C178" s="127"/>
      <c r="D178" s="127"/>
      <c r="E178" s="127"/>
      <c r="F178" s="127"/>
      <c r="G178" s="127"/>
      <c r="H178" s="23" t="e">
        <f t="shared" si="5"/>
        <v>#DIV/0!</v>
      </c>
      <c r="I178" s="24">
        <f>I134</f>
        <v>150</v>
      </c>
    </row>
    <row r="179" spans="1:11" ht="15" customHeight="1" x14ac:dyDescent="0.25">
      <c r="A179" s="14">
        <v>3</v>
      </c>
      <c r="B179" s="127" t="s">
        <v>179</v>
      </c>
      <c r="C179" s="127"/>
      <c r="D179" s="127"/>
      <c r="E179" s="127"/>
      <c r="F179" s="127"/>
      <c r="G179" s="127"/>
      <c r="H179" s="23" t="e">
        <f t="shared" si="5"/>
        <v>#DIV/0!</v>
      </c>
      <c r="I179" s="24">
        <f>I138</f>
        <v>-150</v>
      </c>
    </row>
    <row r="180" spans="1:11" ht="15" customHeight="1" x14ac:dyDescent="0.25">
      <c r="A180" s="157" t="s">
        <v>180</v>
      </c>
      <c r="B180" s="157"/>
      <c r="C180" s="157"/>
      <c r="D180" s="157"/>
      <c r="E180" s="157"/>
      <c r="F180" s="157"/>
      <c r="G180" s="157"/>
      <c r="H180" s="47" t="e">
        <f>H177+H178+H179</f>
        <v>#DIV/0!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39" t="s">
        <v>142</v>
      </c>
      <c r="B182" s="139"/>
      <c r="C182" s="139"/>
      <c r="D182" s="139"/>
      <c r="E182" s="139"/>
      <c r="F182" s="139"/>
      <c r="G182" s="139"/>
      <c r="H182" s="139"/>
      <c r="I182" s="139"/>
    </row>
    <row r="183" spans="1:11" ht="15" customHeight="1" x14ac:dyDescent="0.25">
      <c r="A183" s="14">
        <v>1</v>
      </c>
      <c r="B183" s="127" t="s">
        <v>181</v>
      </c>
      <c r="C183" s="127"/>
      <c r="D183" s="127"/>
      <c r="E183" s="127"/>
      <c r="F183" s="127"/>
      <c r="G183" s="127"/>
      <c r="H183" s="23" t="e">
        <f>I183/$G$194</f>
        <v>#DIV/0!</v>
      </c>
      <c r="I183" s="24">
        <f>I153</f>
        <v>0</v>
      </c>
    </row>
    <row r="184" spans="1:11" ht="15" customHeight="1" x14ac:dyDescent="0.25">
      <c r="A184" s="157" t="s">
        <v>182</v>
      </c>
      <c r="B184" s="157"/>
      <c r="C184" s="157"/>
      <c r="D184" s="157"/>
      <c r="E184" s="157"/>
      <c r="F184" s="157"/>
      <c r="G184" s="157"/>
      <c r="H184" s="47" t="e">
        <f>H183</f>
        <v>#DIV/0!</v>
      </c>
      <c r="I184" s="48">
        <f>I153</f>
        <v>0</v>
      </c>
      <c r="K184" s="41"/>
    </row>
    <row r="185" spans="1:11" ht="4.5" customHeight="1" x14ac:dyDescent="0.25"/>
    <row r="186" spans="1:11" ht="11.25" customHeight="1" x14ac:dyDescent="0.25">
      <c r="A186" s="182" t="s">
        <v>183</v>
      </c>
      <c r="B186" s="182"/>
      <c r="C186" s="182"/>
      <c r="D186" s="182"/>
      <c r="E186" s="182"/>
      <c r="F186" s="182"/>
      <c r="G186" s="182"/>
      <c r="H186" s="182"/>
      <c r="I186" s="182"/>
    </row>
    <row r="187" spans="1:11" ht="4.9000000000000004" customHeight="1" x14ac:dyDescent="0.25">
      <c r="A187" s="175"/>
      <c r="B187" s="175"/>
      <c r="C187" s="175"/>
      <c r="D187" s="175"/>
      <c r="E187" s="175"/>
      <c r="F187" s="175"/>
      <c r="G187" s="175"/>
      <c r="H187" s="175"/>
      <c r="I187" s="175"/>
    </row>
    <row r="188" spans="1:11" ht="22.5" customHeight="1" x14ac:dyDescent="0.25">
      <c r="A188" s="186" t="s">
        <v>184</v>
      </c>
      <c r="B188" s="187"/>
      <c r="C188" s="187"/>
      <c r="D188" s="187"/>
      <c r="E188" s="187"/>
      <c r="F188" s="187"/>
      <c r="G188" s="187"/>
      <c r="H188" s="188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82" t="s">
        <v>185</v>
      </c>
      <c r="B190" s="182"/>
      <c r="C190" s="182"/>
      <c r="D190" s="182"/>
      <c r="E190" s="182"/>
      <c r="F190" s="182"/>
      <c r="G190" s="183" t="s">
        <v>186</v>
      </c>
      <c r="H190" s="184"/>
      <c r="I190" s="185"/>
    </row>
    <row r="191" spans="1:11" ht="11.25" customHeight="1" x14ac:dyDescent="0.25">
      <c r="A191" s="182"/>
      <c r="B191" s="182"/>
      <c r="C191" s="182"/>
      <c r="D191" s="182"/>
      <c r="E191" s="182"/>
      <c r="F191" s="182"/>
      <c r="G191" s="90"/>
      <c r="H191" s="91"/>
      <c r="I191" s="91">
        <f>((H70+H76+H77+H82+H83+H84)+((H70+H76+H77+H82+H83+H84)*H66))*I48*H194</f>
        <v>0</v>
      </c>
    </row>
    <row r="192" spans="1:11" ht="4.9000000000000004" customHeight="1" x14ac:dyDescent="0.25">
      <c r="A192" s="175"/>
      <c r="B192" s="175"/>
      <c r="C192" s="175"/>
      <c r="D192" s="175"/>
      <c r="E192" s="175"/>
      <c r="F192" s="175"/>
      <c r="G192" s="175"/>
      <c r="H192" s="175"/>
      <c r="I192" s="175"/>
    </row>
    <row r="193" spans="1:9" ht="35.450000000000003" customHeight="1" x14ac:dyDescent="0.25">
      <c r="A193" s="176" t="s">
        <v>187</v>
      </c>
      <c r="B193" s="177"/>
      <c r="C193" s="177"/>
      <c r="D193" s="177"/>
      <c r="E193" s="177"/>
      <c r="F193" s="178"/>
      <c r="G193" s="86" t="s">
        <v>188</v>
      </c>
      <c r="H193" s="86" t="s">
        <v>189</v>
      </c>
      <c r="I193" s="86" t="s">
        <v>190</v>
      </c>
    </row>
    <row r="194" spans="1:9" ht="14.45" customHeight="1" x14ac:dyDescent="0.25">
      <c r="A194" s="179"/>
      <c r="B194" s="180"/>
      <c r="C194" s="180"/>
      <c r="D194" s="180"/>
      <c r="E194" s="180"/>
      <c r="F194" s="181"/>
      <c r="G194" s="87">
        <f>I174+I180+I184</f>
        <v>0</v>
      </c>
      <c r="H194" s="88">
        <f>IF(D6="12x36",2,1)</f>
        <v>1</v>
      </c>
      <c r="I194" s="89">
        <f>G194*H194</f>
        <v>0</v>
      </c>
    </row>
  </sheetData>
  <mergeCells count="181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2" zoomScale="130" zoomScaleNormal="130" zoomScalePageLayoutView="130" workbookViewId="0">
      <selection activeCell="H183" sqref="H183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K1" s="4"/>
    </row>
    <row r="2" spans="1:11" ht="22.5" customHeight="1" x14ac:dyDescent="0.25">
      <c r="A2" s="124" t="s">
        <v>1</v>
      </c>
      <c r="B2" s="124"/>
      <c r="C2" s="125"/>
      <c r="D2" s="125"/>
      <c r="E2" s="126" t="s">
        <v>2</v>
      </c>
      <c r="F2" s="126"/>
      <c r="G2" s="126"/>
      <c r="H2" s="126"/>
      <c r="I2" s="126"/>
    </row>
    <row r="3" spans="1:11" ht="11.25" customHeight="1" x14ac:dyDescent="0.25">
      <c r="A3" s="124" t="s">
        <v>3</v>
      </c>
      <c r="B3" s="12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28"/>
      <c r="E5" s="128"/>
      <c r="F5" s="128"/>
      <c r="G5" s="129" t="str">
        <f>IF(D6="12x36","Regime de trabalho:","Quantidade de HORAS/MÊS")</f>
        <v>Quantidade de HORAS/MÊS</v>
      </c>
      <c r="H5" s="129"/>
      <c r="I5" s="130">
        <f>IF(D6="12x36",D6,5*D6)</f>
        <v>0</v>
      </c>
    </row>
    <row r="6" spans="1:11" ht="18.75" customHeight="1" x14ac:dyDescent="0.25">
      <c r="A6" s="131" t="str">
        <f>IF(D6="12x36","Regime de trabalho:","Regime de trabalho (horas semanais):")</f>
        <v>Regime de trabalho (horas semanais):</v>
      </c>
      <c r="B6" s="131"/>
      <c r="C6" s="131"/>
      <c r="D6" s="131"/>
      <c r="E6" s="131"/>
      <c r="F6" s="131"/>
      <c r="G6" s="129"/>
      <c r="H6" s="129"/>
      <c r="I6" s="130"/>
    </row>
    <row r="7" spans="1:11" ht="22.5" customHeight="1" x14ac:dyDescent="0.25">
      <c r="A7" s="131" t="s">
        <v>7</v>
      </c>
      <c r="B7" s="131"/>
      <c r="C7" s="131"/>
      <c r="D7" s="127"/>
      <c r="E7" s="127"/>
      <c r="F7" s="127"/>
      <c r="G7" s="132" t="s">
        <v>8</v>
      </c>
      <c r="H7" s="132"/>
      <c r="I7" s="133" t="s">
        <v>9</v>
      </c>
    </row>
    <row r="8" spans="1:11" ht="22.5" customHeight="1" x14ac:dyDescent="0.25">
      <c r="A8" s="131" t="s">
        <v>10</v>
      </c>
      <c r="B8" s="131"/>
      <c r="C8" s="131"/>
      <c r="D8" s="127"/>
      <c r="E8" s="127"/>
      <c r="F8" s="127"/>
      <c r="G8" s="132"/>
      <c r="H8" s="132"/>
      <c r="I8" s="133"/>
    </row>
    <row r="9" spans="1:11" ht="24.75" customHeight="1" x14ac:dyDescent="0.25">
      <c r="A9" s="131" t="s">
        <v>11</v>
      </c>
      <c r="B9" s="131"/>
      <c r="C9" s="131"/>
      <c r="D9" s="131"/>
      <c r="E9" s="131"/>
      <c r="F9" s="131"/>
      <c r="G9" s="132" t="s">
        <v>12</v>
      </c>
      <c r="H9" s="132"/>
      <c r="I9" s="9">
        <v>0.3</v>
      </c>
    </row>
    <row r="10" spans="1:11" ht="32.25" customHeight="1" x14ac:dyDescent="0.25">
      <c r="A10" s="134" t="s">
        <v>13</v>
      </c>
      <c r="B10" s="134"/>
      <c r="C10" s="134"/>
      <c r="D10" s="134"/>
      <c r="E10" s="134"/>
      <c r="F10" s="134"/>
      <c r="G10" s="8" t="s">
        <v>14</v>
      </c>
      <c r="H10" s="10">
        <v>220</v>
      </c>
      <c r="I10" s="11">
        <v>2105.4</v>
      </c>
    </row>
    <row r="11" spans="1:11" ht="15" customHeight="1" x14ac:dyDescent="0.25">
      <c r="A11" s="135" t="s">
        <v>15</v>
      </c>
      <c r="B11" s="135"/>
      <c r="C11" s="135"/>
      <c r="D11" s="135"/>
      <c r="E11" s="135"/>
      <c r="F11" s="135"/>
      <c r="G11" s="10">
        <f>D9</f>
        <v>0</v>
      </c>
      <c r="H11" s="10" t="s">
        <v>16</v>
      </c>
      <c r="I11" s="13"/>
    </row>
    <row r="12" spans="1:11" ht="26.25" customHeight="1" x14ac:dyDescent="0.25">
      <c r="A12" s="136" t="s">
        <v>17</v>
      </c>
      <c r="B12" s="136"/>
      <c r="C12" s="136"/>
      <c r="D12" s="136"/>
      <c r="E12" s="136"/>
      <c r="F12" s="136"/>
      <c r="G12" s="10" t="s">
        <v>18</v>
      </c>
      <c r="H12" s="10" t="s">
        <v>19</v>
      </c>
      <c r="I12" s="11"/>
    </row>
    <row r="13" spans="1:11" ht="16.5" customHeight="1" x14ac:dyDescent="0.25">
      <c r="A13" s="136" t="s">
        <v>20</v>
      </c>
      <c r="B13" s="136"/>
      <c r="C13" s="136"/>
      <c r="D13" s="136"/>
      <c r="E13" s="136"/>
      <c r="F13" s="136"/>
      <c r="G13" s="10"/>
      <c r="H13" s="10"/>
      <c r="I13" s="15"/>
    </row>
    <row r="14" spans="1:11" ht="15" customHeight="1" x14ac:dyDescent="0.25">
      <c r="A14" s="135" t="s">
        <v>21</v>
      </c>
      <c r="B14" s="135"/>
      <c r="C14" s="135"/>
      <c r="D14" s="135"/>
      <c r="E14" s="135"/>
      <c r="F14" s="135"/>
      <c r="G14" s="137" t="s">
        <v>18</v>
      </c>
      <c r="H14" s="10" t="s">
        <v>22</v>
      </c>
      <c r="I14" s="11"/>
    </row>
    <row r="15" spans="1:11" x14ac:dyDescent="0.25">
      <c r="A15" s="135"/>
      <c r="B15" s="135"/>
      <c r="C15" s="135"/>
      <c r="D15" s="135"/>
      <c r="E15" s="135"/>
      <c r="F15" s="135"/>
      <c r="G15" s="137"/>
      <c r="H15" s="10" t="s">
        <v>23</v>
      </c>
      <c r="I15" s="15">
        <f>I13</f>
        <v>0</v>
      </c>
    </row>
    <row r="16" spans="1:11" x14ac:dyDescent="0.25">
      <c r="A16" s="135"/>
      <c r="B16" s="135"/>
      <c r="C16" s="135"/>
      <c r="D16" s="135"/>
      <c r="E16" s="135"/>
      <c r="F16" s="135"/>
      <c r="G16" s="137"/>
      <c r="H16" s="10" t="s">
        <v>24</v>
      </c>
      <c r="I16" s="9"/>
    </row>
    <row r="17" spans="1:10" ht="11.25" customHeight="1" x14ac:dyDescent="0.25">
      <c r="A17" s="135" t="s">
        <v>191</v>
      </c>
      <c r="B17" s="135"/>
      <c r="C17" s="135"/>
      <c r="D17" s="135"/>
      <c r="E17" s="135"/>
      <c r="F17" s="135"/>
      <c r="G17" s="137" t="s">
        <v>18</v>
      </c>
      <c r="H17" s="10" t="s">
        <v>22</v>
      </c>
      <c r="I17" s="11">
        <v>30</v>
      </c>
    </row>
    <row r="18" spans="1:10" ht="11.25" customHeight="1" x14ac:dyDescent="0.25">
      <c r="A18" s="135"/>
      <c r="B18" s="135"/>
      <c r="C18" s="135"/>
      <c r="D18" s="135"/>
      <c r="E18" s="135"/>
      <c r="F18" s="135"/>
      <c r="G18" s="137"/>
      <c r="H18" s="10" t="s">
        <v>23</v>
      </c>
      <c r="I18" s="15"/>
    </row>
    <row r="19" spans="1:10" x14ac:dyDescent="0.25">
      <c r="A19" s="135"/>
      <c r="B19" s="135"/>
      <c r="C19" s="135"/>
      <c r="D19" s="135"/>
      <c r="E19" s="135"/>
      <c r="F19" s="135"/>
      <c r="G19" s="137"/>
      <c r="H19" s="10" t="s">
        <v>24</v>
      </c>
      <c r="I19" s="9"/>
    </row>
    <row r="20" spans="1:10" ht="11.25" customHeight="1" x14ac:dyDescent="0.25">
      <c r="A20" s="135" t="s">
        <v>26</v>
      </c>
      <c r="B20" s="135"/>
      <c r="C20" s="135"/>
      <c r="D20" s="135"/>
      <c r="E20" s="135"/>
      <c r="F20" s="135"/>
      <c r="G20" s="137" t="s">
        <v>18</v>
      </c>
      <c r="H20" s="10" t="s">
        <v>22</v>
      </c>
      <c r="I20" s="11">
        <v>0</v>
      </c>
    </row>
    <row r="21" spans="1:10" x14ac:dyDescent="0.25">
      <c r="A21" s="135"/>
      <c r="B21" s="135"/>
      <c r="C21" s="135"/>
      <c r="D21" s="135"/>
      <c r="E21" s="135"/>
      <c r="F21" s="135"/>
      <c r="G21" s="137"/>
      <c r="H21" s="10" t="s">
        <v>23</v>
      </c>
      <c r="I21" s="15">
        <f>I13</f>
        <v>0</v>
      </c>
    </row>
    <row r="22" spans="1:10" x14ac:dyDescent="0.25">
      <c r="A22" s="135"/>
      <c r="B22" s="135"/>
      <c r="C22" s="135"/>
      <c r="D22" s="135"/>
      <c r="E22" s="135"/>
      <c r="F22" s="135"/>
      <c r="G22" s="137"/>
      <c r="H22" s="10" t="s">
        <v>24</v>
      </c>
      <c r="I22" s="9">
        <v>0</v>
      </c>
    </row>
    <row r="23" spans="1:10" ht="36" customHeight="1" x14ac:dyDescent="0.25">
      <c r="A23" s="138" t="s">
        <v>27</v>
      </c>
      <c r="B23" s="138"/>
      <c r="C23" s="138"/>
      <c r="D23" s="138"/>
      <c r="E23" s="138"/>
      <c r="F23" s="138"/>
      <c r="G23" s="16" t="s">
        <v>18</v>
      </c>
      <c r="H23" s="16" t="s">
        <v>28</v>
      </c>
      <c r="I23" s="17" t="s">
        <v>9</v>
      </c>
    </row>
    <row r="24" spans="1:10" ht="22.5" customHeight="1" x14ac:dyDescent="0.25">
      <c r="A24" s="135" t="s">
        <v>29</v>
      </c>
      <c r="B24" s="189"/>
      <c r="C24" s="189"/>
      <c r="D24" s="189"/>
      <c r="E24" s="189"/>
      <c r="F24" s="190"/>
      <c r="G24" s="16"/>
      <c r="H24" s="16" t="s">
        <v>30</v>
      </c>
      <c r="I24" s="18"/>
    </row>
    <row r="25" spans="1:10" ht="36" customHeight="1" x14ac:dyDescent="0.25">
      <c r="A25" s="135" t="s">
        <v>31</v>
      </c>
      <c r="B25" s="189"/>
      <c r="C25" s="189"/>
      <c r="D25" s="189"/>
      <c r="E25" s="189"/>
      <c r="F25" s="190"/>
      <c r="G25" s="10"/>
      <c r="H25" s="10" t="s">
        <v>19</v>
      </c>
      <c r="I25" s="11" t="s">
        <v>9</v>
      </c>
    </row>
    <row r="26" spans="1:10" ht="15" customHeight="1" x14ac:dyDescent="0.25">
      <c r="A26" s="138" t="s">
        <v>32</v>
      </c>
      <c r="B26" s="141"/>
      <c r="C26" s="141"/>
      <c r="D26" s="141"/>
      <c r="E26" s="141"/>
      <c r="F26" s="191"/>
      <c r="G26" s="16"/>
      <c r="H26" s="19" t="s">
        <v>33</v>
      </c>
      <c r="I26" s="20" t="s">
        <v>9</v>
      </c>
    </row>
    <row r="27" spans="1:10" ht="15" customHeight="1" x14ac:dyDescent="0.25">
      <c r="A27" s="134"/>
      <c r="B27" s="143"/>
      <c r="C27" s="143"/>
      <c r="D27" s="143"/>
      <c r="E27" s="143"/>
      <c r="F27" s="192"/>
      <c r="G27" s="16"/>
      <c r="H27" s="21" t="s">
        <v>34</v>
      </c>
      <c r="I27" s="9" t="s">
        <v>9</v>
      </c>
    </row>
    <row r="28" spans="1:10" ht="26.25" customHeight="1" x14ac:dyDescent="0.25">
      <c r="A28" s="135" t="s">
        <v>192</v>
      </c>
      <c r="B28" s="189"/>
      <c r="C28" s="189"/>
      <c r="D28" s="189"/>
      <c r="E28" s="189"/>
      <c r="F28" s="190"/>
      <c r="G28" s="16"/>
      <c r="H28" s="10" t="s">
        <v>33</v>
      </c>
      <c r="I28" s="20"/>
    </row>
    <row r="29" spans="1:10" ht="36.75" customHeight="1" x14ac:dyDescent="0.25">
      <c r="A29" s="136" t="s">
        <v>36</v>
      </c>
      <c r="B29" s="136"/>
      <c r="C29" s="136"/>
      <c r="D29" s="136"/>
      <c r="E29" s="136"/>
      <c r="F29" s="136"/>
      <c r="G29" s="10"/>
      <c r="H29" s="8" t="s">
        <v>30</v>
      </c>
      <c r="I29" s="9"/>
    </row>
    <row r="30" spans="1:10" ht="24.75" customHeight="1" x14ac:dyDescent="0.25">
      <c r="A30" s="124" t="s">
        <v>193</v>
      </c>
      <c r="B30" s="124"/>
      <c r="C30" s="124"/>
      <c r="D30" s="124"/>
      <c r="E30" s="124"/>
      <c r="F30" s="124"/>
      <c r="G30" s="137" t="s">
        <v>18</v>
      </c>
      <c r="H30" s="16" t="s">
        <v>194</v>
      </c>
      <c r="I30" s="71">
        <f>((60/52.5)*7)*15</f>
        <v>120</v>
      </c>
    </row>
    <row r="31" spans="1:10" ht="24.75" customHeight="1" x14ac:dyDescent="0.25">
      <c r="A31" s="124"/>
      <c r="B31" s="124"/>
      <c r="C31" s="124"/>
      <c r="D31" s="124"/>
      <c r="E31" s="124"/>
      <c r="F31" s="124"/>
      <c r="G31" s="137"/>
      <c r="H31" s="16" t="s">
        <v>195</v>
      </c>
      <c r="I31" s="16">
        <f>I10/H10*20%</f>
        <v>1.9140000000000001</v>
      </c>
    </row>
    <row r="32" spans="1:10" ht="29.25" customHeight="1" x14ac:dyDescent="0.25">
      <c r="A32" s="164" t="s">
        <v>196</v>
      </c>
      <c r="B32" s="164"/>
      <c r="C32" s="164"/>
      <c r="D32" s="164"/>
      <c r="E32" s="164"/>
      <c r="F32" s="164"/>
      <c r="G32" s="137" t="s">
        <v>18</v>
      </c>
      <c r="H32" s="10" t="s">
        <v>194</v>
      </c>
      <c r="I32" s="20">
        <f>((5+7+1)*15)-190.67</f>
        <v>4.3300000000000125</v>
      </c>
      <c r="J32" s="72"/>
    </row>
    <row r="33" spans="1:10" ht="30.75" customHeight="1" x14ac:dyDescent="0.25">
      <c r="A33" s="164"/>
      <c r="B33" s="164"/>
      <c r="C33" s="164"/>
      <c r="D33" s="164"/>
      <c r="E33" s="164"/>
      <c r="F33" s="164"/>
      <c r="G33" s="137"/>
      <c r="H33" s="10" t="s">
        <v>195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39" t="s">
        <v>37</v>
      </c>
      <c r="B35" s="139"/>
      <c r="C35" s="139"/>
      <c r="D35" s="139"/>
      <c r="E35" s="139"/>
      <c r="F35" s="139"/>
      <c r="G35" s="139"/>
      <c r="H35" s="139"/>
      <c r="I35" s="139"/>
    </row>
    <row r="36" spans="1:10" ht="33.75" customHeight="1" x14ac:dyDescent="0.25">
      <c r="A36" s="22" t="s">
        <v>38</v>
      </c>
      <c r="B36" s="140" t="s">
        <v>39</v>
      </c>
      <c r="C36" s="140"/>
      <c r="D36" s="140"/>
      <c r="E36" s="140"/>
      <c r="F36" s="140"/>
      <c r="G36" s="140"/>
      <c r="H36" s="22" t="s">
        <v>40</v>
      </c>
      <c r="I36" s="22" t="s">
        <v>41</v>
      </c>
    </row>
    <row r="37" spans="1:10" ht="15" customHeight="1" x14ac:dyDescent="0.25">
      <c r="A37" s="14">
        <v>1</v>
      </c>
      <c r="B37" s="127" t="s">
        <v>42</v>
      </c>
      <c r="C37" s="127"/>
      <c r="D37" s="127"/>
      <c r="E37" s="127"/>
      <c r="F37" s="127"/>
      <c r="G37" s="127"/>
      <c r="H37" s="23">
        <f t="shared" ref="H37:H46" si="0">I37/$I$55</f>
        <v>0</v>
      </c>
      <c r="I37" s="24">
        <f>IF(D6="12x36",I10,I10/H10*I5)</f>
        <v>0</v>
      </c>
    </row>
    <row r="38" spans="1:10" ht="15" customHeight="1" x14ac:dyDescent="0.25">
      <c r="A38" s="14">
        <f t="shared" ref="A38:A54" si="1">A37+1</f>
        <v>2</v>
      </c>
      <c r="B38" s="127" t="s">
        <v>197</v>
      </c>
      <c r="C38" s="127"/>
      <c r="D38" s="127"/>
      <c r="E38" s="127"/>
      <c r="F38" s="127"/>
      <c r="G38" s="127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27" t="s">
        <v>43</v>
      </c>
      <c r="C39" s="127"/>
      <c r="D39" s="127"/>
      <c r="E39" s="127"/>
      <c r="F39" s="127"/>
      <c r="G39" s="127"/>
      <c r="H39" s="23">
        <f t="shared" si="0"/>
        <v>0.19354838709677419</v>
      </c>
      <c r="I39" s="24">
        <f>IF(I9=30%,(I37+I53+I46+I49+I52+I54)*I9,0)</f>
        <v>105.06137400000006</v>
      </c>
    </row>
    <row r="40" spans="1:10" ht="15" customHeight="1" x14ac:dyDescent="0.25">
      <c r="A40" s="14">
        <f t="shared" si="1"/>
        <v>4</v>
      </c>
      <c r="B40" s="127" t="s">
        <v>44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27" t="s">
        <v>45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27" t="s">
        <v>46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27" t="s">
        <v>47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27" t="s">
        <v>48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27" t="s">
        <v>49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27" t="s">
        <v>198</v>
      </c>
      <c r="C46" s="127"/>
      <c r="D46" s="127"/>
      <c r="E46" s="127"/>
      <c r="F46" s="127"/>
      <c r="G46" s="127"/>
      <c r="H46" s="23">
        <f t="shared" si="0"/>
        <v>0.11450845987443764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93" t="s">
        <v>199</v>
      </c>
      <c r="C47" s="194"/>
      <c r="D47" s="194"/>
      <c r="E47" s="194"/>
      <c r="F47" s="194"/>
      <c r="G47" s="195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93" t="s">
        <v>200</v>
      </c>
      <c r="C48" s="194"/>
      <c r="D48" s="194"/>
      <c r="E48" s="194"/>
      <c r="F48" s="194"/>
      <c r="G48" s="195"/>
      <c r="H48" s="23">
        <f t="shared" si="2"/>
        <v>3.4352537962331287E-2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27" t="s">
        <v>201</v>
      </c>
      <c r="C49" s="127"/>
      <c r="D49" s="127"/>
      <c r="E49" s="127"/>
      <c r="F49" s="127"/>
      <c r="G49" s="127"/>
      <c r="H49" s="23">
        <f>I49/$I$55</f>
        <v>0.42312594872771292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93" t="s">
        <v>202</v>
      </c>
      <c r="C50" s="194"/>
      <c r="D50" s="194"/>
      <c r="E50" s="194"/>
      <c r="F50" s="194"/>
      <c r="G50" s="195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93" t="s">
        <v>203</v>
      </c>
      <c r="C51" s="194"/>
      <c r="D51" s="194"/>
      <c r="E51" s="194"/>
      <c r="F51" s="194"/>
      <c r="G51" s="195"/>
      <c r="H51" s="23">
        <f t="shared" si="3"/>
        <v>0.12693778461831387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27" t="s">
        <v>204</v>
      </c>
      <c r="C52" s="127"/>
      <c r="D52" s="127"/>
      <c r="E52" s="127"/>
      <c r="F52" s="127"/>
      <c r="G52" s="127"/>
      <c r="H52" s="23">
        <f>I52/$I$55</f>
        <v>0.10752688172043012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27" t="s">
        <v>205</v>
      </c>
      <c r="C53" s="127"/>
      <c r="D53" s="127"/>
      <c r="E53" s="127"/>
      <c r="F53" s="127"/>
      <c r="G53" s="127"/>
      <c r="H53" s="23">
        <f>I53/$I$55</f>
        <v>0</v>
      </c>
      <c r="I53" s="24">
        <f>I12*I13</f>
        <v>0</v>
      </c>
    </row>
    <row r="54" spans="1:10" ht="12.75" customHeight="1" x14ac:dyDescent="0.25">
      <c r="A54" s="14">
        <f t="shared" si="1"/>
        <v>18</v>
      </c>
      <c r="B54" s="127" t="s">
        <v>206</v>
      </c>
      <c r="C54" s="127"/>
      <c r="D54" s="127"/>
      <c r="E54" s="127"/>
      <c r="F54" s="127"/>
      <c r="G54" s="127"/>
      <c r="H54" s="23">
        <f>I54/$I$55</f>
        <v>0</v>
      </c>
      <c r="I54" s="24">
        <f>I53*20%</f>
        <v>0</v>
      </c>
    </row>
    <row r="55" spans="1:10" s="28" customFormat="1" ht="15" customHeight="1" x14ac:dyDescent="0.25">
      <c r="A55" s="145" t="s">
        <v>52</v>
      </c>
      <c r="B55" s="145"/>
      <c r="C55" s="145"/>
      <c r="D55" s="145"/>
      <c r="E55" s="145"/>
      <c r="F55" s="145"/>
      <c r="G55" s="145"/>
      <c r="H55" s="25">
        <f>SUM(H37:H54)</f>
        <v>1</v>
      </c>
      <c r="I55" s="26">
        <f>SUM(I37:I54)</f>
        <v>542.81709900000033</v>
      </c>
      <c r="J55" s="27"/>
    </row>
    <row r="56" spans="1:10" ht="4.5" customHeight="1" x14ac:dyDescent="0.25"/>
    <row r="57" spans="1:10" ht="33.75" customHeight="1" x14ac:dyDescent="0.25">
      <c r="A57" s="22" t="s">
        <v>53</v>
      </c>
      <c r="B57" s="140" t="s">
        <v>54</v>
      </c>
      <c r="C57" s="140"/>
      <c r="D57" s="140"/>
      <c r="E57" s="140"/>
      <c r="F57" s="140"/>
      <c r="G57" s="140"/>
      <c r="H57" s="22" t="s">
        <v>40</v>
      </c>
      <c r="I57" s="22" t="s">
        <v>41</v>
      </c>
    </row>
    <row r="58" spans="1:10" ht="15" customHeight="1" x14ac:dyDescent="0.25">
      <c r="A58" s="14">
        <v>1</v>
      </c>
      <c r="B58" s="127" t="s">
        <v>55</v>
      </c>
      <c r="C58" s="127"/>
      <c r="D58" s="127"/>
      <c r="E58" s="127"/>
      <c r="F58" s="127"/>
      <c r="G58" s="127"/>
      <c r="H58" s="23">
        <v>0.2</v>
      </c>
      <c r="I58" s="24">
        <f t="shared" ref="I58:I65" si="4">$I$55*H58</f>
        <v>108.56341980000008</v>
      </c>
    </row>
    <row r="59" spans="1:10" ht="15" customHeight="1" x14ac:dyDescent="0.25">
      <c r="A59" s="14">
        <v>2</v>
      </c>
      <c r="B59" s="127" t="s">
        <v>56</v>
      </c>
      <c r="C59" s="127"/>
      <c r="D59" s="127"/>
      <c r="E59" s="127"/>
      <c r="F59" s="127"/>
      <c r="G59" s="127"/>
      <c r="H59" s="23">
        <v>1.4999999999999999E-2</v>
      </c>
      <c r="I59" s="24">
        <f t="shared" si="4"/>
        <v>8.1422564850000043</v>
      </c>
    </row>
    <row r="60" spans="1:10" ht="15" customHeight="1" x14ac:dyDescent="0.25">
      <c r="A60" s="14">
        <v>3</v>
      </c>
      <c r="B60" s="127" t="s">
        <v>57</v>
      </c>
      <c r="C60" s="127"/>
      <c r="D60" s="127"/>
      <c r="E60" s="127"/>
      <c r="F60" s="127"/>
      <c r="G60" s="127"/>
      <c r="H60" s="23">
        <v>0.01</v>
      </c>
      <c r="I60" s="24">
        <f t="shared" si="4"/>
        <v>5.4281709900000035</v>
      </c>
    </row>
    <row r="61" spans="1:10" ht="15" customHeight="1" x14ac:dyDescent="0.25">
      <c r="A61" s="14">
        <v>4</v>
      </c>
      <c r="B61" s="127" t="s">
        <v>58</v>
      </c>
      <c r="C61" s="127"/>
      <c r="D61" s="127"/>
      <c r="E61" s="127"/>
      <c r="F61" s="127"/>
      <c r="G61" s="127"/>
      <c r="H61" s="23">
        <v>2E-3</v>
      </c>
      <c r="I61" s="24">
        <f t="shared" si="4"/>
        <v>1.0856341980000006</v>
      </c>
    </row>
    <row r="62" spans="1:10" ht="15" customHeight="1" x14ac:dyDescent="0.25">
      <c r="A62" s="14">
        <v>5</v>
      </c>
      <c r="B62" s="127" t="s">
        <v>59</v>
      </c>
      <c r="C62" s="127"/>
      <c r="D62" s="127"/>
      <c r="E62" s="127"/>
      <c r="F62" s="127"/>
      <c r="G62" s="127"/>
      <c r="H62" s="23">
        <v>2.5000000000000001E-2</v>
      </c>
      <c r="I62" s="24">
        <f t="shared" si="4"/>
        <v>13.57042747500001</v>
      </c>
    </row>
    <row r="63" spans="1:10" ht="15" customHeight="1" x14ac:dyDescent="0.25">
      <c r="A63" s="14">
        <v>6</v>
      </c>
      <c r="B63" s="127" t="s">
        <v>60</v>
      </c>
      <c r="C63" s="127"/>
      <c r="D63" s="127"/>
      <c r="E63" s="127"/>
      <c r="F63" s="127"/>
      <c r="G63" s="127"/>
      <c r="H63" s="23">
        <v>0.08</v>
      </c>
      <c r="I63" s="24">
        <f t="shared" si="4"/>
        <v>43.425367920000028</v>
      </c>
    </row>
    <row r="64" spans="1:10" ht="15" customHeight="1" x14ac:dyDescent="0.25">
      <c r="A64" s="14">
        <v>7</v>
      </c>
      <c r="B64" s="127" t="s">
        <v>61</v>
      </c>
      <c r="C64" s="127"/>
      <c r="D64" s="127"/>
      <c r="E64" s="127"/>
      <c r="F64" s="127"/>
      <c r="G64" s="127"/>
      <c r="H64" s="23">
        <v>0.03</v>
      </c>
      <c r="I64" s="24">
        <f t="shared" si="4"/>
        <v>16.284512970000009</v>
      </c>
    </row>
    <row r="65" spans="1:10" ht="15" customHeight="1" x14ac:dyDescent="0.25">
      <c r="A65" s="14">
        <v>8</v>
      </c>
      <c r="B65" s="127" t="s">
        <v>62</v>
      </c>
      <c r="C65" s="127"/>
      <c r="D65" s="127"/>
      <c r="E65" s="127"/>
      <c r="F65" s="127"/>
      <c r="G65" s="127"/>
      <c r="H65" s="23">
        <v>6.0000000000000001E-3</v>
      </c>
      <c r="I65" s="24">
        <f t="shared" si="4"/>
        <v>3.2569025940000018</v>
      </c>
    </row>
    <row r="66" spans="1:10" s="28" customFormat="1" ht="15" customHeight="1" x14ac:dyDescent="0.25">
      <c r="A66" s="145" t="s">
        <v>63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199.75669243200011</v>
      </c>
      <c r="J66" s="27"/>
    </row>
    <row r="67" spans="1:10" ht="15" customHeight="1" x14ac:dyDescent="0.25">
      <c r="A67" s="149" t="s">
        <v>64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65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22" t="s">
        <v>66</v>
      </c>
      <c r="B69" s="140" t="s">
        <v>67</v>
      </c>
      <c r="C69" s="140"/>
      <c r="D69" s="140"/>
      <c r="E69" s="140"/>
      <c r="F69" s="140"/>
      <c r="G69" s="140"/>
      <c r="H69" s="22" t="s">
        <v>40</v>
      </c>
      <c r="I69" s="22" t="s">
        <v>41</v>
      </c>
    </row>
    <row r="70" spans="1:10" ht="15" customHeight="1" x14ac:dyDescent="0.25">
      <c r="A70" s="14">
        <v>1</v>
      </c>
      <c r="B70" s="127" t="s">
        <v>68</v>
      </c>
      <c r="C70" s="127"/>
      <c r="D70" s="127"/>
      <c r="E70" s="127"/>
      <c r="F70" s="127"/>
      <c r="G70" s="127"/>
      <c r="H70" s="23">
        <v>0.119314</v>
      </c>
      <c r="I70" s="24">
        <f t="shared" ref="I70:I77" si="5">$I$55*H70</f>
        <v>64.765679350086046</v>
      </c>
    </row>
    <row r="71" spans="1:10" ht="15" customHeight="1" x14ac:dyDescent="0.25">
      <c r="A71" s="14">
        <v>2</v>
      </c>
      <c r="B71" s="127" t="s">
        <v>69</v>
      </c>
      <c r="C71" s="127"/>
      <c r="D71" s="127"/>
      <c r="E71" s="127"/>
      <c r="F71" s="127"/>
      <c r="G71" s="127"/>
      <c r="H71" s="23">
        <v>2.0479000000000001E-2</v>
      </c>
      <c r="I71" s="24">
        <f t="shared" si="5"/>
        <v>11.116351370421008</v>
      </c>
    </row>
    <row r="72" spans="1:10" ht="15" customHeight="1" x14ac:dyDescent="0.25">
      <c r="A72" s="14">
        <v>3</v>
      </c>
      <c r="B72" s="127" t="s">
        <v>70</v>
      </c>
      <c r="C72" s="127"/>
      <c r="D72" s="127"/>
      <c r="E72" s="127"/>
      <c r="F72" s="127"/>
      <c r="G72" s="127"/>
      <c r="H72" s="23">
        <v>1.2123E-2</v>
      </c>
      <c r="I72" s="24">
        <f t="shared" si="5"/>
        <v>6.5805716911770036</v>
      </c>
    </row>
    <row r="73" spans="1:10" ht="15" customHeight="1" x14ac:dyDescent="0.25">
      <c r="A73" s="14">
        <v>4</v>
      </c>
      <c r="B73" s="127" t="s">
        <v>71</v>
      </c>
      <c r="C73" s="127"/>
      <c r="D73" s="127"/>
      <c r="E73" s="127"/>
      <c r="F73" s="127"/>
      <c r="G73" s="127"/>
      <c r="H73" s="23">
        <v>1.1436E-2</v>
      </c>
      <c r="I73" s="24">
        <f t="shared" si="5"/>
        <v>6.207656344164004</v>
      </c>
    </row>
    <row r="74" spans="1:10" ht="15" customHeight="1" x14ac:dyDescent="0.25">
      <c r="A74" s="14">
        <v>5</v>
      </c>
      <c r="B74" s="127" t="s">
        <v>72</v>
      </c>
      <c r="C74" s="127"/>
      <c r="D74" s="127"/>
      <c r="E74" s="127"/>
      <c r="F74" s="127"/>
      <c r="G74" s="127"/>
      <c r="H74" s="23">
        <v>1.74E-4</v>
      </c>
      <c r="I74" s="24">
        <f t="shared" si="5"/>
        <v>9.4450175226000063E-2</v>
      </c>
    </row>
    <row r="75" spans="1:10" ht="15" customHeight="1" x14ac:dyDescent="0.25">
      <c r="A75" s="14">
        <v>6</v>
      </c>
      <c r="B75" s="127" t="s">
        <v>73</v>
      </c>
      <c r="C75" s="127"/>
      <c r="D75" s="127"/>
      <c r="E75" s="127"/>
      <c r="F75" s="127"/>
      <c r="G75" s="127"/>
      <c r="H75" s="23">
        <v>4.4200000000000001E-4</v>
      </c>
      <c r="I75" s="24">
        <f t="shared" si="5"/>
        <v>0.23992515775800016</v>
      </c>
    </row>
    <row r="76" spans="1:10" ht="15" customHeight="1" x14ac:dyDescent="0.25">
      <c r="A76" s="14">
        <v>7</v>
      </c>
      <c r="B76" s="127" t="s">
        <v>74</v>
      </c>
      <c r="C76" s="127"/>
      <c r="D76" s="127"/>
      <c r="E76" s="127"/>
      <c r="F76" s="127"/>
      <c r="G76" s="127"/>
      <c r="H76" s="23">
        <v>1.85E-4</v>
      </c>
      <c r="I76" s="24">
        <f t="shared" si="5"/>
        <v>0.10042116331500006</v>
      </c>
    </row>
    <row r="77" spans="1:10" ht="15" customHeight="1" x14ac:dyDescent="0.25">
      <c r="A77" s="14">
        <v>8</v>
      </c>
      <c r="B77" s="127" t="s">
        <v>75</v>
      </c>
      <c r="C77" s="127"/>
      <c r="D77" s="127"/>
      <c r="E77" s="127"/>
      <c r="F77" s="127"/>
      <c r="G77" s="127"/>
      <c r="H77" s="23">
        <v>9.0789999999999996E-2</v>
      </c>
      <c r="I77" s="24">
        <f t="shared" si="5"/>
        <v>49.28236441821003</v>
      </c>
    </row>
    <row r="78" spans="1:10" s="28" customFormat="1" ht="15" customHeight="1" x14ac:dyDescent="0.25">
      <c r="A78" s="145" t="s">
        <v>76</v>
      </c>
      <c r="B78" s="145"/>
      <c r="C78" s="145"/>
      <c r="D78" s="145"/>
      <c r="E78" s="145"/>
      <c r="F78" s="145"/>
      <c r="G78" s="145"/>
      <c r="H78" s="25">
        <f>SUM(H70:H77)</f>
        <v>0.25494299999999998</v>
      </c>
      <c r="I78" s="26">
        <f>SUM(I70:I77)</f>
        <v>138.3874196703571</v>
      </c>
      <c r="J78" s="27"/>
    </row>
    <row r="79" spans="1:10" ht="11.25" customHeight="1" x14ac:dyDescent="0.25">
      <c r="A79" s="29" t="s">
        <v>77</v>
      </c>
      <c r="B79" s="151" t="s">
        <v>78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9" t="s">
        <v>79</v>
      </c>
      <c r="B80" s="152" t="s">
        <v>80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22" t="s">
        <v>81</v>
      </c>
      <c r="B81" s="140" t="s">
        <v>82</v>
      </c>
      <c r="C81" s="140"/>
      <c r="D81" s="140"/>
      <c r="E81" s="140"/>
      <c r="F81" s="140"/>
      <c r="G81" s="140"/>
      <c r="H81" s="22" t="s">
        <v>40</v>
      </c>
      <c r="I81" s="22" t="s">
        <v>41</v>
      </c>
    </row>
    <row r="82" spans="1:11" ht="15" customHeight="1" x14ac:dyDescent="0.25">
      <c r="A82" s="14">
        <v>1</v>
      </c>
      <c r="B82" s="127" t="s">
        <v>83</v>
      </c>
      <c r="C82" s="127"/>
      <c r="D82" s="127"/>
      <c r="E82" s="127"/>
      <c r="F82" s="127"/>
      <c r="G82" s="127"/>
      <c r="H82" s="23">
        <v>4.8321000000000003E-2</v>
      </c>
      <c r="I82" s="24">
        <f>$I$55*H82</f>
        <v>26.229465040779019</v>
      </c>
    </row>
    <row r="83" spans="1:11" ht="15" customHeight="1" x14ac:dyDescent="0.25">
      <c r="A83" s="14">
        <v>2</v>
      </c>
      <c r="B83" s="127" t="s">
        <v>84</v>
      </c>
      <c r="C83" s="127"/>
      <c r="D83" s="127"/>
      <c r="E83" s="127"/>
      <c r="F83" s="127"/>
      <c r="G83" s="127"/>
      <c r="H83" s="23">
        <v>3.5109999999999998E-3</v>
      </c>
      <c r="I83" s="24">
        <f>$I$55*H83</f>
        <v>1.9058308345890009</v>
      </c>
    </row>
    <row r="84" spans="1:11" ht="15" customHeight="1" x14ac:dyDescent="0.25">
      <c r="A84" s="14">
        <v>3</v>
      </c>
      <c r="B84" s="127" t="s">
        <v>85</v>
      </c>
      <c r="C84" s="127"/>
      <c r="D84" s="127"/>
      <c r="E84" s="127"/>
      <c r="F84" s="127"/>
      <c r="G84" s="127"/>
      <c r="H84" s="23">
        <v>1.9328000000000001E-2</v>
      </c>
      <c r="I84" s="24">
        <f>$I$55*H84</f>
        <v>10.491568889472006</v>
      </c>
    </row>
    <row r="85" spans="1:11" s="28" customFormat="1" ht="15" customHeight="1" x14ac:dyDescent="0.25">
      <c r="A85" s="145" t="s">
        <v>86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38.626864764840022</v>
      </c>
      <c r="J85" s="27"/>
    </row>
    <row r="86" spans="1:11" ht="4.5" customHeight="1" x14ac:dyDescent="0.25"/>
    <row r="87" spans="1:11" ht="33.75" customHeight="1" x14ac:dyDescent="0.25">
      <c r="A87" s="22" t="s">
        <v>87</v>
      </c>
      <c r="B87" s="140" t="s">
        <v>88</v>
      </c>
      <c r="C87" s="140"/>
      <c r="D87" s="140"/>
      <c r="E87" s="140"/>
      <c r="F87" s="140"/>
      <c r="G87" s="140"/>
      <c r="H87" s="22" t="s">
        <v>40</v>
      </c>
      <c r="I87" s="22" t="s">
        <v>41</v>
      </c>
    </row>
    <row r="88" spans="1:11" ht="15" customHeight="1" x14ac:dyDescent="0.25">
      <c r="A88" s="14">
        <v>1</v>
      </c>
      <c r="B88" s="127" t="s">
        <v>89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$I$55*H88</f>
        <v>50.926570438691414</v>
      </c>
    </row>
    <row r="89" spans="1:11" s="28" customFormat="1" ht="15" customHeight="1" x14ac:dyDescent="0.25">
      <c r="A89" s="145" t="s">
        <v>90</v>
      </c>
      <c r="B89" s="145"/>
      <c r="C89" s="145"/>
      <c r="D89" s="145"/>
      <c r="E89" s="145"/>
      <c r="F89" s="145"/>
      <c r="G89" s="145"/>
      <c r="H89" s="25">
        <f>SUM(H88:H88)</f>
        <v>9.3819024000000015E-2</v>
      </c>
      <c r="I89" s="26">
        <f>I88</f>
        <v>50.926570438691414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3" t="s">
        <v>91</v>
      </c>
      <c r="B91" s="153"/>
      <c r="C91" s="153"/>
      <c r="D91" s="153"/>
      <c r="E91" s="153"/>
      <c r="F91" s="153"/>
      <c r="G91" s="153"/>
      <c r="H91" s="32">
        <f>H66+H78+H85+H89</f>
        <v>0.787922024</v>
      </c>
      <c r="I91" s="33">
        <f>I66+I78+I85+I89</f>
        <v>427.69754730588863</v>
      </c>
      <c r="J91" s="27"/>
    </row>
    <row r="92" spans="1:11" ht="4.5" customHeight="1" x14ac:dyDescent="0.25"/>
    <row r="93" spans="1:11" ht="33.75" customHeight="1" x14ac:dyDescent="0.25">
      <c r="A93" s="22" t="s">
        <v>92</v>
      </c>
      <c r="B93" s="140" t="s">
        <v>93</v>
      </c>
      <c r="C93" s="140"/>
      <c r="D93" s="140"/>
      <c r="E93" s="140"/>
      <c r="F93" s="140"/>
      <c r="G93" s="140"/>
      <c r="H93" s="22" t="s">
        <v>40</v>
      </c>
      <c r="I93" s="22" t="s">
        <v>41</v>
      </c>
    </row>
    <row r="94" spans="1:11" ht="15" customHeight="1" x14ac:dyDescent="0.25">
      <c r="A94" s="14">
        <v>1</v>
      </c>
      <c r="B94" s="127" t="s">
        <v>25</v>
      </c>
      <c r="C94" s="127"/>
      <c r="D94" s="127"/>
      <c r="E94" s="127"/>
      <c r="F94" s="127"/>
      <c r="G94" s="127"/>
      <c r="H94" s="23">
        <f>I94/$I$55</f>
        <v>0</v>
      </c>
      <c r="I94" s="24">
        <f>I111</f>
        <v>0</v>
      </c>
    </row>
    <row r="95" spans="1:11" ht="15" customHeight="1" x14ac:dyDescent="0.25">
      <c r="A95" s="14">
        <v>2</v>
      </c>
      <c r="B95" s="127" t="s">
        <v>26</v>
      </c>
      <c r="C95" s="127"/>
      <c r="D95" s="127"/>
      <c r="E95" s="127"/>
      <c r="F95" s="127"/>
      <c r="G95" s="127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27" t="s">
        <v>94</v>
      </c>
      <c r="C96" s="127"/>
      <c r="D96" s="127"/>
      <c r="E96" s="127"/>
      <c r="F96" s="127"/>
      <c r="G96" s="127"/>
      <c r="H96" s="23">
        <f>I96/$I$55</f>
        <v>0</v>
      </c>
      <c r="I96" s="24">
        <f>I103</f>
        <v>0</v>
      </c>
    </row>
    <row r="97" spans="1:10" ht="15" customHeight="1" x14ac:dyDescent="0.25">
      <c r="A97" s="14">
        <v>4</v>
      </c>
      <c r="B97" s="127" t="s">
        <v>95</v>
      </c>
      <c r="C97" s="127"/>
      <c r="D97" s="127"/>
      <c r="E97" s="127"/>
      <c r="F97" s="127"/>
      <c r="G97" s="127"/>
      <c r="H97" s="23">
        <f>I97/$I$55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27" t="s">
        <v>96</v>
      </c>
      <c r="C98" s="127"/>
      <c r="D98" s="127"/>
      <c r="E98" s="127"/>
      <c r="F98" s="127"/>
      <c r="G98" s="127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5" t="s">
        <v>97</v>
      </c>
      <c r="B99" s="145"/>
      <c r="C99" s="145"/>
      <c r="D99" s="145"/>
      <c r="E99" s="145"/>
      <c r="F99" s="145"/>
      <c r="G99" s="145"/>
      <c r="H99" s="25">
        <f>SUM(H94:H98)</f>
        <v>0</v>
      </c>
      <c r="I99" s="26">
        <f>SUM(I94:I98)</f>
        <v>0</v>
      </c>
      <c r="J99" s="34"/>
    </row>
    <row r="100" spans="1:10" ht="5.25" customHeight="1" x14ac:dyDescent="0.25">
      <c r="A100" s="29"/>
      <c r="B100" s="149"/>
      <c r="C100" s="149"/>
      <c r="D100" s="149"/>
      <c r="E100" s="149"/>
      <c r="F100" s="149"/>
      <c r="G100" s="149"/>
      <c r="H100" s="35"/>
      <c r="I100" s="36"/>
    </row>
    <row r="101" spans="1:10" ht="15" customHeight="1" x14ac:dyDescent="0.25">
      <c r="A101" s="154" t="s">
        <v>100</v>
      </c>
      <c r="B101" s="154"/>
      <c r="C101" s="154"/>
      <c r="D101" s="154"/>
      <c r="E101" s="154"/>
      <c r="F101" s="154"/>
      <c r="G101" s="154"/>
      <c r="H101" s="154"/>
      <c r="I101" s="154"/>
    </row>
    <row r="102" spans="1:10" ht="24" customHeight="1" x14ac:dyDescent="0.25">
      <c r="A102" s="136" t="s">
        <v>101</v>
      </c>
      <c r="B102" s="136"/>
      <c r="C102" s="14" t="s">
        <v>102</v>
      </c>
      <c r="D102" s="14" t="s">
        <v>103</v>
      </c>
      <c r="E102" s="14" t="s">
        <v>104</v>
      </c>
      <c r="F102" s="14" t="s">
        <v>105</v>
      </c>
      <c r="G102" s="14" t="s">
        <v>106</v>
      </c>
      <c r="H102" s="23" t="s">
        <v>107</v>
      </c>
      <c r="I102" s="24" t="s">
        <v>108</v>
      </c>
    </row>
    <row r="103" spans="1:10" ht="15" customHeight="1" x14ac:dyDescent="0.25">
      <c r="A103" s="155">
        <f>IF(I14="Não aplicável",0,I14)</f>
        <v>0</v>
      </c>
      <c r="B103" s="155"/>
      <c r="C103" s="14">
        <f>IF(I15="Não aplicável",0,I15)</f>
        <v>0</v>
      </c>
      <c r="D103" s="14">
        <v>2</v>
      </c>
      <c r="E103" s="37">
        <f>A103*C103*D103</f>
        <v>0</v>
      </c>
      <c r="F103" s="37">
        <f>I37</f>
        <v>0</v>
      </c>
      <c r="G103" s="38">
        <f>IF(I16="Não aplicável",0,I16)</f>
        <v>0</v>
      </c>
      <c r="H103" s="37">
        <f>F103*G103</f>
        <v>0</v>
      </c>
      <c r="I103" s="24">
        <f>IF((E103-H103)&gt;0,E103-H103,0)</f>
        <v>0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54" t="s">
        <v>109</v>
      </c>
      <c r="B105" s="154"/>
      <c r="C105" s="154"/>
      <c r="D105" s="154"/>
      <c r="E105" s="154"/>
      <c r="F105" s="154"/>
      <c r="G105" s="154"/>
      <c r="H105" s="154"/>
      <c r="I105" s="154"/>
    </row>
    <row r="106" spans="1:10" ht="24" customHeight="1" x14ac:dyDescent="0.25">
      <c r="A106" s="136" t="s">
        <v>101</v>
      </c>
      <c r="B106" s="136"/>
      <c r="C106" s="14" t="s">
        <v>110</v>
      </c>
      <c r="D106" s="14" t="s">
        <v>103</v>
      </c>
      <c r="E106" s="14" t="s">
        <v>104</v>
      </c>
      <c r="F106" s="14" t="s">
        <v>105</v>
      </c>
      <c r="G106" s="14" t="s">
        <v>106</v>
      </c>
      <c r="H106" s="23" t="s">
        <v>107</v>
      </c>
      <c r="I106" s="24" t="s">
        <v>108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54" t="s">
        <v>111</v>
      </c>
      <c r="B109" s="154"/>
      <c r="C109" s="154"/>
      <c r="D109" s="154"/>
      <c r="E109" s="154"/>
      <c r="F109" s="154"/>
      <c r="G109" s="154"/>
      <c r="H109" s="154"/>
      <c r="I109" s="154"/>
    </row>
    <row r="110" spans="1:10" ht="23.25" customHeight="1" x14ac:dyDescent="0.25">
      <c r="A110" s="136" t="s">
        <v>101</v>
      </c>
      <c r="B110" s="136"/>
      <c r="C110" s="14" t="s">
        <v>110</v>
      </c>
      <c r="D110" s="14" t="s">
        <v>103</v>
      </c>
      <c r="E110" s="14" t="s">
        <v>104</v>
      </c>
      <c r="F110" s="14" t="s">
        <v>105</v>
      </c>
      <c r="G110" s="14" t="s">
        <v>106</v>
      </c>
      <c r="H110" s="23" t="str">
        <f>H102</f>
        <v>Valor desconto</v>
      </c>
      <c r="I110" s="24" t="s">
        <v>108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0</v>
      </c>
      <c r="D111" s="14">
        <v>1</v>
      </c>
      <c r="E111" s="37">
        <f>A111*C111*D111</f>
        <v>0</v>
      </c>
      <c r="F111" s="37">
        <f>E111</f>
        <v>0</v>
      </c>
      <c r="G111" s="43">
        <f>IF(I19="Não aplicável",0,I19)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/>
    <row r="113" spans="1:12" ht="12" customHeight="1" x14ac:dyDescent="0.25">
      <c r="A113" s="157" t="s">
        <v>112</v>
      </c>
      <c r="B113" s="157"/>
      <c r="C113" s="157"/>
      <c r="D113" s="157"/>
      <c r="E113" s="157"/>
      <c r="F113" s="157"/>
      <c r="G113" s="157"/>
      <c r="H113" s="47">
        <f>H55+H91+H99</f>
        <v>1.787922024</v>
      </c>
      <c r="I113" s="48">
        <f>I55+I91+I99</f>
        <v>970.51464630588896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9" t="s">
        <v>113</v>
      </c>
      <c r="B115" s="139"/>
      <c r="C115" s="139"/>
      <c r="D115" s="139"/>
      <c r="E115" s="139"/>
      <c r="F115" s="139"/>
      <c r="G115" s="139"/>
      <c r="H115" s="139"/>
      <c r="I115" s="139"/>
    </row>
    <row r="116" spans="1:12" ht="33.75" customHeight="1" x14ac:dyDescent="0.25">
      <c r="A116" s="22" t="s">
        <v>38</v>
      </c>
      <c r="B116" s="140" t="s">
        <v>114</v>
      </c>
      <c r="C116" s="140"/>
      <c r="D116" s="140"/>
      <c r="E116" s="140"/>
      <c r="F116" s="140"/>
      <c r="G116" s="140"/>
      <c r="H116" s="22" t="s">
        <v>40</v>
      </c>
      <c r="I116" s="22" t="s">
        <v>41</v>
      </c>
    </row>
    <row r="117" spans="1:12" ht="15" customHeight="1" x14ac:dyDescent="0.25">
      <c r="A117" s="14">
        <v>1</v>
      </c>
      <c r="B117" s="127" t="s">
        <v>115</v>
      </c>
      <c r="C117" s="127"/>
      <c r="D117" s="127"/>
      <c r="E117" s="127"/>
      <c r="F117" s="127"/>
      <c r="G117" s="127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31" t="s">
        <v>116</v>
      </c>
      <c r="C118" s="131"/>
      <c r="D118" s="131"/>
      <c r="E118" s="131"/>
      <c r="F118" s="131"/>
      <c r="G118" s="131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27" t="s">
        <v>117</v>
      </c>
      <c r="C119" s="127"/>
      <c r="D119" s="127"/>
      <c r="E119" s="127"/>
      <c r="F119" s="127"/>
      <c r="G119" s="127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27" t="s">
        <v>118</v>
      </c>
      <c r="C120" s="127"/>
      <c r="D120" s="127"/>
      <c r="E120" s="127"/>
      <c r="F120" s="127"/>
      <c r="G120" s="127"/>
      <c r="H120" s="23">
        <f t="shared" si="6"/>
        <v>0</v>
      </c>
      <c r="I120" s="24">
        <f>IF(F127=20%,G127,0)</f>
        <v>0</v>
      </c>
    </row>
    <row r="121" spans="1:12" ht="15" customHeight="1" x14ac:dyDescent="0.25">
      <c r="A121" s="14">
        <v>5</v>
      </c>
      <c r="B121" s="127" t="s">
        <v>119</v>
      </c>
      <c r="C121" s="127"/>
      <c r="D121" s="127"/>
      <c r="E121" s="127"/>
      <c r="F121" s="127"/>
      <c r="G121" s="127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27" t="s">
        <v>120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27" t="s">
        <v>121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45" t="s">
        <v>122</v>
      </c>
      <c r="B124" s="145"/>
      <c r="C124" s="145"/>
      <c r="D124" s="145"/>
      <c r="E124" s="145"/>
      <c r="F124" s="145"/>
      <c r="G124" s="145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51" t="s">
        <v>123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124</v>
      </c>
      <c r="B127" s="158"/>
      <c r="C127" s="158"/>
      <c r="D127" s="158"/>
      <c r="E127" s="158"/>
      <c r="F127" s="55">
        <f>I29</f>
        <v>0</v>
      </c>
      <c r="G127" s="56">
        <f>I129*F127</f>
        <v>0</v>
      </c>
      <c r="H127" s="57" t="s">
        <v>125</v>
      </c>
      <c r="I127" s="58">
        <f>I96</f>
        <v>0</v>
      </c>
    </row>
    <row r="128" spans="1:12" s="61" customFormat="1" ht="16.5" customHeight="1" x14ac:dyDescent="0.25">
      <c r="A128" s="159" t="s">
        <v>126</v>
      </c>
      <c r="B128" s="159"/>
      <c r="C128" s="57" t="s">
        <v>127</v>
      </c>
      <c r="D128" s="57" t="s">
        <v>128</v>
      </c>
      <c r="E128" s="57" t="s">
        <v>129</v>
      </c>
      <c r="F128" s="57" t="s">
        <v>130</v>
      </c>
      <c r="G128" s="57" t="s">
        <v>131</v>
      </c>
      <c r="H128" s="57" t="s">
        <v>132</v>
      </c>
      <c r="I128" s="59" t="s">
        <v>133</v>
      </c>
      <c r="J128" s="60"/>
    </row>
    <row r="129" spans="1:12" ht="16.5" customHeight="1" x14ac:dyDescent="0.25">
      <c r="A129" s="160">
        <f>I55</f>
        <v>542.81709900000033</v>
      </c>
      <c r="B129" s="160"/>
      <c r="C129" s="62">
        <f>I66</f>
        <v>199.75669243200011</v>
      </c>
      <c r="D129" s="62">
        <f>I78</f>
        <v>138.3874196703571</v>
      </c>
      <c r="E129" s="62">
        <f>I85</f>
        <v>38.626864764840022</v>
      </c>
      <c r="F129" s="62">
        <f>I89</f>
        <v>50.926570438691414</v>
      </c>
      <c r="G129" s="62">
        <f>I99</f>
        <v>0</v>
      </c>
      <c r="H129" s="62">
        <f>A129+C129+D129+E129+F129+G129</f>
        <v>970.51464630588896</v>
      </c>
      <c r="I129" s="62">
        <f>H129-I127</f>
        <v>970.51464630588896</v>
      </c>
      <c r="J129" s="34"/>
    </row>
    <row r="130" spans="1:12" ht="4.5" customHeight="1" x14ac:dyDescent="0.25">
      <c r="A130" s="29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22" t="s">
        <v>53</v>
      </c>
      <c r="B131" s="140" t="s">
        <v>134</v>
      </c>
      <c r="C131" s="140"/>
      <c r="D131" s="140"/>
      <c r="E131" s="140"/>
      <c r="F131" s="140"/>
      <c r="G131" s="140"/>
      <c r="H131" s="22" t="s">
        <v>40</v>
      </c>
      <c r="I131" s="22" t="s">
        <v>41</v>
      </c>
    </row>
    <row r="132" spans="1:12" ht="15" customHeight="1" x14ac:dyDescent="0.25">
      <c r="A132" s="14">
        <v>1</v>
      </c>
      <c r="B132" s="127" t="s">
        <v>135</v>
      </c>
      <c r="C132" s="127"/>
      <c r="D132" s="127"/>
      <c r="E132" s="127"/>
      <c r="F132" s="127"/>
      <c r="G132" s="127"/>
      <c r="H132" s="23">
        <f>I132/$I$142</f>
        <v>0.10303811527279289</v>
      </c>
      <c r="I132" s="24">
        <v>100</v>
      </c>
    </row>
    <row r="133" spans="1:12" ht="15" customHeight="1" x14ac:dyDescent="0.25">
      <c r="A133" s="14">
        <v>2</v>
      </c>
      <c r="B133" s="127" t="s">
        <v>136</v>
      </c>
      <c r="C133" s="127"/>
      <c r="D133" s="127"/>
      <c r="E133" s="127"/>
      <c r="F133" s="127"/>
      <c r="G133" s="127"/>
      <c r="H133" s="23">
        <f>I133/$I$142</f>
        <v>5.1519057636396443E-2</v>
      </c>
      <c r="I133" s="24">
        <v>50</v>
      </c>
    </row>
    <row r="134" spans="1:12" ht="33" customHeight="1" x14ac:dyDescent="0.25">
      <c r="A134" s="145" t="s">
        <v>207</v>
      </c>
      <c r="B134" s="145"/>
      <c r="C134" s="145"/>
      <c r="D134" s="145"/>
      <c r="E134" s="145"/>
      <c r="F134" s="145"/>
      <c r="G134" s="145"/>
      <c r="H134" s="25">
        <f>H132+H133</f>
        <v>0.15455717290918933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66</v>
      </c>
      <c r="B136" s="140" t="s">
        <v>138</v>
      </c>
      <c r="C136" s="140"/>
      <c r="D136" s="140"/>
      <c r="E136" s="140"/>
      <c r="F136" s="140"/>
      <c r="G136" s="140"/>
      <c r="H136" s="22" t="s">
        <v>40</v>
      </c>
      <c r="I136" s="22" t="s">
        <v>41</v>
      </c>
    </row>
    <row r="137" spans="1:12" ht="15" customHeight="1" x14ac:dyDescent="0.25">
      <c r="A137" s="14">
        <v>1</v>
      </c>
      <c r="B137" s="127" t="s">
        <v>138</v>
      </c>
      <c r="C137" s="127"/>
      <c r="D137" s="127"/>
      <c r="E137" s="127"/>
      <c r="F137" s="127"/>
      <c r="G137" s="127"/>
      <c r="H137" s="23">
        <f>I137/I142</f>
        <v>2.5442827090810666E-2</v>
      </c>
      <c r="I137" s="24">
        <f>G140-I134</f>
        <v>24.692636335060001</v>
      </c>
    </row>
    <row r="138" spans="1:12" ht="34.15" customHeight="1" x14ac:dyDescent="0.25">
      <c r="A138" s="145" t="s">
        <v>208</v>
      </c>
      <c r="B138" s="145"/>
      <c r="C138" s="145"/>
      <c r="D138" s="145"/>
      <c r="E138" s="145"/>
      <c r="F138" s="145"/>
      <c r="G138" s="145"/>
      <c r="H138" s="25">
        <f>H137</f>
        <v>2.5442827090810666E-2</v>
      </c>
      <c r="I138" s="26">
        <f>I137</f>
        <v>24.692636335060001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62" t="s">
        <v>140</v>
      </c>
      <c r="B140" s="162"/>
      <c r="C140" s="162"/>
      <c r="D140" s="162"/>
      <c r="E140" s="162"/>
      <c r="F140" s="55">
        <v>0.18</v>
      </c>
      <c r="G140" s="56">
        <f>I142*F140</f>
        <v>174.69263633506</v>
      </c>
      <c r="H140" s="57" t="s">
        <v>125</v>
      </c>
      <c r="I140" s="58">
        <f>I96</f>
        <v>0</v>
      </c>
      <c r="L140" s="2"/>
    </row>
    <row r="141" spans="1:12" s="61" customFormat="1" ht="16.5" customHeight="1" x14ac:dyDescent="0.25">
      <c r="A141" s="159" t="s">
        <v>126</v>
      </c>
      <c r="B141" s="159"/>
      <c r="C141" s="57" t="s">
        <v>127</v>
      </c>
      <c r="D141" s="57" t="s">
        <v>128</v>
      </c>
      <c r="E141" s="57" t="s">
        <v>129</v>
      </c>
      <c r="F141" s="57" t="s">
        <v>130</v>
      </c>
      <c r="G141" s="57" t="s">
        <v>131</v>
      </c>
      <c r="H141" s="57" t="s">
        <v>132</v>
      </c>
      <c r="I141" s="59" t="s">
        <v>133</v>
      </c>
      <c r="J141" s="60"/>
      <c r="L141" s="60"/>
    </row>
    <row r="142" spans="1:12" ht="16.5" customHeight="1" x14ac:dyDescent="0.25">
      <c r="A142" s="160">
        <f>I55</f>
        <v>542.81709900000033</v>
      </c>
      <c r="B142" s="160"/>
      <c r="C142" s="62">
        <f>I66</f>
        <v>199.75669243200011</v>
      </c>
      <c r="D142" s="62">
        <f>I78</f>
        <v>138.3874196703571</v>
      </c>
      <c r="E142" s="62">
        <f>I85</f>
        <v>38.626864764840022</v>
      </c>
      <c r="F142" s="62">
        <f>I89</f>
        <v>50.926570438691414</v>
      </c>
      <c r="G142" s="62">
        <f>I99</f>
        <v>0</v>
      </c>
      <c r="H142" s="62">
        <f>A142+C142+D142+E142+F142+G142</f>
        <v>970.51464630588896</v>
      </c>
      <c r="I142" s="62">
        <f>H142-I140</f>
        <v>970.51464630588896</v>
      </c>
      <c r="J142" s="34"/>
      <c r="L142" s="2"/>
    </row>
    <row r="143" spans="1:12" ht="4.5" customHeight="1" x14ac:dyDescent="0.25"/>
    <row r="144" spans="1:12" ht="12" customHeight="1" x14ac:dyDescent="0.25">
      <c r="A144" s="157" t="s">
        <v>141</v>
      </c>
      <c r="B144" s="157"/>
      <c r="C144" s="157"/>
      <c r="D144" s="157"/>
      <c r="E144" s="157"/>
      <c r="F144" s="157"/>
      <c r="G144" s="157"/>
      <c r="H144" s="47">
        <f>H124+H134+H138</f>
        <v>0.18</v>
      </c>
      <c r="I144" s="48">
        <f>I124+I134+I138</f>
        <v>174.69263633506</v>
      </c>
    </row>
    <row r="145" spans="1:10" ht="4.5" customHeight="1" x14ac:dyDescent="0.25"/>
    <row r="146" spans="1:10" ht="11.25" customHeight="1" x14ac:dyDescent="0.25">
      <c r="A146" s="139" t="s">
        <v>142</v>
      </c>
      <c r="B146" s="139"/>
      <c r="C146" s="139"/>
      <c r="D146" s="139"/>
      <c r="E146" s="139"/>
      <c r="F146" s="139"/>
      <c r="G146" s="139"/>
      <c r="H146" s="139"/>
      <c r="I146" s="139"/>
    </row>
    <row r="147" spans="1:10" ht="33.75" customHeight="1" x14ac:dyDescent="0.25">
      <c r="A147" s="22" t="s">
        <v>38</v>
      </c>
      <c r="B147" s="140" t="s">
        <v>143</v>
      </c>
      <c r="C147" s="140"/>
      <c r="D147" s="140"/>
      <c r="E147" s="140"/>
      <c r="F147" s="140"/>
      <c r="G147" s="140"/>
      <c r="H147" s="22" t="s">
        <v>40</v>
      </c>
      <c r="I147" s="22" t="s">
        <v>41</v>
      </c>
    </row>
    <row r="148" spans="1:10" ht="15" customHeight="1" x14ac:dyDescent="0.25">
      <c r="A148" s="14">
        <v>1</v>
      </c>
      <c r="B148" s="127" t="s">
        <v>144</v>
      </c>
      <c r="C148" s="127"/>
      <c r="D148" s="127"/>
      <c r="E148" s="127"/>
      <c r="F148" s="127"/>
      <c r="G148" s="127"/>
      <c r="H148" s="23">
        <f>I148/$I$113</f>
        <v>7.960560456668396E-3</v>
      </c>
      <c r="I148" s="24">
        <f>($D$158/$E$160)*H158</f>
        <v>7.725840516000174</v>
      </c>
    </row>
    <row r="149" spans="1:10" ht="15" customHeight="1" x14ac:dyDescent="0.25">
      <c r="A149" s="14">
        <v>2</v>
      </c>
      <c r="B149" s="127" t="s">
        <v>145</v>
      </c>
      <c r="C149" s="127"/>
      <c r="D149" s="127"/>
      <c r="E149" s="127"/>
      <c r="F149" s="127"/>
      <c r="G149" s="127"/>
      <c r="H149" s="23">
        <f>I149/$I$113</f>
        <v>3.6741048261546443E-2</v>
      </c>
      <c r="I149" s="24">
        <f>($D$158/$E$160)*H159</f>
        <v>35.657725458462345</v>
      </c>
    </row>
    <row r="150" spans="1:10" ht="15" customHeight="1" x14ac:dyDescent="0.25">
      <c r="A150" s="14">
        <v>3</v>
      </c>
      <c r="B150" s="127" t="s">
        <v>15</v>
      </c>
      <c r="C150" s="127"/>
      <c r="D150" s="127"/>
      <c r="E150" s="127"/>
      <c r="F150" s="127"/>
      <c r="G150" s="127"/>
      <c r="H150" s="23">
        <f>I150/$I$113</f>
        <v>0</v>
      </c>
      <c r="I150" s="24">
        <f>($D$158/$E$160)*H160</f>
        <v>0</v>
      </c>
    </row>
    <row r="151" spans="1:10" ht="15" customHeight="1" x14ac:dyDescent="0.25">
      <c r="A151" s="14">
        <v>4</v>
      </c>
      <c r="B151" s="127" t="s">
        <v>146</v>
      </c>
      <c r="C151" s="127"/>
      <c r="D151" s="127"/>
      <c r="E151" s="127"/>
      <c r="F151" s="127"/>
      <c r="G151" s="127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27" t="s">
        <v>147</v>
      </c>
      <c r="C152" s="127"/>
      <c r="D152" s="127"/>
      <c r="E152" s="127"/>
      <c r="F152" s="127"/>
      <c r="G152" s="127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5" t="s">
        <v>148</v>
      </c>
      <c r="B153" s="145"/>
      <c r="C153" s="145"/>
      <c r="D153" s="145"/>
      <c r="E153" s="145"/>
      <c r="F153" s="145"/>
      <c r="G153" s="145"/>
      <c r="H153" s="25">
        <f>H148+H149+H150+H151+H152</f>
        <v>4.4701608718214839E-2</v>
      </c>
      <c r="I153" s="26">
        <f>SUM(I148:I152)</f>
        <v>43.38356597446252</v>
      </c>
    </row>
    <row r="154" spans="1:10" ht="11.25" customHeight="1" x14ac:dyDescent="0.25">
      <c r="A154" s="29" t="s">
        <v>149</v>
      </c>
      <c r="B154" s="151" t="s">
        <v>150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9" t="s">
        <v>151</v>
      </c>
      <c r="B155" s="163" t="s">
        <v>152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4" t="s">
        <v>153</v>
      </c>
      <c r="B156" s="154"/>
      <c r="C156" s="154"/>
      <c r="D156" s="154"/>
      <c r="E156" s="154"/>
      <c r="F156" s="154"/>
      <c r="G156" s="154"/>
      <c r="H156" s="154"/>
      <c r="I156" s="154"/>
    </row>
    <row r="157" spans="1:10" ht="13.5" customHeight="1" x14ac:dyDescent="0.25">
      <c r="A157" s="124" t="s">
        <v>154</v>
      </c>
      <c r="B157" s="124"/>
      <c r="C157" s="3" t="s">
        <v>155</v>
      </c>
      <c r="D157" s="164" t="s">
        <v>156</v>
      </c>
      <c r="E157" s="164"/>
      <c r="F157" s="3" t="s">
        <v>157</v>
      </c>
      <c r="G157" s="3" t="s">
        <v>158</v>
      </c>
      <c r="H157" s="165" t="s">
        <v>159</v>
      </c>
      <c r="I157" s="165"/>
    </row>
    <row r="158" spans="1:10" ht="13.5" customHeight="1" x14ac:dyDescent="0.25">
      <c r="A158" s="166">
        <f>I113</f>
        <v>970.51464630588896</v>
      </c>
      <c r="B158" s="166"/>
      <c r="C158" s="24">
        <f>I144</f>
        <v>174.69263633506</v>
      </c>
      <c r="D158" s="167">
        <f>A158+C158</f>
        <v>1145.207282640949</v>
      </c>
      <c r="E158" s="167"/>
      <c r="F158" s="14" t="s">
        <v>144</v>
      </c>
      <c r="G158" s="43">
        <v>1.6500000000000001E-2</v>
      </c>
      <c r="H158" s="168">
        <v>6.4999999999999997E-3</v>
      </c>
      <c r="I158" s="168"/>
      <c r="J158" s="34"/>
    </row>
    <row r="159" spans="1:10" ht="13.5" customHeight="1" x14ac:dyDescent="0.25">
      <c r="A159" s="196" t="s">
        <v>160</v>
      </c>
      <c r="B159" s="196"/>
      <c r="C159" s="14">
        <v>1</v>
      </c>
      <c r="D159" s="63">
        <f>G163/1</f>
        <v>9.2499999999999999E-2</v>
      </c>
      <c r="E159" s="64">
        <f>C159-D159</f>
        <v>0.90749999999999997</v>
      </c>
      <c r="F159" s="14" t="s">
        <v>145</v>
      </c>
      <c r="G159" s="43">
        <v>7.5999999999999998E-2</v>
      </c>
      <c r="H159" s="168">
        <v>0.03</v>
      </c>
      <c r="I159" s="168"/>
    </row>
    <row r="160" spans="1:10" ht="13.5" customHeight="1" x14ac:dyDescent="0.25">
      <c r="A160" s="169" t="s">
        <v>161</v>
      </c>
      <c r="B160" s="169"/>
      <c r="C160" s="14">
        <v>1</v>
      </c>
      <c r="D160" s="63">
        <f>H163</f>
        <v>3.6499999999999998E-2</v>
      </c>
      <c r="E160" s="65">
        <f>C160-D160</f>
        <v>0.96350000000000002</v>
      </c>
      <c r="F160" s="14" t="s">
        <v>15</v>
      </c>
      <c r="G160" s="43">
        <f>I11</f>
        <v>0</v>
      </c>
      <c r="H160" s="168">
        <f>I11</f>
        <v>0</v>
      </c>
      <c r="I160" s="168"/>
    </row>
    <row r="161" spans="1:10" ht="13.5" customHeight="1" x14ac:dyDescent="0.25">
      <c r="A161" s="169" t="s">
        <v>162</v>
      </c>
      <c r="B161" s="169"/>
      <c r="C161" s="14">
        <v>1</v>
      </c>
      <c r="D161" s="66">
        <v>0.09</v>
      </c>
      <c r="E161" s="67">
        <f>C161-D161</f>
        <v>0.91</v>
      </c>
      <c r="F161" s="14" t="s">
        <v>163</v>
      </c>
      <c r="G161" s="43">
        <v>0</v>
      </c>
      <c r="H161" s="168">
        <v>0</v>
      </c>
      <c r="I161" s="168"/>
    </row>
    <row r="162" spans="1:10" ht="13.5" customHeight="1" x14ac:dyDescent="0.25">
      <c r="A162" s="197" t="s">
        <v>164</v>
      </c>
      <c r="B162" s="197" t="s">
        <v>165</v>
      </c>
      <c r="C162" s="197"/>
      <c r="D162" s="197"/>
      <c r="E162" s="197"/>
      <c r="F162" s="12" t="s">
        <v>166</v>
      </c>
      <c r="G162" s="43">
        <v>0</v>
      </c>
      <c r="H162" s="168">
        <v>0</v>
      </c>
      <c r="I162" s="168"/>
    </row>
    <row r="163" spans="1:10" ht="18" customHeight="1" x14ac:dyDescent="0.25">
      <c r="A163" s="197"/>
      <c r="B163" s="197"/>
      <c r="C163" s="197"/>
      <c r="D163" s="197"/>
      <c r="E163" s="197"/>
      <c r="F163" s="3" t="s">
        <v>167</v>
      </c>
      <c r="G163" s="68">
        <f>SUM(G158:G162)</f>
        <v>9.2499999999999999E-2</v>
      </c>
      <c r="H163" s="171">
        <f>SUM(H158:I162)</f>
        <v>3.6499999999999998E-2</v>
      </c>
      <c r="I163" s="171"/>
    </row>
    <row r="164" spans="1:10" ht="59.25" customHeight="1" x14ac:dyDescent="0.25">
      <c r="A164" s="198" t="s">
        <v>168</v>
      </c>
      <c r="B164" s="198"/>
      <c r="C164" s="198"/>
      <c r="D164" s="198"/>
      <c r="E164" s="198"/>
      <c r="F164" s="198"/>
      <c r="G164" s="198"/>
      <c r="H164" s="198"/>
      <c r="I164" s="198"/>
    </row>
    <row r="165" spans="1:10" ht="13.5" customHeight="1" x14ac:dyDescent="0.25">
      <c r="A165" s="29" t="s">
        <v>169</v>
      </c>
      <c r="B165" s="163" t="s">
        <v>170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69"/>
      <c r="B166" s="173"/>
      <c r="C166" s="173"/>
      <c r="D166" s="173"/>
      <c r="E166" s="173"/>
      <c r="F166" s="173"/>
      <c r="G166" s="173"/>
      <c r="H166" s="173"/>
      <c r="I166" s="173"/>
    </row>
    <row r="167" spans="1:10" ht="12" customHeight="1" x14ac:dyDescent="0.25">
      <c r="A167" s="157" t="s">
        <v>171</v>
      </c>
      <c r="B167" s="157"/>
      <c r="C167" s="157"/>
      <c r="D167" s="157"/>
      <c r="E167" s="157"/>
      <c r="F167" s="157"/>
      <c r="G167" s="157"/>
      <c r="H167" s="47">
        <f>H153</f>
        <v>4.4701608718214839E-2</v>
      </c>
      <c r="I167" s="48">
        <f>I153</f>
        <v>43.38356597446252</v>
      </c>
    </row>
    <row r="168" spans="1:10" ht="4.5" customHeight="1" x14ac:dyDescent="0.25"/>
    <row r="169" spans="1:10" ht="11.25" customHeight="1" x14ac:dyDescent="0.25">
      <c r="A169" s="174" t="s">
        <v>172</v>
      </c>
      <c r="B169" s="174"/>
      <c r="C169" s="174"/>
      <c r="D169" s="174"/>
      <c r="E169" s="174"/>
      <c r="F169" s="174"/>
      <c r="G169" s="174"/>
      <c r="H169" s="174"/>
      <c r="I169" s="174"/>
    </row>
    <row r="170" spans="1:10" ht="11.25" customHeight="1" x14ac:dyDescent="0.25">
      <c r="A170" s="139" t="s">
        <v>37</v>
      </c>
      <c r="B170" s="139"/>
      <c r="C170" s="139"/>
      <c r="D170" s="139"/>
      <c r="E170" s="139"/>
      <c r="F170" s="139"/>
      <c r="G170" s="139"/>
      <c r="H170" s="139"/>
      <c r="I170" s="139"/>
    </row>
    <row r="171" spans="1:10" ht="15" customHeight="1" x14ac:dyDescent="0.25">
      <c r="A171" s="14">
        <v>1</v>
      </c>
      <c r="B171" s="127" t="s">
        <v>173</v>
      </c>
      <c r="C171" s="127"/>
      <c r="D171" s="127"/>
      <c r="E171" s="127"/>
      <c r="F171" s="127"/>
      <c r="G171" s="127"/>
      <c r="H171" s="23">
        <f>I171/$G$194</f>
        <v>0.45668961664337859</v>
      </c>
      <c r="I171" s="70">
        <f>I55</f>
        <v>542.81709900000033</v>
      </c>
    </row>
    <row r="172" spans="1:10" ht="15" customHeight="1" x14ac:dyDescent="0.25">
      <c r="A172" s="14">
        <v>2</v>
      </c>
      <c r="B172" s="127" t="s">
        <v>174</v>
      </c>
      <c r="C172" s="127"/>
      <c r="D172" s="127"/>
      <c r="E172" s="127"/>
      <c r="F172" s="127"/>
      <c r="G172" s="127"/>
      <c r="H172" s="23">
        <f t="shared" ref="H172:H173" si="7">I172/$G$194</f>
        <v>0.35983580708543494</v>
      </c>
      <c r="I172" s="70">
        <f>I66+I78+I85+I89</f>
        <v>427.69754730588863</v>
      </c>
    </row>
    <row r="173" spans="1:10" ht="15" customHeight="1" x14ac:dyDescent="0.25">
      <c r="A173" s="14">
        <v>3</v>
      </c>
      <c r="B173" s="127" t="s">
        <v>175</v>
      </c>
      <c r="C173" s="127"/>
      <c r="D173" s="127"/>
      <c r="E173" s="127"/>
      <c r="F173" s="127"/>
      <c r="G173" s="127"/>
      <c r="H173" s="23">
        <f t="shared" si="7"/>
        <v>0</v>
      </c>
      <c r="I173" s="70">
        <f>I99</f>
        <v>0</v>
      </c>
    </row>
    <row r="174" spans="1:10" s="28" customFormat="1" ht="15" customHeight="1" x14ac:dyDescent="0.25">
      <c r="A174" s="157" t="s">
        <v>176</v>
      </c>
      <c r="B174" s="157"/>
      <c r="C174" s="157"/>
      <c r="D174" s="157"/>
      <c r="E174" s="157"/>
      <c r="F174" s="157"/>
      <c r="G174" s="157"/>
      <c r="H174" s="47">
        <f>H171+H172+H173</f>
        <v>0.81652542372881354</v>
      </c>
      <c r="I174" s="48">
        <f>SUM(I171:I173)</f>
        <v>970.51464630588896</v>
      </c>
      <c r="J174" s="35"/>
    </row>
    <row r="175" spans="1:10" ht="4.5" customHeight="1" x14ac:dyDescent="0.25"/>
    <row r="176" spans="1:10" ht="11.25" customHeight="1" x14ac:dyDescent="0.25">
      <c r="A176" s="139" t="s">
        <v>113</v>
      </c>
      <c r="B176" s="139"/>
      <c r="C176" s="139"/>
      <c r="D176" s="139"/>
      <c r="E176" s="139"/>
      <c r="F176" s="139"/>
      <c r="G176" s="139"/>
      <c r="H176" s="139"/>
      <c r="I176" s="139"/>
    </row>
    <row r="177" spans="1:11" ht="15" customHeight="1" x14ac:dyDescent="0.25">
      <c r="A177" s="14">
        <v>1</v>
      </c>
      <c r="B177" s="127" t="s">
        <v>177</v>
      </c>
      <c r="C177" s="127"/>
      <c r="D177" s="127"/>
      <c r="E177" s="127"/>
      <c r="F177" s="127"/>
      <c r="G177" s="127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27" t="s">
        <v>178</v>
      </c>
      <c r="C178" s="127"/>
      <c r="D178" s="127"/>
      <c r="E178" s="127"/>
      <c r="F178" s="127"/>
      <c r="G178" s="127"/>
      <c r="H178" s="23">
        <f t="shared" si="8"/>
        <v>0.12619986110000331</v>
      </c>
      <c r="I178" s="24">
        <f>I134</f>
        <v>150</v>
      </c>
    </row>
    <row r="179" spans="1:11" ht="15" customHeight="1" x14ac:dyDescent="0.25">
      <c r="A179" s="14">
        <v>3</v>
      </c>
      <c r="B179" s="127" t="s">
        <v>179</v>
      </c>
      <c r="C179" s="127"/>
      <c r="D179" s="127"/>
      <c r="E179" s="127"/>
      <c r="F179" s="127"/>
      <c r="G179" s="127"/>
      <c r="H179" s="23">
        <f t="shared" si="8"/>
        <v>2.0774715171183115E-2</v>
      </c>
      <c r="I179" s="24">
        <f>I138</f>
        <v>24.692636335060001</v>
      </c>
    </row>
    <row r="180" spans="1:11" ht="15" customHeight="1" x14ac:dyDescent="0.25">
      <c r="A180" s="157" t="s">
        <v>180</v>
      </c>
      <c r="B180" s="157"/>
      <c r="C180" s="157"/>
      <c r="D180" s="157"/>
      <c r="E180" s="157"/>
      <c r="F180" s="157"/>
      <c r="G180" s="157"/>
      <c r="H180" s="47">
        <f>H177+H178+H179</f>
        <v>0.14697457627118643</v>
      </c>
      <c r="I180" s="48">
        <f>I177+I178+I179</f>
        <v>174.69263633506</v>
      </c>
    </row>
    <row r="181" spans="1:11" ht="4.5" customHeight="1" x14ac:dyDescent="0.25"/>
    <row r="182" spans="1:11" ht="11.25" customHeight="1" x14ac:dyDescent="0.25">
      <c r="A182" s="139" t="s">
        <v>142</v>
      </c>
      <c r="B182" s="139"/>
      <c r="C182" s="139"/>
      <c r="D182" s="139"/>
      <c r="E182" s="139"/>
      <c r="F182" s="139"/>
      <c r="G182" s="139"/>
      <c r="H182" s="139"/>
      <c r="I182" s="139"/>
    </row>
    <row r="183" spans="1:11" ht="15" customHeight="1" x14ac:dyDescent="0.25">
      <c r="A183" s="14">
        <v>1</v>
      </c>
      <c r="B183" s="127" t="s">
        <v>181</v>
      </c>
      <c r="C183" s="127"/>
      <c r="D183" s="127"/>
      <c r="E183" s="127"/>
      <c r="F183" s="127"/>
      <c r="G183" s="127"/>
      <c r="H183" s="23">
        <f>I183/$G$194</f>
        <v>3.6500000000000005E-2</v>
      </c>
      <c r="I183" s="24">
        <f>I153</f>
        <v>43.38356597446252</v>
      </c>
    </row>
    <row r="184" spans="1:11" ht="15" customHeight="1" x14ac:dyDescent="0.25">
      <c r="A184" s="157" t="s">
        <v>182</v>
      </c>
      <c r="B184" s="157"/>
      <c r="C184" s="157"/>
      <c r="D184" s="157"/>
      <c r="E184" s="157"/>
      <c r="F184" s="157"/>
      <c r="G184" s="157"/>
      <c r="H184" s="47">
        <f>H183</f>
        <v>3.6500000000000005E-2</v>
      </c>
      <c r="I184" s="48">
        <f>I153</f>
        <v>43.38356597446252</v>
      </c>
      <c r="K184" s="41"/>
    </row>
    <row r="185" spans="1:11" ht="4.5" customHeight="1" x14ac:dyDescent="0.25"/>
    <row r="186" spans="1:11" ht="11.25" customHeight="1" x14ac:dyDescent="0.25">
      <c r="A186" s="182" t="s">
        <v>183</v>
      </c>
      <c r="B186" s="182"/>
      <c r="C186" s="182"/>
      <c r="D186" s="182"/>
      <c r="E186" s="182"/>
      <c r="F186" s="182"/>
      <c r="G186" s="182"/>
      <c r="H186" s="182"/>
      <c r="I186" s="182"/>
    </row>
    <row r="187" spans="1:11" ht="4.9000000000000004" customHeight="1" x14ac:dyDescent="0.25">
      <c r="A187" s="175"/>
      <c r="B187" s="175"/>
      <c r="C187" s="175"/>
      <c r="D187" s="175"/>
      <c r="E187" s="175"/>
      <c r="F187" s="175"/>
      <c r="G187" s="175"/>
      <c r="H187" s="175"/>
      <c r="I187" s="175"/>
    </row>
    <row r="188" spans="1:11" ht="22.5" customHeight="1" x14ac:dyDescent="0.25">
      <c r="A188" s="186" t="s">
        <v>184</v>
      </c>
      <c r="B188" s="187"/>
      <c r="C188" s="187"/>
      <c r="D188" s="187"/>
      <c r="E188" s="187"/>
      <c r="F188" s="187"/>
      <c r="G188" s="187"/>
      <c r="H188" s="188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82" t="s">
        <v>185</v>
      </c>
      <c r="B190" s="182"/>
      <c r="C190" s="182"/>
      <c r="D190" s="182"/>
      <c r="E190" s="182"/>
      <c r="F190" s="182"/>
      <c r="G190" s="199" t="s">
        <v>209</v>
      </c>
      <c r="H190" s="184"/>
      <c r="I190" s="185"/>
    </row>
    <row r="191" spans="1:11" ht="11.25" customHeight="1" x14ac:dyDescent="0.25">
      <c r="A191" s="182"/>
      <c r="B191" s="182"/>
      <c r="C191" s="182"/>
      <c r="D191" s="182"/>
      <c r="E191" s="182"/>
      <c r="F191" s="182"/>
      <c r="G191" s="90"/>
      <c r="H191" s="91"/>
      <c r="I191" s="91">
        <f>((H70+H76+H77+H82+H83+H84)+((H70+H76+H77+H82+H83+H84)*H66))*I55*H194</f>
        <v>208.99665102474509</v>
      </c>
    </row>
    <row r="192" spans="1:11" ht="4.9000000000000004" customHeight="1" x14ac:dyDescent="0.25">
      <c r="A192" s="175"/>
      <c r="B192" s="175"/>
      <c r="C192" s="175"/>
      <c r="D192" s="175"/>
      <c r="E192" s="175"/>
      <c r="F192" s="175"/>
      <c r="G192" s="175"/>
      <c r="H192" s="175"/>
      <c r="I192" s="175"/>
    </row>
    <row r="193" spans="1:9" ht="35.450000000000003" customHeight="1" x14ac:dyDescent="0.25">
      <c r="A193" s="176" t="s">
        <v>187</v>
      </c>
      <c r="B193" s="177"/>
      <c r="C193" s="177"/>
      <c r="D193" s="177"/>
      <c r="E193" s="177"/>
      <c r="F193" s="178"/>
      <c r="G193" s="86" t="s">
        <v>188</v>
      </c>
      <c r="H193" s="86" t="s">
        <v>189</v>
      </c>
      <c r="I193" s="86" t="s">
        <v>190</v>
      </c>
    </row>
    <row r="194" spans="1:9" ht="14.45" customHeight="1" x14ac:dyDescent="0.25">
      <c r="A194" s="179"/>
      <c r="B194" s="180"/>
      <c r="C194" s="180"/>
      <c r="D194" s="180"/>
      <c r="E194" s="180"/>
      <c r="F194" s="181"/>
      <c r="G194" s="87">
        <f>I174+I180+I184</f>
        <v>1188.5908486154115</v>
      </c>
      <c r="H194" s="88">
        <f>IF(D6="12x36",2,1)</f>
        <v>1</v>
      </c>
      <c r="I194" s="89">
        <f>G194*H194</f>
        <v>1188.5908486154115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C39" sqref="C39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05" t="s">
        <v>210</v>
      </c>
      <c r="B1" s="206"/>
      <c r="C1" s="206"/>
      <c r="D1" s="207"/>
    </row>
    <row r="2" spans="1:4" ht="28.15" customHeight="1" x14ac:dyDescent="0.25">
      <c r="A2" s="200" t="s">
        <v>211</v>
      </c>
      <c r="B2" s="201"/>
      <c r="C2" s="201"/>
      <c r="D2" s="202"/>
    </row>
    <row r="3" spans="1:4" ht="30" x14ac:dyDescent="0.25">
      <c r="A3" s="94" t="s">
        <v>212</v>
      </c>
      <c r="B3" s="94" t="s">
        <v>213</v>
      </c>
      <c r="C3" s="94" t="s">
        <v>214</v>
      </c>
      <c r="D3" s="94" t="s">
        <v>215</v>
      </c>
    </row>
    <row r="4" spans="1:4" x14ac:dyDescent="0.25">
      <c r="A4" s="95"/>
      <c r="B4" s="96"/>
      <c r="C4" s="97"/>
      <c r="D4" s="97"/>
    </row>
    <row r="5" spans="1:4" x14ac:dyDescent="0.25">
      <c r="A5" s="98"/>
      <c r="B5" s="99"/>
      <c r="C5" s="100"/>
      <c r="D5" s="100"/>
    </row>
    <row r="6" spans="1:4" x14ac:dyDescent="0.25">
      <c r="A6" s="95"/>
      <c r="B6" s="96"/>
      <c r="C6" s="97"/>
      <c r="D6" s="97"/>
    </row>
    <row r="7" spans="1:4" x14ac:dyDescent="0.25">
      <c r="A7" s="95"/>
      <c r="B7" s="96"/>
      <c r="C7" s="97"/>
      <c r="D7" s="97"/>
    </row>
    <row r="8" spans="1:4" x14ac:dyDescent="0.25">
      <c r="A8" s="95"/>
      <c r="B8" s="96"/>
      <c r="C8" s="97"/>
      <c r="D8" s="97"/>
    </row>
    <row r="9" spans="1:4" x14ac:dyDescent="0.25">
      <c r="A9" s="95"/>
      <c r="B9" s="96"/>
      <c r="C9" s="97"/>
      <c r="D9" s="97"/>
    </row>
    <row r="10" spans="1:4" x14ac:dyDescent="0.25">
      <c r="A10" s="95"/>
      <c r="B10" s="96"/>
      <c r="C10" s="97"/>
      <c r="D10" s="97"/>
    </row>
    <row r="11" spans="1:4" x14ac:dyDescent="0.25">
      <c r="A11" s="95"/>
      <c r="B11" s="96"/>
      <c r="C11" s="97"/>
      <c r="D11" s="97"/>
    </row>
    <row r="12" spans="1:4" x14ac:dyDescent="0.25">
      <c r="A12" s="95"/>
      <c r="B12" s="96"/>
      <c r="C12" s="97"/>
      <c r="D12" s="97"/>
    </row>
    <row r="13" spans="1:4" x14ac:dyDescent="0.25">
      <c r="A13" s="95"/>
      <c r="B13" s="96"/>
      <c r="C13" s="97"/>
      <c r="D13" s="97"/>
    </row>
    <row r="14" spans="1:4" x14ac:dyDescent="0.25">
      <c r="A14" s="95"/>
      <c r="B14" s="96"/>
      <c r="C14" s="97"/>
      <c r="D14" s="97"/>
    </row>
    <row r="15" spans="1:4" x14ac:dyDescent="0.25">
      <c r="A15" s="95"/>
      <c r="B15" s="96"/>
      <c r="C15" s="97"/>
      <c r="D15" s="97"/>
    </row>
    <row r="16" spans="1:4" x14ac:dyDescent="0.25">
      <c r="A16" s="95"/>
      <c r="B16" s="96"/>
      <c r="C16" s="97"/>
      <c r="D16" s="97"/>
    </row>
    <row r="17" spans="1:4" x14ac:dyDescent="0.25">
      <c r="A17" s="95"/>
      <c r="B17" s="96"/>
      <c r="C17" s="97"/>
      <c r="D17" s="97"/>
    </row>
    <row r="18" spans="1:4" x14ac:dyDescent="0.25">
      <c r="A18" s="95"/>
      <c r="B18" s="96"/>
      <c r="C18" s="97"/>
      <c r="D18" s="97"/>
    </row>
    <row r="19" spans="1:4" x14ac:dyDescent="0.25">
      <c r="A19" s="95"/>
      <c r="B19" s="96"/>
      <c r="C19" s="97"/>
      <c r="D19" s="97"/>
    </row>
    <row r="20" spans="1:4" x14ac:dyDescent="0.25">
      <c r="A20" s="95"/>
      <c r="B20" s="96"/>
      <c r="C20" s="97"/>
      <c r="D20" s="97"/>
    </row>
    <row r="21" spans="1:4" x14ac:dyDescent="0.25">
      <c r="A21" s="95"/>
      <c r="B21" s="96"/>
      <c r="C21" s="97"/>
      <c r="D21" s="97"/>
    </row>
    <row r="22" spans="1:4" x14ac:dyDescent="0.25">
      <c r="A22" s="95"/>
      <c r="B22" s="96"/>
      <c r="C22" s="97"/>
      <c r="D22" s="97"/>
    </row>
    <row r="23" spans="1:4" x14ac:dyDescent="0.25">
      <c r="A23" s="95"/>
      <c r="B23" s="96"/>
      <c r="C23" s="97"/>
      <c r="D23" s="97"/>
    </row>
    <row r="24" spans="1:4" x14ac:dyDescent="0.25">
      <c r="A24" s="95"/>
      <c r="B24" s="96"/>
      <c r="C24" s="97"/>
      <c r="D24" s="97"/>
    </row>
    <row r="25" spans="1:4" x14ac:dyDescent="0.25">
      <c r="A25" s="95"/>
      <c r="B25" s="96"/>
      <c r="C25" s="97"/>
      <c r="D25" s="97"/>
    </row>
    <row r="26" spans="1:4" x14ac:dyDescent="0.25">
      <c r="A26" s="95"/>
      <c r="B26" s="96"/>
      <c r="C26" s="97"/>
      <c r="D26" s="97"/>
    </row>
    <row r="27" spans="1:4" x14ac:dyDescent="0.25">
      <c r="A27" s="95"/>
      <c r="B27" s="96"/>
      <c r="C27" s="97"/>
      <c r="D27" s="97"/>
    </row>
    <row r="28" spans="1:4" x14ac:dyDescent="0.25">
      <c r="A28" s="95"/>
      <c r="B28" s="96"/>
      <c r="C28" s="97"/>
      <c r="D28" s="97"/>
    </row>
    <row r="29" spans="1:4" x14ac:dyDescent="0.25">
      <c r="A29" s="95"/>
      <c r="B29" s="96"/>
      <c r="C29" s="97"/>
      <c r="D29" s="97"/>
    </row>
    <row r="30" spans="1:4" x14ac:dyDescent="0.25">
      <c r="A30" s="95"/>
      <c r="B30" s="96"/>
      <c r="C30" s="97"/>
      <c r="D30" s="97"/>
    </row>
    <row r="31" spans="1:4" x14ac:dyDescent="0.25">
      <c r="A31" s="95"/>
      <c r="B31" s="96"/>
      <c r="C31" s="97"/>
      <c r="D31" s="97"/>
    </row>
    <row r="32" spans="1:4" x14ac:dyDescent="0.25">
      <c r="A32" s="95"/>
      <c r="B32" s="96"/>
      <c r="C32" s="97"/>
      <c r="D32" s="97"/>
    </row>
    <row r="33" spans="1:4" x14ac:dyDescent="0.25">
      <c r="A33" s="95"/>
      <c r="B33" s="96"/>
      <c r="C33" s="97"/>
      <c r="D33" s="101"/>
    </row>
    <row r="34" spans="1:4" ht="6" customHeight="1" x14ac:dyDescent="0.25">
      <c r="A34" s="115"/>
      <c r="B34" s="116"/>
      <c r="C34" s="116"/>
      <c r="D34" s="116"/>
    </row>
    <row r="35" spans="1:4" ht="27.75" customHeight="1" x14ac:dyDescent="0.25">
      <c r="A35" s="203" t="s">
        <v>216</v>
      </c>
      <c r="B35" s="204"/>
      <c r="C35" s="204"/>
      <c r="D35" s="102">
        <f>SUM(D3:D33)</f>
        <v>0</v>
      </c>
    </row>
    <row r="36" spans="1:4" ht="6.75" customHeight="1" x14ac:dyDescent="0.25">
      <c r="A36" s="115"/>
      <c r="B36" s="116"/>
      <c r="C36" s="116"/>
      <c r="D36" s="116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9"/>
  <sheetViews>
    <sheetView view="pageBreakPreview" topLeftCell="A62" zoomScaleNormal="100" workbookViewId="0">
      <selection activeCell="K66" sqref="K66"/>
    </sheetView>
  </sheetViews>
  <sheetFormatPr defaultColWidth="8.42578125" defaultRowHeight="15" x14ac:dyDescent="0.25"/>
  <cols>
    <col min="1" max="1" width="28" style="74" customWidth="1"/>
    <col min="2" max="2" width="20" style="74" customWidth="1"/>
    <col min="3" max="3" width="12.7109375" style="74" customWidth="1"/>
    <col min="4" max="4" width="11.5703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217</v>
      </c>
      <c r="B1" s="78" t="s">
        <v>218</v>
      </c>
      <c r="C1" s="79" t="s">
        <v>219</v>
      </c>
      <c r="D1" s="79" t="s">
        <v>220</v>
      </c>
      <c r="E1" s="80" t="s">
        <v>221</v>
      </c>
      <c r="F1" s="80" t="s">
        <v>222</v>
      </c>
      <c r="G1" s="80" t="s">
        <v>223</v>
      </c>
      <c r="H1" s="81" t="s">
        <v>224</v>
      </c>
      <c r="I1" s="82" t="s">
        <v>225</v>
      </c>
      <c r="J1" s="82" t="s">
        <v>226</v>
      </c>
      <c r="K1" s="81" t="s">
        <v>227</v>
      </c>
    </row>
    <row r="2" spans="1:11" x14ac:dyDescent="0.25">
      <c r="A2" s="75"/>
      <c r="B2" s="75"/>
      <c r="C2" s="83"/>
      <c r="D2" s="83"/>
      <c r="E2" s="84"/>
      <c r="F2" s="103" t="e">
        <f t="shared" ref="F2:F64" ca="1" si="0">OFFSET(INDIRECT(SUBSTITUTE(_xlfn.FORMULATEXT(J2),"=","")), -6, 0)</f>
        <v>#N/A</v>
      </c>
      <c r="G2" s="104" t="e">
        <f t="shared" ref="G2:G64" ca="1" si="1">F2*E2</f>
        <v>#N/A</v>
      </c>
      <c r="H2" s="105" t="e">
        <f t="shared" ref="H2:H64" ca="1" si="2">OFFSET(INDIRECT(SUBSTITUTE(_xlfn.FORMULATEXT(J2),"=","")), -3, 0)</f>
        <v>#N/A</v>
      </c>
      <c r="I2" s="105" t="e">
        <f ca="1">H2*E2</f>
        <v>#N/A</v>
      </c>
      <c r="J2" s="106"/>
      <c r="K2" s="106">
        <f t="shared" ref="K2:K35" si="3">E2*J2</f>
        <v>0</v>
      </c>
    </row>
    <row r="3" spans="1:11" x14ac:dyDescent="0.25">
      <c r="A3" s="75"/>
      <c r="B3" s="75"/>
      <c r="C3" s="76"/>
      <c r="D3" s="76"/>
      <c r="E3" s="77"/>
      <c r="F3" s="103" t="e">
        <f t="shared" ca="1" si="0"/>
        <v>#N/A</v>
      </c>
      <c r="G3" s="104" t="e">
        <f t="shared" ca="1" si="1"/>
        <v>#N/A</v>
      </c>
      <c r="H3" s="105" t="e">
        <f t="shared" ca="1" si="2"/>
        <v>#N/A</v>
      </c>
      <c r="I3" s="105" t="e">
        <f t="shared" ref="I3:I64" ca="1" si="4">H3*E3</f>
        <v>#N/A</v>
      </c>
      <c r="J3" s="107"/>
      <c r="K3" s="107">
        <f t="shared" si="3"/>
        <v>0</v>
      </c>
    </row>
    <row r="4" spans="1:11" x14ac:dyDescent="0.25">
      <c r="A4" s="75"/>
      <c r="B4" s="75"/>
      <c r="C4" s="76"/>
      <c r="D4" s="76"/>
      <c r="E4" s="77"/>
      <c r="F4" s="103" t="e">
        <f t="shared" ca="1" si="0"/>
        <v>#N/A</v>
      </c>
      <c r="G4" s="104" t="e">
        <f t="shared" ca="1" si="1"/>
        <v>#N/A</v>
      </c>
      <c r="H4" s="105" t="e">
        <f t="shared" ca="1" si="2"/>
        <v>#N/A</v>
      </c>
      <c r="I4" s="105" t="e">
        <f t="shared" ca="1" si="4"/>
        <v>#N/A</v>
      </c>
      <c r="J4" s="107"/>
      <c r="K4" s="107">
        <f t="shared" si="3"/>
        <v>0</v>
      </c>
    </row>
    <row r="5" spans="1:11" x14ac:dyDescent="0.25">
      <c r="A5" s="75"/>
      <c r="B5" s="75"/>
      <c r="C5" s="76"/>
      <c r="D5" s="76"/>
      <c r="E5" s="77"/>
      <c r="F5" s="103" t="e">
        <f t="shared" ca="1" si="0"/>
        <v>#N/A</v>
      </c>
      <c r="G5" s="104" t="e">
        <f t="shared" ca="1" si="1"/>
        <v>#N/A</v>
      </c>
      <c r="H5" s="105" t="e">
        <f t="shared" ca="1" si="2"/>
        <v>#N/A</v>
      </c>
      <c r="I5" s="105" t="e">
        <f t="shared" ca="1" si="4"/>
        <v>#N/A</v>
      </c>
      <c r="J5" s="107"/>
      <c r="K5" s="107">
        <f t="shared" si="3"/>
        <v>0</v>
      </c>
    </row>
    <row r="6" spans="1:11" x14ac:dyDescent="0.25">
      <c r="A6" s="75"/>
      <c r="B6" s="75"/>
      <c r="C6" s="76"/>
      <c r="D6" s="76"/>
      <c r="E6" s="77"/>
      <c r="F6" s="103" t="e">
        <f t="shared" ca="1" si="0"/>
        <v>#N/A</v>
      </c>
      <c r="G6" s="104" t="e">
        <f t="shared" ca="1" si="1"/>
        <v>#N/A</v>
      </c>
      <c r="H6" s="105" t="e">
        <f t="shared" ca="1" si="2"/>
        <v>#N/A</v>
      </c>
      <c r="I6" s="105" t="e">
        <f t="shared" ca="1" si="4"/>
        <v>#N/A</v>
      </c>
      <c r="J6" s="107"/>
      <c r="K6" s="107">
        <f t="shared" si="3"/>
        <v>0</v>
      </c>
    </row>
    <row r="7" spans="1:11" x14ac:dyDescent="0.25">
      <c r="A7" s="75"/>
      <c r="B7" s="75"/>
      <c r="C7" s="76"/>
      <c r="D7" s="76"/>
      <c r="E7" s="77"/>
      <c r="F7" s="103" t="e">
        <f t="shared" ca="1" si="0"/>
        <v>#N/A</v>
      </c>
      <c r="G7" s="104" t="e">
        <f t="shared" ca="1" si="1"/>
        <v>#N/A</v>
      </c>
      <c r="H7" s="105" t="e">
        <f t="shared" ca="1" si="2"/>
        <v>#N/A</v>
      </c>
      <c r="I7" s="105" t="e">
        <f t="shared" ca="1" si="4"/>
        <v>#N/A</v>
      </c>
      <c r="J7" s="107"/>
      <c r="K7" s="107">
        <f t="shared" si="3"/>
        <v>0</v>
      </c>
    </row>
    <row r="8" spans="1:11" x14ac:dyDescent="0.25">
      <c r="A8" s="75"/>
      <c r="B8" s="75"/>
      <c r="C8" s="76"/>
      <c r="D8" s="76"/>
      <c r="E8" s="77"/>
      <c r="F8" s="103" t="e">
        <f t="shared" ca="1" si="0"/>
        <v>#N/A</v>
      </c>
      <c r="G8" s="104" t="e">
        <f t="shared" ca="1" si="1"/>
        <v>#N/A</v>
      </c>
      <c r="H8" s="105" t="e">
        <f t="shared" ca="1" si="2"/>
        <v>#N/A</v>
      </c>
      <c r="I8" s="105" t="e">
        <f t="shared" ca="1" si="4"/>
        <v>#N/A</v>
      </c>
      <c r="J8" s="107"/>
      <c r="K8" s="107">
        <f t="shared" si="3"/>
        <v>0</v>
      </c>
    </row>
    <row r="9" spans="1:11" x14ac:dyDescent="0.25">
      <c r="A9" s="75"/>
      <c r="B9" s="75"/>
      <c r="C9" s="76"/>
      <c r="D9" s="76"/>
      <c r="E9" s="77"/>
      <c r="F9" s="103" t="e">
        <f t="shared" ca="1" si="0"/>
        <v>#N/A</v>
      </c>
      <c r="G9" s="104" t="e">
        <f t="shared" ca="1" si="1"/>
        <v>#N/A</v>
      </c>
      <c r="H9" s="105" t="e">
        <f t="shared" ca="1" si="2"/>
        <v>#N/A</v>
      </c>
      <c r="I9" s="105" t="e">
        <f t="shared" ca="1" si="4"/>
        <v>#N/A</v>
      </c>
      <c r="J9" s="107"/>
      <c r="K9" s="107">
        <f t="shared" si="3"/>
        <v>0</v>
      </c>
    </row>
    <row r="10" spans="1:11" x14ac:dyDescent="0.25">
      <c r="A10" s="75"/>
      <c r="B10" s="75"/>
      <c r="C10" s="76"/>
      <c r="D10" s="76"/>
      <c r="E10" s="77"/>
      <c r="F10" s="103" t="e">
        <f t="shared" ca="1" si="0"/>
        <v>#N/A</v>
      </c>
      <c r="G10" s="104" t="e">
        <f t="shared" ca="1" si="1"/>
        <v>#N/A</v>
      </c>
      <c r="H10" s="105" t="e">
        <f t="shared" ca="1" si="2"/>
        <v>#N/A</v>
      </c>
      <c r="I10" s="105" t="e">
        <f t="shared" ca="1" si="4"/>
        <v>#N/A</v>
      </c>
      <c r="J10" s="107"/>
      <c r="K10" s="107">
        <f t="shared" si="3"/>
        <v>0</v>
      </c>
    </row>
    <row r="11" spans="1:11" x14ac:dyDescent="0.25">
      <c r="A11" s="75"/>
      <c r="B11" s="75"/>
      <c r="C11" s="76"/>
      <c r="D11" s="76"/>
      <c r="E11" s="77"/>
      <c r="F11" s="103" t="e">
        <f t="shared" ca="1" si="0"/>
        <v>#N/A</v>
      </c>
      <c r="G11" s="104" t="e">
        <f t="shared" ca="1" si="1"/>
        <v>#N/A</v>
      </c>
      <c r="H11" s="105" t="e">
        <f t="shared" ca="1" si="2"/>
        <v>#N/A</v>
      </c>
      <c r="I11" s="105" t="e">
        <f t="shared" ca="1" si="4"/>
        <v>#N/A</v>
      </c>
      <c r="J11" s="107"/>
      <c r="K11" s="107">
        <f t="shared" si="3"/>
        <v>0</v>
      </c>
    </row>
    <row r="12" spans="1:11" x14ac:dyDescent="0.25">
      <c r="A12" s="75"/>
      <c r="B12" s="75"/>
      <c r="C12" s="76"/>
      <c r="D12" s="76"/>
      <c r="E12" s="77"/>
      <c r="F12" s="103" t="e">
        <f t="shared" ca="1" si="0"/>
        <v>#N/A</v>
      </c>
      <c r="G12" s="104" t="e">
        <f t="shared" ca="1" si="1"/>
        <v>#N/A</v>
      </c>
      <c r="H12" s="105" t="e">
        <f t="shared" ca="1" si="2"/>
        <v>#N/A</v>
      </c>
      <c r="I12" s="105" t="e">
        <f t="shared" ca="1" si="4"/>
        <v>#N/A</v>
      </c>
      <c r="J12" s="107"/>
      <c r="K12" s="107">
        <f t="shared" si="3"/>
        <v>0</v>
      </c>
    </row>
    <row r="13" spans="1:11" x14ac:dyDescent="0.25">
      <c r="A13" s="75"/>
      <c r="B13" s="75"/>
      <c r="C13" s="76"/>
      <c r="D13" s="76"/>
      <c r="E13" s="77"/>
      <c r="F13" s="103" t="e">
        <f t="shared" ca="1" si="0"/>
        <v>#N/A</v>
      </c>
      <c r="G13" s="104" t="e">
        <f t="shared" ca="1" si="1"/>
        <v>#N/A</v>
      </c>
      <c r="H13" s="105" t="e">
        <f t="shared" ca="1" si="2"/>
        <v>#N/A</v>
      </c>
      <c r="I13" s="105" t="e">
        <f t="shared" ca="1" si="4"/>
        <v>#N/A</v>
      </c>
      <c r="J13" s="107"/>
      <c r="K13" s="107">
        <f t="shared" si="3"/>
        <v>0</v>
      </c>
    </row>
    <row r="14" spans="1:11" x14ac:dyDescent="0.25">
      <c r="A14" s="75"/>
      <c r="B14" s="75"/>
      <c r="C14" s="76"/>
      <c r="D14" s="76"/>
      <c r="E14" s="77"/>
      <c r="F14" s="103" t="e">
        <f t="shared" ca="1" si="0"/>
        <v>#N/A</v>
      </c>
      <c r="G14" s="104" t="e">
        <f t="shared" ca="1" si="1"/>
        <v>#N/A</v>
      </c>
      <c r="H14" s="105" t="e">
        <f t="shared" ca="1" si="2"/>
        <v>#N/A</v>
      </c>
      <c r="I14" s="105" t="e">
        <f t="shared" ca="1" si="4"/>
        <v>#N/A</v>
      </c>
      <c r="J14" s="107"/>
      <c r="K14" s="107">
        <f t="shared" si="3"/>
        <v>0</v>
      </c>
    </row>
    <row r="15" spans="1:11" x14ac:dyDescent="0.25">
      <c r="A15" s="75"/>
      <c r="B15" s="75"/>
      <c r="C15" s="76"/>
      <c r="D15" s="76"/>
      <c r="E15" s="77"/>
      <c r="F15" s="103" t="e">
        <f t="shared" ca="1" si="0"/>
        <v>#N/A</v>
      </c>
      <c r="G15" s="104" t="e">
        <f t="shared" ca="1" si="1"/>
        <v>#N/A</v>
      </c>
      <c r="H15" s="105" t="e">
        <f t="shared" ca="1" si="2"/>
        <v>#N/A</v>
      </c>
      <c r="I15" s="105" t="e">
        <f t="shared" ca="1" si="4"/>
        <v>#N/A</v>
      </c>
      <c r="J15" s="107"/>
      <c r="K15" s="107">
        <f t="shared" si="3"/>
        <v>0</v>
      </c>
    </row>
    <row r="16" spans="1:11" x14ac:dyDescent="0.25">
      <c r="A16" s="75"/>
      <c r="B16" s="75"/>
      <c r="C16" s="76"/>
      <c r="D16" s="76"/>
      <c r="E16" s="77"/>
      <c r="F16" s="103" t="e">
        <f t="shared" ca="1" si="0"/>
        <v>#N/A</v>
      </c>
      <c r="G16" s="104" t="e">
        <f t="shared" ca="1" si="1"/>
        <v>#N/A</v>
      </c>
      <c r="H16" s="105" t="e">
        <f t="shared" ca="1" si="2"/>
        <v>#N/A</v>
      </c>
      <c r="I16" s="105" t="e">
        <f t="shared" ca="1" si="4"/>
        <v>#N/A</v>
      </c>
      <c r="J16" s="107"/>
      <c r="K16" s="107">
        <f t="shared" si="3"/>
        <v>0</v>
      </c>
    </row>
    <row r="17" spans="1:11" x14ac:dyDescent="0.25">
      <c r="A17" s="75"/>
      <c r="B17" s="75"/>
      <c r="C17" s="76"/>
      <c r="D17" s="76"/>
      <c r="E17" s="77"/>
      <c r="F17" s="103" t="e">
        <f t="shared" ca="1" si="0"/>
        <v>#N/A</v>
      </c>
      <c r="G17" s="104" t="e">
        <f t="shared" ca="1" si="1"/>
        <v>#N/A</v>
      </c>
      <c r="H17" s="105" t="e">
        <f t="shared" ca="1" si="2"/>
        <v>#N/A</v>
      </c>
      <c r="I17" s="105" t="e">
        <f t="shared" ca="1" si="4"/>
        <v>#N/A</v>
      </c>
      <c r="J17" s="107"/>
      <c r="K17" s="107">
        <f t="shared" si="3"/>
        <v>0</v>
      </c>
    </row>
    <row r="18" spans="1:11" x14ac:dyDescent="0.25">
      <c r="A18" s="75"/>
      <c r="B18" s="75"/>
      <c r="C18" s="76"/>
      <c r="D18" s="76"/>
      <c r="E18" s="77"/>
      <c r="F18" s="103" t="e">
        <f t="shared" ca="1" si="0"/>
        <v>#N/A</v>
      </c>
      <c r="G18" s="104" t="e">
        <f t="shared" ca="1" si="1"/>
        <v>#N/A</v>
      </c>
      <c r="H18" s="105" t="e">
        <f t="shared" ca="1" si="2"/>
        <v>#N/A</v>
      </c>
      <c r="I18" s="105" t="e">
        <f t="shared" ca="1" si="4"/>
        <v>#N/A</v>
      </c>
      <c r="J18" s="107"/>
      <c r="K18" s="107">
        <f t="shared" si="3"/>
        <v>0</v>
      </c>
    </row>
    <row r="19" spans="1:11" x14ac:dyDescent="0.25">
      <c r="A19" s="75"/>
      <c r="B19" s="75"/>
      <c r="C19" s="76"/>
      <c r="D19" s="76"/>
      <c r="E19" s="77"/>
      <c r="F19" s="103" t="e">
        <f t="shared" ca="1" si="0"/>
        <v>#N/A</v>
      </c>
      <c r="G19" s="104" t="e">
        <f t="shared" ca="1" si="1"/>
        <v>#N/A</v>
      </c>
      <c r="H19" s="105" t="e">
        <f t="shared" ca="1" si="2"/>
        <v>#N/A</v>
      </c>
      <c r="I19" s="105" t="e">
        <f t="shared" ca="1" si="4"/>
        <v>#N/A</v>
      </c>
      <c r="J19" s="107"/>
      <c r="K19" s="107">
        <f t="shared" si="3"/>
        <v>0</v>
      </c>
    </row>
    <row r="20" spans="1:11" x14ac:dyDescent="0.25">
      <c r="A20" s="75"/>
      <c r="B20" s="75"/>
      <c r="C20" s="76"/>
      <c r="D20" s="76"/>
      <c r="E20" s="77"/>
      <c r="F20" s="103" t="e">
        <f t="shared" ca="1" si="0"/>
        <v>#N/A</v>
      </c>
      <c r="G20" s="104" t="e">
        <f t="shared" ca="1" si="1"/>
        <v>#N/A</v>
      </c>
      <c r="H20" s="105" t="e">
        <f t="shared" ca="1" si="2"/>
        <v>#N/A</v>
      </c>
      <c r="I20" s="105" t="e">
        <f t="shared" ca="1" si="4"/>
        <v>#N/A</v>
      </c>
      <c r="J20" s="107"/>
      <c r="K20" s="107">
        <f t="shared" si="3"/>
        <v>0</v>
      </c>
    </row>
    <row r="21" spans="1:11" x14ac:dyDescent="0.25">
      <c r="A21" s="75"/>
      <c r="B21" s="75"/>
      <c r="C21" s="76"/>
      <c r="D21" s="76"/>
      <c r="E21" s="77"/>
      <c r="F21" s="103" t="e">
        <f t="shared" ca="1" si="0"/>
        <v>#N/A</v>
      </c>
      <c r="G21" s="104" t="e">
        <f t="shared" ca="1" si="1"/>
        <v>#N/A</v>
      </c>
      <c r="H21" s="105" t="e">
        <f t="shared" ca="1" si="2"/>
        <v>#N/A</v>
      </c>
      <c r="I21" s="105" t="e">
        <f t="shared" ca="1" si="4"/>
        <v>#N/A</v>
      </c>
      <c r="J21" s="107"/>
      <c r="K21" s="107">
        <f t="shared" si="3"/>
        <v>0</v>
      </c>
    </row>
    <row r="22" spans="1:11" x14ac:dyDescent="0.25">
      <c r="A22" s="75"/>
      <c r="B22" s="75"/>
      <c r="C22" s="76"/>
      <c r="D22" s="76"/>
      <c r="E22" s="77"/>
      <c r="F22" s="103" t="e">
        <f t="shared" ca="1" si="0"/>
        <v>#N/A</v>
      </c>
      <c r="G22" s="104" t="e">
        <f t="shared" ca="1" si="1"/>
        <v>#N/A</v>
      </c>
      <c r="H22" s="105" t="e">
        <f t="shared" ca="1" si="2"/>
        <v>#N/A</v>
      </c>
      <c r="I22" s="105" t="e">
        <f t="shared" ca="1" si="4"/>
        <v>#N/A</v>
      </c>
      <c r="J22" s="107"/>
      <c r="K22" s="107">
        <f t="shared" si="3"/>
        <v>0</v>
      </c>
    </row>
    <row r="23" spans="1:11" x14ac:dyDescent="0.25">
      <c r="A23" s="75"/>
      <c r="B23" s="75"/>
      <c r="C23" s="76"/>
      <c r="D23" s="76"/>
      <c r="E23" s="77"/>
      <c r="F23" s="103" t="e">
        <f t="shared" ca="1" si="0"/>
        <v>#N/A</v>
      </c>
      <c r="G23" s="104" t="e">
        <f t="shared" ca="1" si="1"/>
        <v>#N/A</v>
      </c>
      <c r="H23" s="105" t="e">
        <f t="shared" ca="1" si="2"/>
        <v>#N/A</v>
      </c>
      <c r="I23" s="105" t="e">
        <f t="shared" ca="1" si="4"/>
        <v>#N/A</v>
      </c>
      <c r="J23" s="107"/>
      <c r="K23" s="107">
        <f t="shared" si="3"/>
        <v>0</v>
      </c>
    </row>
    <row r="24" spans="1:11" x14ac:dyDescent="0.25">
      <c r="A24" s="75"/>
      <c r="B24" s="75"/>
      <c r="C24" s="76"/>
      <c r="D24" s="76"/>
      <c r="E24" s="77"/>
      <c r="F24" s="103" t="e">
        <f t="shared" ca="1" si="0"/>
        <v>#N/A</v>
      </c>
      <c r="G24" s="104" t="e">
        <f t="shared" ca="1" si="1"/>
        <v>#N/A</v>
      </c>
      <c r="H24" s="105" t="e">
        <f t="shared" ca="1" si="2"/>
        <v>#N/A</v>
      </c>
      <c r="I24" s="105" t="e">
        <f t="shared" ca="1" si="4"/>
        <v>#N/A</v>
      </c>
      <c r="J24" s="107"/>
      <c r="K24" s="107">
        <f t="shared" si="3"/>
        <v>0</v>
      </c>
    </row>
    <row r="25" spans="1:11" x14ac:dyDescent="0.25">
      <c r="A25" s="75"/>
      <c r="B25" s="75"/>
      <c r="C25" s="76"/>
      <c r="D25" s="76"/>
      <c r="E25" s="77"/>
      <c r="F25" s="103" t="e">
        <f t="shared" ca="1" si="0"/>
        <v>#N/A</v>
      </c>
      <c r="G25" s="104" t="e">
        <f t="shared" ca="1" si="1"/>
        <v>#N/A</v>
      </c>
      <c r="H25" s="105" t="e">
        <f t="shared" ca="1" si="2"/>
        <v>#N/A</v>
      </c>
      <c r="I25" s="105" t="e">
        <f t="shared" ca="1" si="4"/>
        <v>#N/A</v>
      </c>
      <c r="J25" s="107"/>
      <c r="K25" s="107">
        <f t="shared" si="3"/>
        <v>0</v>
      </c>
    </row>
    <row r="26" spans="1:11" x14ac:dyDescent="0.25">
      <c r="A26" s="75"/>
      <c r="B26" s="75"/>
      <c r="C26" s="76"/>
      <c r="D26" s="76"/>
      <c r="E26" s="77"/>
      <c r="F26" s="103" t="e">
        <f t="shared" ca="1" si="0"/>
        <v>#N/A</v>
      </c>
      <c r="G26" s="104" t="e">
        <f t="shared" ca="1" si="1"/>
        <v>#N/A</v>
      </c>
      <c r="H26" s="105" t="e">
        <f t="shared" ca="1" si="2"/>
        <v>#N/A</v>
      </c>
      <c r="I26" s="105" t="e">
        <f t="shared" ca="1" si="4"/>
        <v>#N/A</v>
      </c>
      <c r="J26" s="107"/>
      <c r="K26" s="107">
        <f t="shared" si="3"/>
        <v>0</v>
      </c>
    </row>
    <row r="27" spans="1:11" x14ac:dyDescent="0.25">
      <c r="A27" s="75"/>
      <c r="B27" s="75"/>
      <c r="C27" s="76"/>
      <c r="D27" s="76"/>
      <c r="E27" s="77"/>
      <c r="F27" s="103" t="e">
        <f t="shared" ca="1" si="0"/>
        <v>#N/A</v>
      </c>
      <c r="G27" s="104" t="e">
        <f t="shared" ca="1" si="1"/>
        <v>#N/A</v>
      </c>
      <c r="H27" s="105" t="e">
        <f t="shared" ca="1" si="2"/>
        <v>#N/A</v>
      </c>
      <c r="I27" s="105" t="e">
        <f t="shared" ca="1" si="4"/>
        <v>#N/A</v>
      </c>
      <c r="J27" s="107"/>
      <c r="K27" s="107">
        <f t="shared" si="3"/>
        <v>0</v>
      </c>
    </row>
    <row r="28" spans="1:11" x14ac:dyDescent="0.25">
      <c r="A28" s="75"/>
      <c r="B28" s="75"/>
      <c r="C28" s="76"/>
      <c r="D28" s="76"/>
      <c r="E28" s="77"/>
      <c r="F28" s="103" t="e">
        <f t="shared" ca="1" si="0"/>
        <v>#N/A</v>
      </c>
      <c r="G28" s="104" t="e">
        <f t="shared" ca="1" si="1"/>
        <v>#N/A</v>
      </c>
      <c r="H28" s="105" t="e">
        <f t="shared" ca="1" si="2"/>
        <v>#N/A</v>
      </c>
      <c r="I28" s="105" t="e">
        <f t="shared" ca="1" si="4"/>
        <v>#N/A</v>
      </c>
      <c r="J28" s="107"/>
      <c r="K28" s="107">
        <f t="shared" si="3"/>
        <v>0</v>
      </c>
    </row>
    <row r="29" spans="1:11" x14ac:dyDescent="0.25">
      <c r="A29" s="75"/>
      <c r="B29" s="75"/>
      <c r="C29" s="76"/>
      <c r="D29" s="76"/>
      <c r="E29" s="77"/>
      <c r="F29" s="103" t="e">
        <f t="shared" ca="1" si="0"/>
        <v>#N/A</v>
      </c>
      <c r="G29" s="104" t="e">
        <f t="shared" ca="1" si="1"/>
        <v>#N/A</v>
      </c>
      <c r="H29" s="105" t="e">
        <f t="shared" ca="1" si="2"/>
        <v>#N/A</v>
      </c>
      <c r="I29" s="105" t="e">
        <f t="shared" ca="1" si="4"/>
        <v>#N/A</v>
      </c>
      <c r="J29" s="107"/>
      <c r="K29" s="107">
        <f t="shared" si="3"/>
        <v>0</v>
      </c>
    </row>
    <row r="30" spans="1:11" x14ac:dyDescent="0.25">
      <c r="A30" s="75"/>
      <c r="B30" s="75"/>
      <c r="C30" s="76"/>
      <c r="D30" s="76"/>
      <c r="E30" s="77"/>
      <c r="F30" s="103" t="e">
        <f t="shared" ca="1" si="0"/>
        <v>#N/A</v>
      </c>
      <c r="G30" s="104" t="e">
        <f t="shared" ca="1" si="1"/>
        <v>#N/A</v>
      </c>
      <c r="H30" s="105" t="e">
        <f t="shared" ca="1" si="2"/>
        <v>#N/A</v>
      </c>
      <c r="I30" s="105" t="e">
        <f t="shared" ca="1" si="4"/>
        <v>#N/A</v>
      </c>
      <c r="J30" s="107"/>
      <c r="K30" s="107">
        <f t="shared" si="3"/>
        <v>0</v>
      </c>
    </row>
    <row r="31" spans="1:11" x14ac:dyDescent="0.25">
      <c r="A31" s="75"/>
      <c r="B31" s="75"/>
      <c r="C31" s="76"/>
      <c r="D31" s="76"/>
      <c r="E31" s="77"/>
      <c r="F31" s="103" t="e">
        <f t="shared" ca="1" si="0"/>
        <v>#N/A</v>
      </c>
      <c r="G31" s="104" t="e">
        <f t="shared" ca="1" si="1"/>
        <v>#N/A</v>
      </c>
      <c r="H31" s="105" t="e">
        <f t="shared" ca="1" si="2"/>
        <v>#N/A</v>
      </c>
      <c r="I31" s="105" t="e">
        <f t="shared" ca="1" si="4"/>
        <v>#N/A</v>
      </c>
      <c r="J31" s="107"/>
      <c r="K31" s="107">
        <f t="shared" si="3"/>
        <v>0</v>
      </c>
    </row>
    <row r="32" spans="1:11" x14ac:dyDescent="0.25">
      <c r="A32" s="75"/>
      <c r="B32" s="75"/>
      <c r="C32" s="76"/>
      <c r="D32" s="76"/>
      <c r="E32" s="77"/>
      <c r="F32" s="103" t="e">
        <f t="shared" ca="1" si="0"/>
        <v>#N/A</v>
      </c>
      <c r="G32" s="104" t="e">
        <f t="shared" ca="1" si="1"/>
        <v>#N/A</v>
      </c>
      <c r="H32" s="105" t="e">
        <f t="shared" ca="1" si="2"/>
        <v>#N/A</v>
      </c>
      <c r="I32" s="105" t="e">
        <f t="shared" ca="1" si="4"/>
        <v>#N/A</v>
      </c>
      <c r="J32" s="107"/>
      <c r="K32" s="107">
        <f t="shared" si="3"/>
        <v>0</v>
      </c>
    </row>
    <row r="33" spans="1:11" x14ac:dyDescent="0.25">
      <c r="A33" s="75"/>
      <c r="B33" s="75"/>
      <c r="C33" s="76"/>
      <c r="D33" s="76"/>
      <c r="E33" s="77"/>
      <c r="F33" s="103" t="e">
        <f t="shared" ca="1" si="0"/>
        <v>#N/A</v>
      </c>
      <c r="G33" s="104" t="e">
        <f t="shared" ca="1" si="1"/>
        <v>#N/A</v>
      </c>
      <c r="H33" s="105" t="e">
        <f t="shared" ca="1" si="2"/>
        <v>#N/A</v>
      </c>
      <c r="I33" s="105" t="e">
        <f t="shared" ca="1" si="4"/>
        <v>#N/A</v>
      </c>
      <c r="J33" s="107"/>
      <c r="K33" s="107">
        <f t="shared" si="3"/>
        <v>0</v>
      </c>
    </row>
    <row r="34" spans="1:11" x14ac:dyDescent="0.25">
      <c r="A34" s="75"/>
      <c r="B34" s="75"/>
      <c r="C34" s="76"/>
      <c r="D34" s="76"/>
      <c r="E34" s="77"/>
      <c r="F34" s="103" t="e">
        <f t="shared" ca="1" si="0"/>
        <v>#N/A</v>
      </c>
      <c r="G34" s="104" t="e">
        <f t="shared" ca="1" si="1"/>
        <v>#N/A</v>
      </c>
      <c r="H34" s="105" t="e">
        <f t="shared" ca="1" si="2"/>
        <v>#N/A</v>
      </c>
      <c r="I34" s="105" t="e">
        <f t="shared" ca="1" si="4"/>
        <v>#N/A</v>
      </c>
      <c r="J34" s="107"/>
      <c r="K34" s="107">
        <f t="shared" si="3"/>
        <v>0</v>
      </c>
    </row>
    <row r="35" spans="1:11" x14ac:dyDescent="0.25">
      <c r="A35" s="75"/>
      <c r="B35" s="75"/>
      <c r="C35" s="76"/>
      <c r="D35" s="76"/>
      <c r="E35" s="77"/>
      <c r="F35" s="103" t="e">
        <f t="shared" ca="1" si="0"/>
        <v>#N/A</v>
      </c>
      <c r="G35" s="104" t="e">
        <f t="shared" ca="1" si="1"/>
        <v>#N/A</v>
      </c>
      <c r="H35" s="105" t="e">
        <f t="shared" ca="1" si="2"/>
        <v>#N/A</v>
      </c>
      <c r="I35" s="105" t="e">
        <f t="shared" ca="1" si="4"/>
        <v>#N/A</v>
      </c>
      <c r="J35" s="107"/>
      <c r="K35" s="107">
        <f t="shared" si="3"/>
        <v>0</v>
      </c>
    </row>
    <row r="36" spans="1:11" x14ac:dyDescent="0.25">
      <c r="A36" s="75"/>
      <c r="B36" s="75"/>
      <c r="C36" s="76"/>
      <c r="D36" s="76"/>
      <c r="E36" s="77"/>
      <c r="F36" s="103" t="e">
        <f t="shared" ca="1" si="0"/>
        <v>#N/A</v>
      </c>
      <c r="G36" s="104" t="e">
        <f t="shared" ca="1" si="1"/>
        <v>#N/A</v>
      </c>
      <c r="H36" s="105" t="e">
        <f t="shared" ca="1" si="2"/>
        <v>#N/A</v>
      </c>
      <c r="I36" s="105" t="e">
        <f t="shared" ca="1" si="4"/>
        <v>#N/A</v>
      </c>
      <c r="J36" s="107"/>
      <c r="K36" s="107">
        <f>E36*J36</f>
        <v>0</v>
      </c>
    </row>
    <row r="37" spans="1:11" x14ac:dyDescent="0.25">
      <c r="A37" s="75"/>
      <c r="B37" s="75"/>
      <c r="C37" s="76"/>
      <c r="D37" s="76"/>
      <c r="E37" s="77"/>
      <c r="F37" s="103" t="e">
        <f t="shared" ca="1" si="0"/>
        <v>#N/A</v>
      </c>
      <c r="G37" s="104" t="e">
        <f t="shared" ca="1" si="1"/>
        <v>#N/A</v>
      </c>
      <c r="H37" s="105" t="e">
        <f t="shared" ca="1" si="2"/>
        <v>#N/A</v>
      </c>
      <c r="I37" s="105" t="e">
        <f t="shared" ca="1" si="4"/>
        <v>#N/A</v>
      </c>
      <c r="J37" s="107"/>
      <c r="K37" s="107">
        <f t="shared" ref="K37:K64" si="5">E37*J37</f>
        <v>0</v>
      </c>
    </row>
    <row r="38" spans="1:11" x14ac:dyDescent="0.25">
      <c r="A38" s="75"/>
      <c r="B38" s="75"/>
      <c r="C38" s="76"/>
      <c r="D38" s="76"/>
      <c r="E38" s="77"/>
      <c r="F38" s="103" t="e">
        <f t="shared" ca="1" si="0"/>
        <v>#N/A</v>
      </c>
      <c r="G38" s="104" t="e">
        <f t="shared" ca="1" si="1"/>
        <v>#N/A</v>
      </c>
      <c r="H38" s="105" t="e">
        <f t="shared" ca="1" si="2"/>
        <v>#N/A</v>
      </c>
      <c r="I38" s="105" t="e">
        <f t="shared" ca="1" si="4"/>
        <v>#N/A</v>
      </c>
      <c r="J38" s="107"/>
      <c r="K38" s="107">
        <f t="shared" si="5"/>
        <v>0</v>
      </c>
    </row>
    <row r="39" spans="1:11" x14ac:dyDescent="0.25">
      <c r="A39" s="75"/>
      <c r="B39" s="75"/>
      <c r="C39" s="76"/>
      <c r="D39" s="76"/>
      <c r="E39" s="77"/>
      <c r="F39" s="103" t="e">
        <f t="shared" ca="1" si="0"/>
        <v>#N/A</v>
      </c>
      <c r="G39" s="104" t="e">
        <f t="shared" ca="1" si="1"/>
        <v>#N/A</v>
      </c>
      <c r="H39" s="105" t="e">
        <f t="shared" ca="1" si="2"/>
        <v>#N/A</v>
      </c>
      <c r="I39" s="105" t="e">
        <f t="shared" ca="1" si="4"/>
        <v>#N/A</v>
      </c>
      <c r="J39" s="107"/>
      <c r="K39" s="107">
        <f t="shared" si="5"/>
        <v>0</v>
      </c>
    </row>
    <row r="40" spans="1:11" x14ac:dyDescent="0.25">
      <c r="A40" s="75"/>
      <c r="B40" s="75"/>
      <c r="C40" s="76"/>
      <c r="D40" s="76"/>
      <c r="E40" s="77"/>
      <c r="F40" s="103" t="e">
        <f t="shared" ca="1" si="0"/>
        <v>#N/A</v>
      </c>
      <c r="G40" s="104" t="e">
        <f t="shared" ca="1" si="1"/>
        <v>#N/A</v>
      </c>
      <c r="H40" s="105" t="e">
        <f t="shared" ca="1" si="2"/>
        <v>#N/A</v>
      </c>
      <c r="I40" s="105" t="e">
        <f t="shared" ca="1" si="4"/>
        <v>#N/A</v>
      </c>
      <c r="J40" s="107"/>
      <c r="K40" s="107">
        <f t="shared" si="5"/>
        <v>0</v>
      </c>
    </row>
    <row r="41" spans="1:11" x14ac:dyDescent="0.25">
      <c r="A41" s="75"/>
      <c r="B41" s="75"/>
      <c r="C41" s="76"/>
      <c r="D41" s="76"/>
      <c r="E41" s="77"/>
      <c r="F41" s="103" t="e">
        <f t="shared" ca="1" si="0"/>
        <v>#N/A</v>
      </c>
      <c r="G41" s="104" t="e">
        <f t="shared" ca="1" si="1"/>
        <v>#N/A</v>
      </c>
      <c r="H41" s="105" t="e">
        <f t="shared" ca="1" si="2"/>
        <v>#N/A</v>
      </c>
      <c r="I41" s="105" t="e">
        <f t="shared" ca="1" si="4"/>
        <v>#N/A</v>
      </c>
      <c r="J41" s="107"/>
      <c r="K41" s="107">
        <f t="shared" si="5"/>
        <v>0</v>
      </c>
    </row>
    <row r="42" spans="1:11" x14ac:dyDescent="0.25">
      <c r="A42" s="75"/>
      <c r="B42" s="75"/>
      <c r="C42" s="76"/>
      <c r="D42" s="76"/>
      <c r="E42" s="77"/>
      <c r="F42" s="103" t="e">
        <f t="shared" ca="1" si="0"/>
        <v>#N/A</v>
      </c>
      <c r="G42" s="104" t="e">
        <f t="shared" ca="1" si="1"/>
        <v>#N/A</v>
      </c>
      <c r="H42" s="105" t="e">
        <f t="shared" ca="1" si="2"/>
        <v>#N/A</v>
      </c>
      <c r="I42" s="105" t="e">
        <f t="shared" ca="1" si="4"/>
        <v>#N/A</v>
      </c>
      <c r="J42" s="107"/>
      <c r="K42" s="107">
        <f t="shared" si="5"/>
        <v>0</v>
      </c>
    </row>
    <row r="43" spans="1:11" x14ac:dyDescent="0.25">
      <c r="A43" s="75"/>
      <c r="B43" s="75"/>
      <c r="C43" s="76"/>
      <c r="D43" s="76"/>
      <c r="E43" s="77"/>
      <c r="F43" s="103" t="e">
        <f t="shared" ca="1" si="0"/>
        <v>#N/A</v>
      </c>
      <c r="G43" s="104" t="e">
        <f t="shared" ca="1" si="1"/>
        <v>#N/A</v>
      </c>
      <c r="H43" s="105" t="e">
        <f t="shared" ca="1" si="2"/>
        <v>#N/A</v>
      </c>
      <c r="I43" s="105" t="e">
        <f t="shared" ca="1" si="4"/>
        <v>#N/A</v>
      </c>
      <c r="J43" s="107"/>
      <c r="K43" s="107">
        <f t="shared" si="5"/>
        <v>0</v>
      </c>
    </row>
    <row r="44" spans="1:11" x14ac:dyDescent="0.25">
      <c r="A44" s="75"/>
      <c r="B44" s="75"/>
      <c r="C44" s="76"/>
      <c r="D44" s="76"/>
      <c r="E44" s="77"/>
      <c r="F44" s="103" t="e">
        <f t="shared" ca="1" si="0"/>
        <v>#N/A</v>
      </c>
      <c r="G44" s="104" t="e">
        <f t="shared" ca="1" si="1"/>
        <v>#N/A</v>
      </c>
      <c r="H44" s="105" t="e">
        <f t="shared" ca="1" si="2"/>
        <v>#N/A</v>
      </c>
      <c r="I44" s="105" t="e">
        <f t="shared" ca="1" si="4"/>
        <v>#N/A</v>
      </c>
      <c r="J44" s="107"/>
      <c r="K44" s="107">
        <f t="shared" si="5"/>
        <v>0</v>
      </c>
    </row>
    <row r="45" spans="1:11" x14ac:dyDescent="0.25">
      <c r="A45" s="75"/>
      <c r="B45" s="75"/>
      <c r="C45" s="76"/>
      <c r="D45" s="76"/>
      <c r="E45" s="77"/>
      <c r="F45" s="103" t="e">
        <f t="shared" ca="1" si="0"/>
        <v>#N/A</v>
      </c>
      <c r="G45" s="104" t="e">
        <f t="shared" ca="1" si="1"/>
        <v>#N/A</v>
      </c>
      <c r="H45" s="105" t="e">
        <f t="shared" ca="1" si="2"/>
        <v>#N/A</v>
      </c>
      <c r="I45" s="105" t="e">
        <f t="shared" ca="1" si="4"/>
        <v>#N/A</v>
      </c>
      <c r="J45" s="107"/>
      <c r="K45" s="107">
        <f t="shared" si="5"/>
        <v>0</v>
      </c>
    </row>
    <row r="46" spans="1:11" x14ac:dyDescent="0.25">
      <c r="A46" s="75"/>
      <c r="B46" s="75"/>
      <c r="C46" s="76"/>
      <c r="D46" s="76"/>
      <c r="E46" s="77"/>
      <c r="F46" s="103" t="e">
        <f t="shared" ca="1" si="0"/>
        <v>#N/A</v>
      </c>
      <c r="G46" s="104" t="e">
        <f t="shared" ca="1" si="1"/>
        <v>#N/A</v>
      </c>
      <c r="H46" s="105" t="e">
        <f t="shared" ca="1" si="2"/>
        <v>#N/A</v>
      </c>
      <c r="I46" s="105" t="e">
        <f t="shared" ca="1" si="4"/>
        <v>#N/A</v>
      </c>
      <c r="J46" s="107"/>
      <c r="K46" s="107">
        <f t="shared" si="5"/>
        <v>0</v>
      </c>
    </row>
    <row r="47" spans="1:11" x14ac:dyDescent="0.25">
      <c r="A47" s="75"/>
      <c r="B47" s="75"/>
      <c r="C47" s="76"/>
      <c r="D47" s="76"/>
      <c r="E47" s="77"/>
      <c r="F47" s="103" t="e">
        <f t="shared" ca="1" si="0"/>
        <v>#N/A</v>
      </c>
      <c r="G47" s="104" t="e">
        <f t="shared" ca="1" si="1"/>
        <v>#N/A</v>
      </c>
      <c r="H47" s="105" t="e">
        <f t="shared" ca="1" si="2"/>
        <v>#N/A</v>
      </c>
      <c r="I47" s="105" t="e">
        <f t="shared" ca="1" si="4"/>
        <v>#N/A</v>
      </c>
      <c r="J47" s="107"/>
      <c r="K47" s="107">
        <f t="shared" si="5"/>
        <v>0</v>
      </c>
    </row>
    <row r="48" spans="1:11" x14ac:dyDescent="0.25">
      <c r="A48" s="75"/>
      <c r="B48" s="75"/>
      <c r="C48" s="76"/>
      <c r="D48" s="76"/>
      <c r="E48" s="77"/>
      <c r="F48" s="103" t="e">
        <f t="shared" ca="1" si="0"/>
        <v>#N/A</v>
      </c>
      <c r="G48" s="104" t="e">
        <f t="shared" ca="1" si="1"/>
        <v>#N/A</v>
      </c>
      <c r="H48" s="105" t="e">
        <f t="shared" ca="1" si="2"/>
        <v>#N/A</v>
      </c>
      <c r="I48" s="105" t="e">
        <f t="shared" ca="1" si="4"/>
        <v>#N/A</v>
      </c>
      <c r="J48" s="107"/>
      <c r="K48" s="107">
        <f t="shared" si="5"/>
        <v>0</v>
      </c>
    </row>
    <row r="49" spans="1:11" x14ac:dyDescent="0.25">
      <c r="A49" s="75"/>
      <c r="B49" s="75"/>
      <c r="C49" s="76"/>
      <c r="D49" s="76"/>
      <c r="E49" s="77"/>
      <c r="F49" s="103" t="e">
        <f t="shared" ca="1" si="0"/>
        <v>#N/A</v>
      </c>
      <c r="G49" s="104" t="e">
        <f t="shared" ca="1" si="1"/>
        <v>#N/A</v>
      </c>
      <c r="H49" s="105" t="e">
        <f t="shared" ca="1" si="2"/>
        <v>#N/A</v>
      </c>
      <c r="I49" s="105" t="e">
        <f t="shared" ca="1" si="4"/>
        <v>#N/A</v>
      </c>
      <c r="J49" s="107"/>
      <c r="K49" s="107">
        <f t="shared" si="5"/>
        <v>0</v>
      </c>
    </row>
    <row r="50" spans="1:11" x14ac:dyDescent="0.25">
      <c r="A50" s="75"/>
      <c r="B50" s="75"/>
      <c r="C50" s="76"/>
      <c r="D50" s="76"/>
      <c r="E50" s="77"/>
      <c r="F50" s="103" t="e">
        <f t="shared" ca="1" si="0"/>
        <v>#N/A</v>
      </c>
      <c r="G50" s="104" t="e">
        <f t="shared" ca="1" si="1"/>
        <v>#N/A</v>
      </c>
      <c r="H50" s="105" t="e">
        <f t="shared" ca="1" si="2"/>
        <v>#N/A</v>
      </c>
      <c r="I50" s="105" t="e">
        <f t="shared" ca="1" si="4"/>
        <v>#N/A</v>
      </c>
      <c r="J50" s="107"/>
      <c r="K50" s="107">
        <f t="shared" si="5"/>
        <v>0</v>
      </c>
    </row>
    <row r="51" spans="1:11" x14ac:dyDescent="0.25">
      <c r="A51" s="75"/>
      <c r="B51" s="75"/>
      <c r="C51" s="76"/>
      <c r="D51" s="76"/>
      <c r="E51" s="77"/>
      <c r="F51" s="103" t="e">
        <f t="shared" ca="1" si="0"/>
        <v>#N/A</v>
      </c>
      <c r="G51" s="104" t="e">
        <f t="shared" ca="1" si="1"/>
        <v>#N/A</v>
      </c>
      <c r="H51" s="105" t="e">
        <f t="shared" ca="1" si="2"/>
        <v>#N/A</v>
      </c>
      <c r="I51" s="105" t="e">
        <f t="shared" ca="1" si="4"/>
        <v>#N/A</v>
      </c>
      <c r="J51" s="107"/>
      <c r="K51" s="107">
        <f t="shared" si="5"/>
        <v>0</v>
      </c>
    </row>
    <row r="52" spans="1:11" x14ac:dyDescent="0.25">
      <c r="A52" s="75"/>
      <c r="B52" s="75"/>
      <c r="C52" s="76"/>
      <c r="D52" s="76"/>
      <c r="E52" s="77"/>
      <c r="F52" s="103" t="e">
        <f t="shared" ca="1" si="0"/>
        <v>#N/A</v>
      </c>
      <c r="G52" s="104" t="e">
        <f t="shared" ca="1" si="1"/>
        <v>#N/A</v>
      </c>
      <c r="H52" s="105" t="e">
        <f t="shared" ca="1" si="2"/>
        <v>#N/A</v>
      </c>
      <c r="I52" s="105" t="e">
        <f t="shared" ca="1" si="4"/>
        <v>#N/A</v>
      </c>
      <c r="J52" s="107"/>
      <c r="K52" s="107">
        <f t="shared" si="5"/>
        <v>0</v>
      </c>
    </row>
    <row r="53" spans="1:11" x14ac:dyDescent="0.25">
      <c r="A53" s="75"/>
      <c r="B53" s="75"/>
      <c r="C53" s="76"/>
      <c r="D53" s="76"/>
      <c r="E53" s="77"/>
      <c r="F53" s="103" t="e">
        <f t="shared" ca="1" si="0"/>
        <v>#N/A</v>
      </c>
      <c r="G53" s="104" t="e">
        <f t="shared" ca="1" si="1"/>
        <v>#N/A</v>
      </c>
      <c r="H53" s="105" t="e">
        <f t="shared" ca="1" si="2"/>
        <v>#N/A</v>
      </c>
      <c r="I53" s="105" t="e">
        <f t="shared" ca="1" si="4"/>
        <v>#N/A</v>
      </c>
      <c r="J53" s="107"/>
      <c r="K53" s="107">
        <f t="shared" si="5"/>
        <v>0</v>
      </c>
    </row>
    <row r="54" spans="1:11" x14ac:dyDescent="0.25">
      <c r="A54" s="75"/>
      <c r="B54" s="75"/>
      <c r="C54" s="76"/>
      <c r="D54" s="76"/>
      <c r="E54" s="77"/>
      <c r="F54" s="103" t="e">
        <f t="shared" ca="1" si="0"/>
        <v>#N/A</v>
      </c>
      <c r="G54" s="104" t="e">
        <f t="shared" ca="1" si="1"/>
        <v>#N/A</v>
      </c>
      <c r="H54" s="105" t="e">
        <f t="shared" ca="1" si="2"/>
        <v>#N/A</v>
      </c>
      <c r="I54" s="105" t="e">
        <f t="shared" ca="1" si="4"/>
        <v>#N/A</v>
      </c>
      <c r="J54" s="107"/>
      <c r="K54" s="107">
        <f t="shared" si="5"/>
        <v>0</v>
      </c>
    </row>
    <row r="55" spans="1:11" x14ac:dyDescent="0.25">
      <c r="A55" s="75"/>
      <c r="B55" s="75"/>
      <c r="C55" s="76"/>
      <c r="D55" s="76"/>
      <c r="E55" s="77"/>
      <c r="F55" s="103" t="e">
        <f t="shared" ca="1" si="0"/>
        <v>#N/A</v>
      </c>
      <c r="G55" s="104" t="e">
        <f t="shared" ca="1" si="1"/>
        <v>#N/A</v>
      </c>
      <c r="H55" s="105" t="e">
        <f t="shared" ca="1" si="2"/>
        <v>#N/A</v>
      </c>
      <c r="I55" s="105" t="e">
        <f t="shared" ca="1" si="4"/>
        <v>#N/A</v>
      </c>
      <c r="J55" s="107"/>
      <c r="K55" s="107">
        <f t="shared" si="5"/>
        <v>0</v>
      </c>
    </row>
    <row r="56" spans="1:11" x14ac:dyDescent="0.25">
      <c r="A56" s="75"/>
      <c r="B56" s="75"/>
      <c r="C56" s="76"/>
      <c r="D56" s="76"/>
      <c r="E56" s="77"/>
      <c r="F56" s="103" t="e">
        <f t="shared" ca="1" si="0"/>
        <v>#N/A</v>
      </c>
      <c r="G56" s="104" t="e">
        <f t="shared" ca="1" si="1"/>
        <v>#N/A</v>
      </c>
      <c r="H56" s="105" t="e">
        <f t="shared" ca="1" si="2"/>
        <v>#N/A</v>
      </c>
      <c r="I56" s="105" t="e">
        <f t="shared" ca="1" si="4"/>
        <v>#N/A</v>
      </c>
      <c r="J56" s="107"/>
      <c r="K56" s="107">
        <f t="shared" si="5"/>
        <v>0</v>
      </c>
    </row>
    <row r="57" spans="1:11" x14ac:dyDescent="0.25">
      <c r="A57" s="75"/>
      <c r="B57" s="75"/>
      <c r="C57" s="76"/>
      <c r="D57" s="76"/>
      <c r="E57" s="77"/>
      <c r="F57" s="103" t="e">
        <f t="shared" ca="1" si="0"/>
        <v>#N/A</v>
      </c>
      <c r="G57" s="104" t="e">
        <f t="shared" ca="1" si="1"/>
        <v>#N/A</v>
      </c>
      <c r="H57" s="105" t="e">
        <f t="shared" ca="1" si="2"/>
        <v>#N/A</v>
      </c>
      <c r="I57" s="105" t="e">
        <f t="shared" ca="1" si="4"/>
        <v>#N/A</v>
      </c>
      <c r="J57" s="107"/>
      <c r="K57" s="107">
        <f t="shared" si="5"/>
        <v>0</v>
      </c>
    </row>
    <row r="58" spans="1:11" x14ac:dyDescent="0.25">
      <c r="A58" s="75"/>
      <c r="B58" s="75"/>
      <c r="C58" s="76"/>
      <c r="D58" s="76"/>
      <c r="E58" s="77"/>
      <c r="F58" s="103" t="e">
        <f t="shared" ca="1" si="0"/>
        <v>#N/A</v>
      </c>
      <c r="G58" s="104" t="e">
        <f t="shared" ca="1" si="1"/>
        <v>#N/A</v>
      </c>
      <c r="H58" s="105" t="e">
        <f t="shared" ca="1" si="2"/>
        <v>#N/A</v>
      </c>
      <c r="I58" s="105" t="e">
        <f t="shared" ca="1" si="4"/>
        <v>#N/A</v>
      </c>
      <c r="J58" s="107"/>
      <c r="K58" s="107">
        <f t="shared" si="5"/>
        <v>0</v>
      </c>
    </row>
    <row r="59" spans="1:11" x14ac:dyDescent="0.25">
      <c r="A59" s="75"/>
      <c r="B59" s="75"/>
      <c r="C59" s="76"/>
      <c r="D59" s="76"/>
      <c r="E59" s="77"/>
      <c r="F59" s="103" t="e">
        <f t="shared" ca="1" si="0"/>
        <v>#N/A</v>
      </c>
      <c r="G59" s="104" t="e">
        <f t="shared" ca="1" si="1"/>
        <v>#N/A</v>
      </c>
      <c r="H59" s="105" t="e">
        <f t="shared" ca="1" si="2"/>
        <v>#N/A</v>
      </c>
      <c r="I59" s="105" t="e">
        <f t="shared" ca="1" si="4"/>
        <v>#N/A</v>
      </c>
      <c r="J59" s="107"/>
      <c r="K59" s="107">
        <f t="shared" si="5"/>
        <v>0</v>
      </c>
    </row>
    <row r="60" spans="1:11" x14ac:dyDescent="0.25">
      <c r="A60" s="75"/>
      <c r="B60" s="75"/>
      <c r="C60" s="76"/>
      <c r="D60" s="76"/>
      <c r="E60" s="77"/>
      <c r="F60" s="103" t="e">
        <f t="shared" ca="1" si="0"/>
        <v>#N/A</v>
      </c>
      <c r="G60" s="104" t="e">
        <f t="shared" ca="1" si="1"/>
        <v>#N/A</v>
      </c>
      <c r="H60" s="105" t="e">
        <f t="shared" ca="1" si="2"/>
        <v>#N/A</v>
      </c>
      <c r="I60" s="105" t="e">
        <f t="shared" ca="1" si="4"/>
        <v>#N/A</v>
      </c>
      <c r="J60" s="107"/>
      <c r="K60" s="107">
        <f t="shared" si="5"/>
        <v>0</v>
      </c>
    </row>
    <row r="61" spans="1:11" x14ac:dyDescent="0.25">
      <c r="A61" s="75"/>
      <c r="B61" s="75"/>
      <c r="C61" s="76"/>
      <c r="D61" s="76"/>
      <c r="E61" s="77"/>
      <c r="F61" s="103" t="e">
        <f t="shared" ca="1" si="0"/>
        <v>#N/A</v>
      </c>
      <c r="G61" s="104" t="e">
        <f t="shared" ca="1" si="1"/>
        <v>#N/A</v>
      </c>
      <c r="H61" s="105" t="e">
        <f t="shared" ca="1" si="2"/>
        <v>#N/A</v>
      </c>
      <c r="I61" s="105" t="e">
        <f t="shared" ca="1" si="4"/>
        <v>#N/A</v>
      </c>
      <c r="J61" s="107"/>
      <c r="K61" s="107">
        <f t="shared" si="5"/>
        <v>0</v>
      </c>
    </row>
    <row r="62" spans="1:11" x14ac:dyDescent="0.25">
      <c r="A62" s="75"/>
      <c r="B62" s="75"/>
      <c r="C62" s="76"/>
      <c r="D62" s="76"/>
      <c r="E62" s="77"/>
      <c r="F62" s="103" t="e">
        <f t="shared" ca="1" si="0"/>
        <v>#N/A</v>
      </c>
      <c r="G62" s="104" t="e">
        <f t="shared" ca="1" si="1"/>
        <v>#N/A</v>
      </c>
      <c r="H62" s="105" t="e">
        <f t="shared" ca="1" si="2"/>
        <v>#N/A</v>
      </c>
      <c r="I62" s="105" t="e">
        <f t="shared" ca="1" si="4"/>
        <v>#N/A</v>
      </c>
      <c r="J62" s="107"/>
      <c r="K62" s="107">
        <f t="shared" si="5"/>
        <v>0</v>
      </c>
    </row>
    <row r="63" spans="1:11" x14ac:dyDescent="0.25">
      <c r="A63" s="75"/>
      <c r="B63" s="75"/>
      <c r="C63" s="76"/>
      <c r="D63" s="76"/>
      <c r="E63" s="77"/>
      <c r="F63" s="103" t="e">
        <f t="shared" ca="1" si="0"/>
        <v>#N/A</v>
      </c>
      <c r="G63" s="104" t="e">
        <f t="shared" ca="1" si="1"/>
        <v>#N/A</v>
      </c>
      <c r="H63" s="105" t="e">
        <f t="shared" ca="1" si="2"/>
        <v>#N/A</v>
      </c>
      <c r="I63" s="105" t="e">
        <f t="shared" ca="1" si="4"/>
        <v>#N/A</v>
      </c>
      <c r="J63" s="107"/>
      <c r="K63" s="107">
        <f t="shared" si="5"/>
        <v>0</v>
      </c>
    </row>
    <row r="64" spans="1:11" x14ac:dyDescent="0.25">
      <c r="A64" s="75"/>
      <c r="B64" s="75"/>
      <c r="C64" s="76"/>
      <c r="D64" s="76"/>
      <c r="E64" s="77"/>
      <c r="F64" s="103" t="e">
        <f t="shared" ca="1" si="0"/>
        <v>#N/A</v>
      </c>
      <c r="G64" s="104" t="e">
        <f t="shared" ca="1" si="1"/>
        <v>#N/A</v>
      </c>
      <c r="H64" s="105" t="e">
        <f t="shared" ca="1" si="2"/>
        <v>#N/A</v>
      </c>
      <c r="I64" s="105" t="e">
        <f t="shared" ca="1" si="4"/>
        <v>#N/A</v>
      </c>
      <c r="J64" s="107"/>
      <c r="K64" s="107">
        <f t="shared" si="5"/>
        <v>0</v>
      </c>
    </row>
    <row r="65" spans="1:11" ht="6" customHeight="1" x14ac:dyDescent="0.25">
      <c r="A65" s="115"/>
      <c r="B65" s="116"/>
      <c r="C65" s="116"/>
      <c r="D65" s="116"/>
      <c r="E65" s="116"/>
      <c r="F65" s="116"/>
      <c r="G65" s="116"/>
      <c r="H65" s="116"/>
      <c r="I65" s="116"/>
      <c r="J65" s="116"/>
      <c r="K65" s="117"/>
    </row>
    <row r="66" spans="1:11" ht="78" customHeight="1" x14ac:dyDescent="0.25">
      <c r="A66" s="121" t="s">
        <v>228</v>
      </c>
      <c r="B66" s="122"/>
      <c r="C66" s="122"/>
      <c r="D66" s="123"/>
      <c r="E66" s="108">
        <f>SUM(E2:E64)</f>
        <v>0</v>
      </c>
      <c r="F66" s="109" t="s">
        <v>216</v>
      </c>
      <c r="G66" s="110" t="e">
        <f ca="1">SUM(G2:G64)</f>
        <v>#N/A</v>
      </c>
      <c r="H66" s="111" t="s">
        <v>229</v>
      </c>
      <c r="I66" s="112" t="e">
        <f ca="1">SUM(I2:I64)</f>
        <v>#N/A</v>
      </c>
      <c r="J66" s="113" t="s">
        <v>230</v>
      </c>
      <c r="K66" s="114" t="e">
        <f ca="1">I66/K68</f>
        <v>#N/A</v>
      </c>
    </row>
    <row r="67" spans="1:11" ht="6" customHeight="1" x14ac:dyDescent="0.25">
      <c r="A67" s="118"/>
      <c r="B67" s="119"/>
      <c r="C67" s="119"/>
      <c r="D67" s="119"/>
      <c r="E67" s="119"/>
      <c r="F67" s="119"/>
      <c r="G67" s="119"/>
      <c r="H67" s="119"/>
      <c r="I67" s="119"/>
      <c r="J67" s="119"/>
      <c r="K67" s="120"/>
    </row>
    <row r="68" spans="1:11" ht="26.45" customHeight="1" x14ac:dyDescent="0.25">
      <c r="A68" s="121" t="s">
        <v>231</v>
      </c>
      <c r="B68" s="122"/>
      <c r="C68" s="122"/>
      <c r="D68" s="122"/>
      <c r="E68" s="122"/>
      <c r="F68" s="122"/>
      <c r="G68" s="122"/>
      <c r="H68" s="122"/>
      <c r="I68" s="122"/>
      <c r="J68" s="123"/>
      <c r="K68" s="85">
        <f>SUM(K2:K64)</f>
        <v>0</v>
      </c>
    </row>
    <row r="69" spans="1:11" ht="6" customHeight="1" x14ac:dyDescent="0.25">
      <c r="A69" s="115"/>
      <c r="B69" s="116"/>
      <c r="C69" s="116"/>
      <c r="D69" s="116"/>
      <c r="E69" s="116"/>
      <c r="F69" s="116"/>
      <c r="G69" s="116"/>
      <c r="H69" s="116"/>
      <c r="I69" s="116"/>
      <c r="J69" s="116"/>
      <c r="K69" s="117"/>
    </row>
  </sheetData>
  <mergeCells count="5">
    <mergeCell ref="A69:K69"/>
    <mergeCell ref="A65:K65"/>
    <mergeCell ref="A67:K67"/>
    <mergeCell ref="A66:D66"/>
    <mergeCell ref="A68:J68"/>
  </mergeCells>
  <pageMargins left="0.51180555555555596" right="0.51180555555555596" top="0.78749999999999998" bottom="0.78749999999999998" header="0.511811023622047" footer="0.511811023622047"/>
  <pageSetup paperSize="9" scale="5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Cargo diurno</vt:lpstr>
      <vt:lpstr>Cargo noturno</vt:lpstr>
      <vt:lpstr>Materiais Equipamentos</vt:lpstr>
      <vt:lpstr>Resumo</vt:lpstr>
      <vt:lpstr>'Cargo diurno'!Area_de_impressao</vt:lpstr>
      <vt:lpstr>'Cargo noturno'!Area_de_impressao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Renata Barbosa</cp:lastModifiedBy>
  <cp:revision>1</cp:revision>
  <dcterms:created xsi:type="dcterms:W3CDTF">2019-04-12T20:03:09Z</dcterms:created>
  <dcterms:modified xsi:type="dcterms:W3CDTF">2026-04-30T21:28:06Z</dcterms:modified>
  <cp:category/>
  <cp:contentStatus/>
</cp:coreProperties>
</file>