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externalLinks/_rels/externalLink1.xml.rels" ContentType="application/vnd.openxmlformats-package.relationships+xml"/>
  <Override PartName="/xl/externalLinks/_rels/externalLink2.xml.rels" ContentType="application/vnd.openxmlformats-package.relationship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vmlDrawing2.vml" ContentType="application/vnd.openxmlformats-officedocument.vmlDrawing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argo diurno" sheetId="1" state="visible" r:id="rId3"/>
    <sheet name="Cargo noturno" sheetId="2" state="visible" r:id="rId4"/>
    <sheet name="Materiais Equipamentos" sheetId="3" state="visible" r:id="rId5"/>
    <sheet name="Resumo" sheetId="4" state="visible" r:id="rId6"/>
  </sheets>
  <externalReferences>
    <externalReference r:id="rId7"/>
    <externalReference r:id="rId8"/>
  </externalReferences>
  <definedNames>
    <definedName function="false" hidden="false" localSheetId="0" name="_xlnm.Print_Area" vbProcedure="false">'Cargo diurno'!$A$1:$I$196</definedName>
    <definedName function="false" hidden="false" localSheetId="1" name="_xlnm.Print_Area" vbProcedure="false">'Cargo noturno'!$A$1:$I$196</definedName>
    <definedName function="false" hidden="false" name="Auxiliar" vbProcedure="false">#REF!</definedName>
    <definedName function="false" hidden="false" name="CUSTO_VALE_TRANSPORTE" vbProcedure="false">#REF!</definedName>
    <definedName function="false" hidden="false" name="ecwece4c" vbProcedure="false">#REF!</definedName>
    <definedName function="false" hidden="false" name="MOMB4" vbProcedure="false">'[1]SERVENTE MANUTENCAO'!$I$144</definedName>
    <definedName function="false" hidden="false" name="MONA1" vbProcedure="false">#REF!</definedName>
    <definedName function="false" hidden="false" name="MONA2" vbProcedure="false">#REF!</definedName>
    <definedName function="false" hidden="false" name="MONA3" vbProcedure="false">[2]HIDRAULICO!$I$138</definedName>
    <definedName function="false" hidden="false" name="MONA4" vbProcedure="false">'[2]SERVENTE (AUX PRODUCAO)'!$I$138</definedName>
    <definedName function="false" hidden="false" name="MONA5" vbProcedure="false">#REF!</definedName>
    <definedName function="false" hidden="false" name="MONA6" vbProcedure="false">#REF!</definedName>
    <definedName function="false" hidden="false" name="MONA7" vbProcedure="false">#REF!</definedName>
    <definedName function="false" hidden="false" name="MONA8" vbProcedure="false">[2]MECANICO_REFRIGERACAO!$I$138</definedName>
    <definedName function="false" hidden="false" name="MONB1" vbProcedure="false">#REF!</definedName>
    <definedName function="false" hidden="false" name="MONB2" vbProcedure="false">#REF!</definedName>
    <definedName function="false" hidden="false" name="MONB3" vbProcedure="false">[2]HIDRAULICO!$I$144</definedName>
    <definedName function="false" hidden="false" name="MONB4" vbProcedure="false">'[2]SERVENTE (AUX PRODUCAO)'!$I$144</definedName>
    <definedName function="false" hidden="false" name="MONB5" vbProcedure="false">#REF!</definedName>
    <definedName function="false" hidden="false" name="MONB6" vbProcedure="false">#REF!</definedName>
    <definedName function="false" hidden="false" name="MONB7" vbProcedure="false">#REF!</definedName>
    <definedName function="false" hidden="false" name="MONB8" vbProcedure="false">[2]MECANICO_REFRIGERACAO!$I$144</definedName>
    <definedName function="false" hidden="false" name="MONC1" vbProcedure="false">#REF!</definedName>
    <definedName function="false" hidden="false" name="MONC2" vbProcedure="false">#REF!</definedName>
    <definedName function="false" hidden="false" name="MONC3" vbProcedure="false">[2]HIDRAULICO!$I$148</definedName>
    <definedName function="false" hidden="false" name="MONC4" vbProcedure="false">'[2]SERVENTE (AUX PRODUCAO)'!$I$148</definedName>
    <definedName function="false" hidden="false" name="MONC5" vbProcedure="false">#REF!</definedName>
    <definedName function="false" hidden="false" name="MONC6" vbProcedure="false">#REF!</definedName>
    <definedName function="false" hidden="false" name="MONC7" vbProcedure="false">#REF!</definedName>
    <definedName function="false" hidden="false" name="MONC8" vbProcedure="false">[2]MECANICO_REFRIGERACAO!$I$148</definedName>
    <definedName function="false" hidden="false" name="mont" vbProcedure="false">#REF!</definedName>
    <definedName function="false" hidden="false" name="MONTANTEA" vbProcedure="false">#REF!</definedName>
    <definedName function="false" hidden="false" name="MONTANTEA1" vbProcedure="false">#REF!</definedName>
    <definedName function="false" hidden="false" name="MONTANTEA2" vbProcedure="false">#REF!</definedName>
    <definedName function="false" hidden="false" name="MONTANTEB" vbProcedure="false">#REF!</definedName>
    <definedName function="false" hidden="false" name="MONTANTEB1" vbProcedure="false">#REF!</definedName>
    <definedName function="false" hidden="false" name="MONTANTEB2" vbProcedure="false">#REF!</definedName>
    <definedName function="false" hidden="false" name="MONTANTEC" vbProcedure="false">#REF!</definedName>
    <definedName function="false" hidden="false" name="MONTANTEC1" vbProcedure="false">#REF!</definedName>
    <definedName function="false" hidden="false" name="MONTANTEC2" vbProcedure="false">#REF!</definedName>
    <definedName function="false" hidden="false" name="ok" vbProcedure="false">#REF!</definedName>
    <definedName function="false" hidden="false" name="REMUNERACAO1" vbProcedure="false">#REF!</definedName>
    <definedName function="false" hidden="false" name="REMUNERACAO2" vbProcedure="false">#REF!</definedName>
    <definedName function="false" hidden="false" name="REMUNERACAO3" vbProcedure="false">[2]HIDRAULICO!$I$30</definedName>
    <definedName function="false" hidden="false" name="REMUNERACAO4" vbProcedure="false">'[2]SERVENTE (AUX PRODUCAO)'!$I$30</definedName>
    <definedName function="false" hidden="false" name="REMUNERACAO5" vbProcedure="false">#REF!</definedName>
    <definedName function="false" hidden="false" name="REMUNERACAO6" vbProcedure="false">#REF!</definedName>
    <definedName function="false" hidden="false" name="REMUNERACAO7" vbProcedure="false">#REF!</definedName>
    <definedName function="false" hidden="false" name="REMUNERACAO8" vbProcedure="false">[2]MECANICO_REFRIGERACAO!$I$30</definedName>
    <definedName function="false" hidden="false" name="TOTAL1" vbProcedure="false">#REF!</definedName>
    <definedName function="false" hidden="false" name="TOTAL2" vbProcedure="false">#REF!</definedName>
    <definedName function="false" hidden="false" name="TOTAL_MONT_A" vbProcedure="false">#REF!</definedName>
    <definedName function="false" hidden="false" name="VALE_TRANSPORTE" vbProcedure="false">#REF!</definedName>
    <definedName function="false" hidden="false" localSheetId="0" name="Auxiliar" vbProcedure="false">#REF!</definedName>
    <definedName function="false" hidden="false" localSheetId="0" name="CUSTO_VALE_TRANSPORTE" vbProcedure="false">#REF!</definedName>
    <definedName function="false" hidden="false" localSheetId="0" name="ecwece4c" vbProcedure="false">#REF!</definedName>
    <definedName function="false" hidden="false" localSheetId="0" name="MONA1" vbProcedure="false">#REF!</definedName>
    <definedName function="false" hidden="false" localSheetId="0" name="MONA2" vbProcedure="false">#REF!</definedName>
    <definedName function="false" hidden="false" localSheetId="0" name="MONA5" vbProcedure="false">#REF!</definedName>
    <definedName function="false" hidden="false" localSheetId="0" name="MONA6" vbProcedure="false">#REF!</definedName>
    <definedName function="false" hidden="false" localSheetId="0" name="MONA7" vbProcedure="false">#REF!</definedName>
    <definedName function="false" hidden="false" localSheetId="0" name="MONB1" vbProcedure="false">#REF!</definedName>
    <definedName function="false" hidden="false" localSheetId="0" name="MONB2" vbProcedure="false">#REF!</definedName>
    <definedName function="false" hidden="false" localSheetId="0" name="MONB5" vbProcedure="false">#REF!</definedName>
    <definedName function="false" hidden="false" localSheetId="0" name="MONB6" vbProcedure="false">#REF!</definedName>
    <definedName function="false" hidden="false" localSheetId="0" name="MONB7" vbProcedure="false">#REF!</definedName>
    <definedName function="false" hidden="false" localSheetId="0" name="MONC1" vbProcedure="false">#REF!</definedName>
    <definedName function="false" hidden="false" localSheetId="0" name="MONC2" vbProcedure="false">#REF!</definedName>
    <definedName function="false" hidden="false" localSheetId="0" name="MONC5" vbProcedure="false">#REF!</definedName>
    <definedName function="false" hidden="false" localSheetId="0" name="MONC6" vbProcedure="false">#REF!</definedName>
    <definedName function="false" hidden="false" localSheetId="0" name="MONC7" vbProcedure="false">#REF!</definedName>
    <definedName function="false" hidden="false" localSheetId="0" name="mont" vbProcedure="false">#REF!</definedName>
    <definedName function="false" hidden="false" localSheetId="0" name="MONTANTEA" vbProcedure="false">#REF!</definedName>
    <definedName function="false" hidden="false" localSheetId="0" name="MONTANTEA1" vbProcedure="false">#REF!</definedName>
    <definedName function="false" hidden="false" localSheetId="0" name="MONTANTEA2" vbProcedure="false">#REF!</definedName>
    <definedName function="false" hidden="false" localSheetId="0" name="MONTANTEB" vbProcedure="false">#REF!</definedName>
    <definedName function="false" hidden="false" localSheetId="0" name="MONTANTEB1" vbProcedure="false">#REF!</definedName>
    <definedName function="false" hidden="false" localSheetId="0" name="MONTANTEB2" vbProcedure="false">#REF!</definedName>
    <definedName function="false" hidden="false" localSheetId="0" name="MONTANTEC" vbProcedure="false">#REF!</definedName>
    <definedName function="false" hidden="false" localSheetId="0" name="MONTANTEC1" vbProcedure="false">#REF!</definedName>
    <definedName function="false" hidden="false" localSheetId="0" name="MONTANTEC2" vbProcedure="false">#REF!</definedName>
    <definedName function="false" hidden="false" localSheetId="0" name="ok" vbProcedure="false">#REF!</definedName>
    <definedName function="false" hidden="false" localSheetId="0" name="REMUNERACAO1" vbProcedure="false">#REF!</definedName>
    <definedName function="false" hidden="false" localSheetId="0" name="REMUNERACAO2" vbProcedure="false">#REF!</definedName>
    <definedName function="false" hidden="false" localSheetId="0" name="REMUNERACAO5" vbProcedure="false">#REF!</definedName>
    <definedName function="false" hidden="false" localSheetId="0" name="REMUNERACAO6" vbProcedure="false">#REF!</definedName>
    <definedName function="false" hidden="false" localSheetId="0" name="REMUNERACAO7" vbProcedure="false">#REF!</definedName>
    <definedName function="false" hidden="false" localSheetId="0" name="TOTAL1" vbProcedure="false">#REF!</definedName>
    <definedName function="false" hidden="false" localSheetId="0" name="TOTAL2" vbProcedure="false">#REF!</definedName>
    <definedName function="false" hidden="false" localSheetId="0" name="TOTAL_MONT_A" vbProcedure="false">#REF!</definedName>
    <definedName function="false" hidden="false" localSheetId="0" name="VALE_TRANSPORTE" vbProcedure="false">#REF!</definedName>
    <definedName function="false" hidden="false" localSheetId="1" name="Auxiliar" vbProcedure="false">#REF!</definedName>
    <definedName function="false" hidden="false" localSheetId="1" name="CUSTO_VALE_TRANSPORTE" vbProcedure="false">#REF!</definedName>
    <definedName function="false" hidden="false" localSheetId="1" name="ecwece4c" vbProcedure="false">#REF!</definedName>
    <definedName function="false" hidden="false" localSheetId="1" name="MONA1" vbProcedure="false">#REF!</definedName>
    <definedName function="false" hidden="false" localSheetId="1" name="MONA2" vbProcedure="false">#REF!</definedName>
    <definedName function="false" hidden="false" localSheetId="1" name="MONA5" vbProcedure="false">#REF!</definedName>
    <definedName function="false" hidden="false" localSheetId="1" name="MONA6" vbProcedure="false">#REF!</definedName>
    <definedName function="false" hidden="false" localSheetId="1" name="MONA7" vbProcedure="false">#REF!</definedName>
    <definedName function="false" hidden="false" localSheetId="1" name="MONB1" vbProcedure="false">#REF!</definedName>
    <definedName function="false" hidden="false" localSheetId="1" name="MONB2" vbProcedure="false">#REF!</definedName>
    <definedName function="false" hidden="false" localSheetId="1" name="MONB5" vbProcedure="false">#REF!</definedName>
    <definedName function="false" hidden="false" localSheetId="1" name="MONB6" vbProcedure="false">#REF!</definedName>
    <definedName function="false" hidden="false" localSheetId="1" name="MONB7" vbProcedure="false">#REF!</definedName>
    <definedName function="false" hidden="false" localSheetId="1" name="MONC1" vbProcedure="false">#REF!</definedName>
    <definedName function="false" hidden="false" localSheetId="1" name="MONC2" vbProcedure="false">#REF!</definedName>
    <definedName function="false" hidden="false" localSheetId="1" name="MONC5" vbProcedure="false">#REF!</definedName>
    <definedName function="false" hidden="false" localSheetId="1" name="MONC6" vbProcedure="false">#REF!</definedName>
    <definedName function="false" hidden="false" localSheetId="1" name="MONC7" vbProcedure="false">#REF!</definedName>
    <definedName function="false" hidden="false" localSheetId="1" name="mont" vbProcedure="false">#REF!</definedName>
    <definedName function="false" hidden="false" localSheetId="1" name="MONTANTEA" vbProcedure="false">#REF!</definedName>
    <definedName function="false" hidden="false" localSheetId="1" name="MONTANTEA1" vbProcedure="false">#REF!</definedName>
    <definedName function="false" hidden="false" localSheetId="1" name="MONTANTEA2" vbProcedure="false">#REF!</definedName>
    <definedName function="false" hidden="false" localSheetId="1" name="MONTANTEB" vbProcedure="false">#REF!</definedName>
    <definedName function="false" hidden="false" localSheetId="1" name="MONTANTEB1" vbProcedure="false">#REF!</definedName>
    <definedName function="false" hidden="false" localSheetId="1" name="MONTANTEB2" vbProcedure="false">#REF!</definedName>
    <definedName function="false" hidden="false" localSheetId="1" name="MONTANTEC" vbProcedure="false">#REF!</definedName>
    <definedName function="false" hidden="false" localSheetId="1" name="MONTANTEC1" vbProcedure="false">#REF!</definedName>
    <definedName function="false" hidden="false" localSheetId="1" name="MONTANTEC2" vbProcedure="false">#REF!</definedName>
    <definedName function="false" hidden="false" localSheetId="1" name="ok" vbProcedure="false">#REF!</definedName>
    <definedName function="false" hidden="false" localSheetId="1" name="REMUNERACAO1" vbProcedure="false">#REF!</definedName>
    <definedName function="false" hidden="false" localSheetId="1" name="REMUNERACAO2" vbProcedure="false">#REF!</definedName>
    <definedName function="false" hidden="false" localSheetId="1" name="REMUNERACAO5" vbProcedure="false">#REF!</definedName>
    <definedName function="false" hidden="false" localSheetId="1" name="REMUNERACAO6" vbProcedure="false">#REF!</definedName>
    <definedName function="false" hidden="false" localSheetId="1" name="REMUNERACAO7" vbProcedure="false">#REF!</definedName>
    <definedName function="false" hidden="false" localSheetId="1" name="TOTAL1" vbProcedure="false">#REF!</definedName>
    <definedName function="false" hidden="false" localSheetId="1" name="TOTAL2" vbProcedure="false">#REF!</definedName>
    <definedName function="false" hidden="false" localSheetId="1" name="TOTAL_MONT_A" vbProcedure="false">#REF!</definedName>
    <definedName function="false" hidden="false" localSheetId="1" name="VALE_TRANSPORTE" vbProcedure="false">#REF!</definedName>
    <definedName function="false" hidden="false" localSheetId="2" name="Auxiliar" vbProcedure="false">#REF!</definedName>
    <definedName function="false" hidden="false" localSheetId="2" name="CUSTO_VALE_TRANSPORTE" vbProcedure="false">#REF!</definedName>
    <definedName function="false" hidden="false" localSheetId="2" name="ecwece4c" vbProcedure="false">#REF!</definedName>
    <definedName function="false" hidden="false" localSheetId="2" name="MONA1" vbProcedure="false">#REF!</definedName>
    <definedName function="false" hidden="false" localSheetId="2" name="MONA2" vbProcedure="false">#REF!</definedName>
    <definedName function="false" hidden="false" localSheetId="2" name="MONA5" vbProcedure="false">#REF!</definedName>
    <definedName function="false" hidden="false" localSheetId="2" name="MONA6" vbProcedure="false">#REF!</definedName>
    <definedName function="false" hidden="false" localSheetId="2" name="MONA7" vbProcedure="false">#REF!</definedName>
    <definedName function="false" hidden="false" localSheetId="2" name="MONB1" vbProcedure="false">#REF!</definedName>
    <definedName function="false" hidden="false" localSheetId="2" name="MONB2" vbProcedure="false">#REF!</definedName>
    <definedName function="false" hidden="false" localSheetId="2" name="MONB5" vbProcedure="false">#REF!</definedName>
    <definedName function="false" hidden="false" localSheetId="2" name="MONB6" vbProcedure="false">#REF!</definedName>
    <definedName function="false" hidden="false" localSheetId="2" name="MONB7" vbProcedure="false">#REF!</definedName>
    <definedName function="false" hidden="false" localSheetId="2" name="MONC1" vbProcedure="false">#REF!</definedName>
    <definedName function="false" hidden="false" localSheetId="2" name="MONC2" vbProcedure="false">#REF!</definedName>
    <definedName function="false" hidden="false" localSheetId="2" name="MONC5" vbProcedure="false">#REF!</definedName>
    <definedName function="false" hidden="false" localSheetId="2" name="MONC6" vbProcedure="false">#REF!</definedName>
    <definedName function="false" hidden="false" localSheetId="2" name="MONC7" vbProcedure="false">#REF!</definedName>
    <definedName function="false" hidden="false" localSheetId="2" name="mont" vbProcedure="false">#REF!</definedName>
    <definedName function="false" hidden="false" localSheetId="2" name="MONTANTEA" vbProcedure="false">#REF!</definedName>
    <definedName function="false" hidden="false" localSheetId="2" name="MONTANTEA1" vbProcedure="false">#REF!</definedName>
    <definedName function="false" hidden="false" localSheetId="2" name="MONTANTEA2" vbProcedure="false">#REF!</definedName>
    <definedName function="false" hidden="false" localSheetId="2" name="MONTANTEB" vbProcedure="false">#REF!</definedName>
    <definedName function="false" hidden="false" localSheetId="2" name="MONTANTEB1" vbProcedure="false">#REF!</definedName>
    <definedName function="false" hidden="false" localSheetId="2" name="MONTANTEB2" vbProcedure="false">#REF!</definedName>
    <definedName function="false" hidden="false" localSheetId="2" name="MONTANTEC" vbProcedure="false">#REF!</definedName>
    <definedName function="false" hidden="false" localSheetId="2" name="MONTANTEC1" vbProcedure="false">#REF!</definedName>
    <definedName function="false" hidden="false" localSheetId="2" name="MONTANTEC2" vbProcedure="false">#REF!</definedName>
    <definedName function="false" hidden="false" localSheetId="2" name="ok" vbProcedure="false">#REF!</definedName>
    <definedName function="false" hidden="false" localSheetId="2" name="REMUNERACAO1" vbProcedure="false">#REF!</definedName>
    <definedName function="false" hidden="false" localSheetId="2" name="REMUNERACAO2" vbProcedure="false">#REF!</definedName>
    <definedName function="false" hidden="false" localSheetId="2" name="REMUNERACAO5" vbProcedure="false">#REF!</definedName>
    <definedName function="false" hidden="false" localSheetId="2" name="REMUNERACAO6" vbProcedure="false">#REF!</definedName>
    <definedName function="false" hidden="false" localSheetId="2" name="REMUNERACAO7" vbProcedure="false">#REF!</definedName>
    <definedName function="false" hidden="false" localSheetId="2" name="TOTAL1" vbProcedure="false">#REF!</definedName>
    <definedName function="false" hidden="false" localSheetId="2" name="TOTAL2" vbProcedure="false">#REF!</definedName>
    <definedName function="false" hidden="false" localSheetId="2" name="TOTAL_MONT_A" vbProcedure="false">#REF!</definedName>
    <definedName function="false" hidden="false" localSheetId="2" name="VALE_TRANSPORTE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Autor desconhecido</author>
    <author>Gabriel Requena Nizarala</author>
    <author>gn</author>
  </authors>
  <commentList>
    <comment ref="C2" authorId="2">
      <text>
        <r>
          <rPr>
            <sz val="10"/>
            <rFont val="Arial"/>
            <family val="2"/>
          </rPr>
          <t xml:space="preserve">Informar o número do processo</t>
        </r>
      </text>
    </comment>
    <comment ref="D5" authorId="1">
      <text>
        <r>
          <rPr>
            <sz val="10"/>
            <rFont val="Arial"/>
            <family val="2"/>
          </rPr>
          <t xml:space="preserve">Informar o nome do cargo</t>
        </r>
      </text>
    </comment>
    <comment ref="D6" authorId="1">
      <text>
        <r>
          <rPr>
            <sz val="10"/>
            <rFont val="Arial"/>
            <family val="2"/>
          </rPr>
          <t xml:space="preserve">Informar as horas semanais (exemplo: 20, 40, 44...). 
Obs. 1: incluir apenas número.
Obs. 2: caso o regime de trabalho seja 12x36, incluir a expressão "12x36" sem aspas e sem espaços.</t>
        </r>
      </text>
    </comment>
    <comment ref="D7" authorId="1">
      <text>
        <r>
          <rPr>
            <sz val="10"/>
            <rFont val="Arial"/>
            <family val="2"/>
          </rPr>
          <t xml:space="preserve">Informar o número de registro no MTE da CCT da categoria.
Caso esteja vencida, ver no site do MTE se tem uma CCT nova.
https://www3.mte.gov.br/sistemas/mediador/ConsultarInstColetivo</t>
        </r>
      </text>
    </comment>
    <comment ref="D8" authorId="1">
      <text>
        <r>
          <rPr>
            <sz val="10"/>
            <rFont val="Arial"/>
            <family val="2"/>
          </rPr>
          <t xml:space="preserve">Informar a origem do salário (exemplo: CCT, Lei, Sindicato, etc). Geralmente o salário consta na CCT da categoria.</t>
        </r>
      </text>
    </comment>
    <comment ref="D9" authorId="1">
      <text>
        <r>
          <rPr>
            <sz val="10"/>
            <rFont val="Arial"/>
            <family val="2"/>
          </rPr>
          <t xml:space="preserve">Informar a cidade de prestação dos serviços</t>
        </r>
      </text>
    </comment>
    <comment ref="H10" authorId="1">
      <text>
        <r>
          <rPr>
            <sz val="10"/>
            <rFont val="Arial"/>
            <family val="2"/>
          </rPr>
          <t xml:space="preserve">Informar o número de horas correspondente ao salário normativo (exemplo: 220, 180, etc).</t>
        </r>
      </text>
    </comment>
    <comment ref="I7" authorId="1">
      <text>
        <r>
          <rPr>
            <sz val="10"/>
            <rFont val="Arial"/>
            <family val="2"/>
          </rPr>
          <t xml:space="preserve">Caso deva ser pago adicional de insalubridade (10%, 20% ou 40%) deverá ser indicado aqui a porcentagem correspondente. Caso não deva ser pago tal adicional, deverá constar "Não aplicável".</t>
        </r>
      </text>
    </comment>
    <comment ref="I9" authorId="1">
      <text>
        <r>
          <rPr>
            <sz val="10"/>
            <rFont val="Arial"/>
            <family val="2"/>
          </rPr>
          <t xml:space="preserve"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I10" authorId="1">
      <text>
        <r>
          <rPr>
            <sz val="10"/>
            <rFont val="Arial"/>
            <family val="2"/>
          </rPr>
          <t xml:space="preserve">Informar o valor do salário normativo do cargo</t>
        </r>
      </text>
    </comment>
    <comment ref="I11" authorId="1">
      <text>
        <r>
          <rPr>
            <sz val="10"/>
            <rFont val="Arial"/>
            <family val="2"/>
          </rPr>
          <t xml:space="preserve">Informar a alíquota do ISS relativo ao serviço do posto de trabalho</t>
        </r>
      </text>
    </comment>
    <comment ref="I12" authorId="1">
      <text>
        <r>
          <rPr>
            <sz val="10"/>
            <rFont val="Arial"/>
            <family val="2"/>
          </rPr>
          <t xml:space="preserve">Informar o valor do VT da cidade que o posto de trabalho irá exercer suas funções</t>
        </r>
      </text>
    </comment>
    <comment ref="I13" authorId="1">
      <text>
        <r>
          <rPr>
            <sz val="10"/>
            <rFont val="Arial"/>
            <family val="2"/>
          </rPr>
          <t xml:space="preserve">Informar o número de dias por mês que o posto irá trabalhar. 
Caso seja de segunda a sexta, utilizar 22.
Caso seja 12x36, utilizar 15.
Caso seja segunda a sábado, utilizar 26.</t>
        </r>
      </text>
    </comment>
    <comment ref="I14" authorId="1">
      <text>
        <r>
          <rPr>
            <sz val="10"/>
            <rFont val="Arial"/>
            <family val="2"/>
          </rPr>
          <t xml:space="preserve">Informar o valor do desconto do VT. Geralmente é 6%, porém a CCT pode indicar outra porcentagem</t>
        </r>
      </text>
    </comment>
    <comment ref="I15" authorId="1">
      <text>
        <r>
          <rPr>
            <sz val="10"/>
            <rFont val="Arial"/>
            <family val="2"/>
          </rPr>
          <t xml:space="preserve"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>
      <text>
        <r>
          <rPr>
            <sz val="10"/>
            <rFont val="Arial"/>
            <family val="2"/>
          </rPr>
          <t xml:space="preserve">Informar o número de dias por mês que o posto irá trabalhar. 
Caso seja de segunda a sexta, utilizar 22.
Caso seja 12x36, utilizar 15.
Caso seja segunda a sábado, utilizar 26.</t>
        </r>
      </text>
    </comment>
    <comment ref="I17" authorId="1">
      <text>
        <r>
          <rPr>
            <sz val="10"/>
            <rFont val="Arial"/>
            <family val="2"/>
          </rPr>
          <t xml:space="preserve">Informar o valor do desconto do VA. Geralmente é 20%, porém a CCT pode indicar outra porcentagem</t>
        </r>
      </text>
    </comment>
    <comment ref="I18" authorId="1">
      <text>
        <r>
          <rPr>
            <sz val="10"/>
            <rFont val="Arial"/>
            <family val="2"/>
          </rPr>
          <t xml:space="preserve"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>
      <text>
        <r>
          <rPr>
            <sz val="10"/>
            <rFont val="Arial"/>
            <family val="2"/>
          </rPr>
          <t xml:space="preserve">Informar o número de dias por mês que o posto irá receber o VL.</t>
        </r>
      </text>
    </comment>
    <comment ref="I20" authorId="1">
      <text>
        <r>
          <rPr>
            <sz val="10"/>
            <rFont val="Arial"/>
            <family val="2"/>
          </rPr>
          <t xml:space="preserve">Informar o valor do desconto do VL. Geralmente é 20%, porém a CCT pode indicar outra porcentagem</t>
        </r>
      </text>
    </comment>
    <comment ref="I21" authorId="0">
      <text>
        <r>
          <rPr>
            <sz val="10"/>
            <rFont val="Arial"/>
            <family val="2"/>
          </rPr>
          <t xml:space="preserve">Quando na CCT tiver previsão de pagamento de prêmio assiduidade (ou similar), incluir aqui o valor mensal</t>
        </r>
      </text>
    </comment>
    <comment ref="I22" authorId="0">
      <text>
        <r>
          <rPr>
            <sz val="10"/>
            <rFont val="Arial"/>
            <family val="2"/>
          </rPr>
          <t xml:space="preserve">Incluir o valor do Plano de Benefício Social Familiar quando for um postos de trabalho abrangido pela CCT celebrada entre SEEAC/SINDASSEIO (postos de limpeza, jardineiro, copeiro, entre outros)
</t>
        </r>
      </text>
    </comment>
    <comment ref="I23" authorId="1">
      <text>
        <r>
          <rPr>
            <sz val="10"/>
            <rFont val="Arial"/>
            <family val="2"/>
          </rPr>
          <t xml:space="preserve"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>
      <text>
        <r>
          <rPr>
            <sz val="10"/>
            <rFont val="Arial"/>
            <family val="2"/>
          </rPr>
          <t xml:space="preserve">Caso haja necessidade de pagamento de adicional de supervisão ao posto, incluir o número "37". Caso não haja necessidade, manter a expressão "Não aplicável".</t>
        </r>
      </text>
    </comment>
    <comment ref="I25" authorId="1">
      <text>
        <r>
          <rPr>
            <sz val="10"/>
            <rFont val="Arial"/>
            <family val="2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salário-mínimo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 val="true"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)
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 proporcional do posto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>
      <text>
        <r>
          <rPr>
            <sz val="10"/>
            <rFont val="Arial"/>
            <family val="2"/>
          </rPr>
          <t xml:space="preserve"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>
      <text>
        <r>
          <rPr>
            <sz val="10"/>
            <rFont val="Arial"/>
            <family val="2"/>
          </rPr>
          <t xml:space="preserve">Incluir neste campo a porcentagem de acréscimo da HORA EXTRA EM FERIADOS.
O padrão é utilizar 100%, mas deve sempre ser verificado se consta outra porcentagem na CCT.</t>
        </r>
      </text>
    </comment>
    <comment ref="I28" authorId="1">
      <text>
        <r>
          <rPr>
            <sz val="10"/>
            <rFont val="Arial"/>
            <family val="2"/>
          </rPr>
          <t xml:space="preserve"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>
      <text>
        <r>
          <rPr>
            <sz val="10"/>
            <rFont val="Arial"/>
            <family val="2"/>
          </rPr>
          <t xml:space="preserve"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xdr="http://schemas.openxmlformats.org/drawingml/2006/spreadsheetDrawing">
  <authors>
    <author>Autor desconhecido</author>
    <author>Gabriel Requena Nizarala</author>
    <author>gn</author>
  </authors>
  <commentList>
    <comment ref="C2" authorId="2">
      <text>
        <r>
          <rPr>
            <sz val="10"/>
            <rFont val="Arial"/>
            <family val="2"/>
          </rPr>
          <t xml:space="preserve">Informar o número do processo</t>
        </r>
      </text>
    </comment>
    <comment ref="D5" authorId="1">
      <text>
        <r>
          <rPr>
            <sz val="10"/>
            <rFont val="Arial"/>
            <family val="2"/>
          </rPr>
          <t xml:space="preserve">Informar o nome do cargo</t>
        </r>
      </text>
    </comment>
    <comment ref="D6" authorId="1">
      <text>
        <r>
          <rPr>
            <sz val="10"/>
            <rFont val="Arial"/>
            <family val="2"/>
          </rPr>
          <t xml:space="preserve">Informar as horas semanais (exemplo: 20, 40, 44...). 
Obs. 1: incluir apenas número.
Obs. 2: caso o regime de trabalho seja 12x36, incluir a expressão "12x36" sem aspas e sem espaços.</t>
        </r>
      </text>
    </comment>
    <comment ref="D7" authorId="1">
      <text>
        <r>
          <rPr>
            <sz val="10"/>
            <rFont val="Arial"/>
            <family val="2"/>
          </rPr>
          <t xml:space="preserve">Informar o número de registro no MTE da CCT da categoria.
Caso esteja vencida, ver no site do MTE se tem uma CCT nova.
https://www3.mte.gov.br/sistemas/mediador/ConsultarInstColetivo</t>
        </r>
      </text>
    </comment>
    <comment ref="D8" authorId="1">
      <text>
        <r>
          <rPr>
            <sz val="10"/>
            <rFont val="Arial"/>
            <family val="2"/>
          </rPr>
          <t xml:space="preserve">Informar a origem do salário (exemplo: CCT, Lei, Sindicato, etc). Geralmente o salário consta na CCT da categoria.</t>
        </r>
      </text>
    </comment>
    <comment ref="D9" authorId="1">
      <text>
        <r>
          <rPr>
            <sz val="10"/>
            <rFont val="Arial"/>
            <family val="2"/>
          </rPr>
          <t xml:space="preserve">Informar a cidade de prestação dos serviços</t>
        </r>
      </text>
    </comment>
    <comment ref="H10" authorId="1">
      <text>
        <r>
          <rPr>
            <sz val="10"/>
            <rFont val="Arial"/>
            <family val="2"/>
          </rPr>
          <t xml:space="preserve">Informar o número de horas correspondente ao salário normativo (exemplo: 220, 180, etc).</t>
        </r>
      </text>
    </comment>
    <comment ref="I7" authorId="1">
      <text>
        <r>
          <rPr>
            <sz val="10"/>
            <rFont val="Arial"/>
            <family val="2"/>
          </rPr>
          <t xml:space="preserve">Caso deva ser pago adicional de insalubridade (10%, 20% ou 40%) deverá ser indicado aqui a porcentagem correspondente. Caso não deva ser pago tal adicional, deverá constar "Não aplicável".</t>
        </r>
      </text>
    </comment>
    <comment ref="I9" authorId="1">
      <text>
        <r>
          <rPr>
            <sz val="10"/>
            <rFont val="Arial"/>
            <family val="2"/>
          </rPr>
          <t xml:space="preserve"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I10" authorId="1">
      <text>
        <r>
          <rPr>
            <sz val="10"/>
            <rFont val="Arial"/>
            <family val="2"/>
          </rPr>
          <t xml:space="preserve">Informar o valor do salário normativo do cargo</t>
        </r>
      </text>
    </comment>
    <comment ref="I11" authorId="1">
      <text>
        <r>
          <rPr>
            <sz val="10"/>
            <rFont val="Arial"/>
            <family val="2"/>
          </rPr>
          <t xml:space="preserve">Informar a alíquota do ISS relativo ao serviço do posto de trabalho</t>
        </r>
      </text>
    </comment>
    <comment ref="I12" authorId="1">
      <text>
        <r>
          <rPr>
            <sz val="10"/>
            <rFont val="Arial"/>
            <family val="2"/>
          </rPr>
          <t xml:space="preserve">Informar o valor do VT da cidade que o posto de trabalho irá exercer suas funções</t>
        </r>
      </text>
    </comment>
    <comment ref="I13" authorId="1">
      <text>
        <r>
          <rPr>
            <sz val="10"/>
            <rFont val="Arial"/>
            <family val="2"/>
          </rPr>
          <t xml:space="preserve">Informar o número de dias por mês que o posto irá trabalhar. 
Caso seja de segunda a sexta, utilizar 22.
Caso seja 12x36, utilizar 15.</t>
        </r>
      </text>
    </comment>
    <comment ref="I14" authorId="1">
      <text>
        <r>
          <rPr>
            <sz val="10"/>
            <rFont val="Arial"/>
            <family val="2"/>
          </rPr>
          <t xml:space="preserve">Informar o valor do desconto do VT. Geralmente é 6%, porém a CCT pode indicar outra porcentagem</t>
        </r>
      </text>
    </comment>
    <comment ref="I15" authorId="1">
      <text>
        <r>
          <rPr>
            <sz val="10"/>
            <rFont val="Arial"/>
            <family val="2"/>
          </rPr>
          <t xml:space="preserve">Informar o valor do vale alimentação caso conste na CCT. 
Caso não conste na CCT, incluir o valor 0 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>
      <text>
        <r>
          <rPr>
            <sz val="10"/>
            <rFont val="Arial"/>
            <family val="2"/>
          </rPr>
          <t xml:space="preserve">Informar o número de dias por mês que o posto irá receber o VA.</t>
        </r>
      </text>
    </comment>
    <comment ref="I17" authorId="1">
      <text>
        <r>
          <rPr>
            <sz val="10"/>
            <rFont val="Arial"/>
            <family val="2"/>
          </rPr>
          <t xml:space="preserve">Informar o valor do desconto do VA. Geralmente é 20%, porém a CCT pode indicar outra porcentagem</t>
        </r>
      </text>
    </comment>
    <comment ref="I18" authorId="1">
      <text>
        <r>
          <rPr>
            <sz val="10"/>
            <rFont val="Arial"/>
            <family val="2"/>
          </rPr>
          <t xml:space="preserve"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>
      <text>
        <r>
          <rPr>
            <sz val="10"/>
            <rFont val="Arial"/>
            <family val="2"/>
          </rPr>
          <t xml:space="preserve">Informar o número de dias por mês que o posto irá receber o VL.</t>
        </r>
      </text>
    </comment>
    <comment ref="I20" authorId="1">
      <text>
        <r>
          <rPr>
            <sz val="10"/>
            <rFont val="Arial"/>
            <family val="2"/>
          </rPr>
          <t xml:space="preserve">Informar o valor do desconto do VL. Geralmente é 20%, porém a CCT pode indicar outra porcentagem</t>
        </r>
      </text>
    </comment>
    <comment ref="I21" authorId="0">
      <text>
        <r>
          <rPr>
            <sz val="10"/>
            <rFont val="Arial"/>
            <family val="2"/>
          </rPr>
          <t xml:space="preserve">Quando na CCT tiver previsão de pagamento de prêmio assiduidade (ou similar), incluir aqui o valor mensal</t>
        </r>
      </text>
    </comment>
    <comment ref="I22" authorId="0">
      <text>
        <r>
          <rPr>
            <sz val="10"/>
            <rFont val="Arial"/>
            <family val="2"/>
          </rPr>
          <t xml:space="preserve">Incluir o valor do Plano de Benefício Social Familiar quando for um postos de trabalho abrangido pela CCT celebrada entre SEEAC/SINDASSEIO (postos de limpeza, jardineiro, copeiro, entre outros)
</t>
        </r>
      </text>
    </comment>
    <comment ref="I23" authorId="1">
      <text>
        <r>
          <rPr>
            <sz val="10"/>
            <rFont val="Arial"/>
            <family val="2"/>
          </rPr>
          <t xml:space="preserve"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>
      <text>
        <r>
          <rPr>
            <sz val="10"/>
            <rFont val="Arial"/>
            <family val="2"/>
          </rPr>
          <t xml:space="preserve">Caso haja necessidade de pagamento de adicional de supervisão ao posto, incluir o número "37". Caso não haja necessidade, manter a expressão "Não aplicável".</t>
        </r>
      </text>
    </comment>
    <comment ref="I25" authorId="1">
      <text>
        <r>
          <rPr>
            <sz val="10"/>
            <rFont val="Arial"/>
            <family val="2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salário-mínimo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 val="true"/>
            <u val="single"/>
            <sz val="7"/>
            <color rgb="FF000000"/>
            <rFont val="Tahoma"/>
            <family val="2"/>
            <charset val="1"/>
          </rPr>
          <t xml:space="preserve">salário proporcional do posto</t>
        </r>
        <r>
          <rPr>
            <b val="true"/>
            <sz val="7"/>
            <color rgb="FF000000"/>
            <rFont val="Tahoma"/>
            <family val="2"/>
            <charset val="1"/>
          </rPr>
          <t xml:space="preserve"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>
      <text>
        <r>
          <rPr>
            <sz val="10"/>
            <rFont val="Arial"/>
            <family val="2"/>
          </rPr>
          <t xml:space="preserve"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>
      <text>
        <r>
          <rPr>
            <sz val="10"/>
            <rFont val="Arial"/>
            <family val="2"/>
          </rPr>
          <t xml:space="preserve">Incluir neste campo a porcentagem de acréscimo da HORA EXTRA EM FERIADOS.
O padrão é utilizar 100%, mas deve sempre ser verificado se consta outra porcentagem na CCT.</t>
        </r>
      </text>
    </comment>
    <comment ref="I28" authorId="1">
      <text>
        <r>
          <rPr>
            <sz val="10"/>
            <rFont val="Arial"/>
            <family val="2"/>
          </rPr>
          <t xml:space="preserve"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>
      <text>
        <r>
          <rPr>
            <sz val="10"/>
            <rFont val="Arial"/>
            <family val="2"/>
          </rPr>
          <t xml:space="preserve">Informar a porcentagem de 10% ou 20%.
Obs.: fornecimento  de uniformes (roupa, crachá, etc) não é considerado materiais/equipamentos.</t>
        </r>
      </text>
    </comment>
    <comment ref="I30" authorId="1">
      <text>
        <r>
          <rPr>
            <sz val="10"/>
            <rFont val="Arial"/>
            <family val="2"/>
          </rPr>
          <t xml:space="preserve"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1" authorId="1">
      <text>
        <r>
          <rPr>
            <sz val="10"/>
            <rFont val="Arial"/>
            <family val="2"/>
          </rPr>
          <t xml:space="preserve"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2" authorId="0">
      <text>
        <r>
          <rPr>
            <sz val="10"/>
            <rFont val="Arial"/>
            <family val="2"/>
          </rPr>
          <t xml:space="preserve">Ver na CCT a porcentagem da hora no adicional noturno.
Obs.: caso não tenha na CCT, colocar o padrão de 20%.</t>
        </r>
      </text>
    </comment>
    <comment ref="I33" authorId="1">
      <text>
        <r>
          <rPr>
            <sz val="10"/>
            <rFont val="Arial"/>
            <family val="2"/>
          </rPr>
          <t xml:space="preserve"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4" authorId="1">
      <text>
        <r>
          <rPr>
            <sz val="10"/>
            <rFont val="Arial"/>
            <family val="2"/>
          </rPr>
          <t xml:space="preserve"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sharedStrings.xml><?xml version="1.0" encoding="utf-8"?>
<sst xmlns="http://schemas.openxmlformats.org/spreadsheetml/2006/main" count="574" uniqueCount="247">
  <si>
    <r>
      <rPr>
        <b val="true"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 val="true"/>
        <u val="single"/>
        <sz val="10"/>
        <color rgb="FFFF0000"/>
        <rFont val="Calibri"/>
        <family val="2"/>
        <charset val="1"/>
      </rPr>
      <t xml:space="preserve">COM DEDICAÇÃO EXCLUSIVA</t>
    </r>
    <r>
      <rPr>
        <b val="true"/>
        <sz val="8"/>
        <color rgb="FF000000"/>
        <rFont val="Calibri"/>
        <family val="2"/>
        <charset val="1"/>
      </rPr>
      <t xml:space="preserve"> DE MÃO DE OBRA (ANEXO III - DECRETO 52.768 de 15.12.2015)</t>
    </r>
  </si>
  <si>
    <t xml:space="preserve">PROCESSO:</t>
  </si>
  <si>
    <r>
      <rPr>
        <b val="true"/>
        <sz val="14"/>
        <color rgb="FF000000"/>
        <rFont val="Calibri"/>
        <family val="2"/>
        <charset val="1"/>
      </rPr>
      <t xml:space="preserve">REGIME DE TRIBUTAÇÃO: </t>
    </r>
    <r>
      <rPr>
        <b val="true"/>
        <sz val="14"/>
        <color rgb="FFFF0000"/>
        <rFont val="Calibri"/>
        <family val="2"/>
        <charset val="1"/>
      </rPr>
      <t xml:space="preserve">LUCRO REAL</t>
    </r>
  </si>
  <si>
    <t xml:space="preserve">LICITAÇÃO/EDITAL</t>
  </si>
  <si>
    <t xml:space="preserve">ABERTURA:</t>
  </si>
  <si>
    <t xml:space="preserve">Cargo/Função:</t>
  </si>
  <si>
    <t xml:space="preserve">Convenção Coletiva de Trabalho:</t>
  </si>
  <si>
    <t xml:space="preserve">INSALUBRIDADE (10%, 20%, 40%)</t>
  </si>
  <si>
    <t xml:space="preserve">Origem do salário:</t>
  </si>
  <si>
    <t xml:space="preserve">Cidade:</t>
  </si>
  <si>
    <t xml:space="preserve">PERICULOSIDADE (30%)</t>
  </si>
  <si>
    <t xml:space="preserve">Não aplicável</t>
  </si>
  <si>
    <t xml:space="preserve">Salário Normativo </t>
  </si>
  <si>
    <t xml:space="preserve">Vlr. do salário e nº de horas correspondentes</t>
  </si>
  <si>
    <t xml:space="preserve">ISS</t>
  </si>
  <si>
    <t xml:space="preserve">Porto Alegre/RS</t>
  </si>
  <si>
    <t xml:space="preserve">Alíquota</t>
  </si>
  <si>
    <t xml:space="preserve">Tarifa Transporte</t>
  </si>
  <si>
    <t xml:space="preserve">CCT</t>
  </si>
  <si>
    <t xml:space="preserve">Vr. Unitário</t>
  </si>
  <si>
    <t xml:space="preserve">Dias</t>
  </si>
  <si>
    <t xml:space="preserve">Desconto</t>
  </si>
  <si>
    <t xml:space="preserve">Auxílio Alimentação </t>
  </si>
  <si>
    <t xml:space="preserve">Auxílio Lanche</t>
  </si>
  <si>
    <t xml:space="preserve">Prêmio Assiduidade / Cesta Básica (quando houver)</t>
  </si>
  <si>
    <t xml:space="preserve">Valor mensal</t>
  </si>
  <si>
    <t xml:space="preserve">Plano de Benefício Social Familiar (apenas para a CCT SEEAC/SINDASSEIO)</t>
  </si>
  <si>
    <t xml:space="preserve">Outros benefícios que refletem na planilha de custos, caso constem na CCT.</t>
  </si>
  <si>
    <t xml:space="preserve">Adicional de Supervisor (37%)</t>
  </si>
  <si>
    <t xml:space="preserve">Porcentagem</t>
  </si>
  <si>
    <t xml:space="preserve">Base de cálculo da insalubridade</t>
  </si>
  <si>
    <t xml:space="preserve">Valor</t>
  </si>
  <si>
    <t xml:space="preserve">Quantitativo de horas trabalhadas em feriados no mês (estimado) - Não aplicável para postos 12x36</t>
  </si>
  <si>
    <t xml:space="preserve">Horas por mês</t>
  </si>
  <si>
    <t xml:space="preserve">Acréscimo da hora extra</t>
  </si>
  <si>
    <t xml:space="preserve">Hora Intervalar (somente para postos 12x36, quando for o caso)</t>
  </si>
  <si>
    <t xml:space="preserve"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</si>
  <si>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 xml:space="preserve">MONTANTE A</t>
  </si>
  <si>
    <t xml:space="preserve">I</t>
  </si>
  <si>
    <t xml:space="preserve">Remuneração - Grupo I</t>
  </si>
  <si>
    <t xml:space="preserve">%</t>
  </si>
  <si>
    <t xml:space="preserve">Valor Mensal/unidade de serviço (R$)</t>
  </si>
  <si>
    <t xml:space="preserve"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</si>
  <si>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 val="true"/>
        <sz val="5"/>
        <color rgb="FF000000"/>
        <rFont val="Calibri"/>
        <family val="2"/>
        <charset val="1"/>
      </rPr>
      <t xml:space="preserve"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</si>
  <si>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</si>
  <si>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</si>
  <si>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</si>
  <si>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de Supervisor </t>
    </r>
    <r>
      <rPr>
        <b val="true"/>
        <sz val="5"/>
        <color rgb="FF000000"/>
        <rFont val="Calibri"/>
        <family val="2"/>
        <charset val="1"/>
      </rPr>
      <t xml:space="preserve">(IN 05/2017 MPOG SLTI)</t>
    </r>
  </si>
  <si>
    <t xml:space="preserve">Feriados</t>
  </si>
  <si>
    <t xml:space="preserve">DSR =  número total das horas extras do mês / número de dias úteis X domingos e feriados do mês X valor da hora extra com acréscimo</t>
  </si>
  <si>
    <t xml:space="preserve">Total de Remuneração</t>
  </si>
  <si>
    <t xml:space="preserve">II</t>
  </si>
  <si>
    <t xml:space="preserve"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</si>
  <si>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 val="true"/>
        <sz val="5"/>
        <color rgb="FF000000"/>
        <rFont val="Calibri"/>
        <family val="2"/>
        <charset val="1"/>
      </rPr>
      <t xml:space="preserve"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</si>
  <si>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 val="true"/>
        <sz val="5"/>
        <color rgb="FF000000"/>
        <rFont val="Calibri"/>
        <family val="2"/>
        <charset val="1"/>
      </rPr>
      <t xml:space="preserve"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</si>
  <si>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 val="true"/>
        <sz val="5"/>
        <color rgb="FF000000"/>
        <rFont val="Calibri"/>
        <family val="2"/>
        <charset val="1"/>
      </rPr>
      <t xml:space="preserve"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</si>
  <si>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 val="true"/>
        <sz val="5"/>
        <color rgb="FF000000"/>
        <rFont val="Calibri"/>
        <family val="2"/>
        <charset val="1"/>
      </rPr>
      <t xml:space="preserve"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</si>
  <si>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 val="true"/>
        <sz val="5"/>
        <color rgb="FF000000"/>
        <rFont val="Calibri"/>
        <family val="2"/>
        <charset val="1"/>
      </rPr>
      <t xml:space="preserve">(art. , inc. I, Decreto nº 87.043/82)</t>
    </r>
  </si>
  <si>
    <r>
      <rPr>
        <sz val="8"/>
        <color rgb="FF000000"/>
        <rFont val="Calibri"/>
        <family val="2"/>
        <charset val="1"/>
      </rPr>
      <t xml:space="preserve">FGTS</t>
    </r>
    <r>
      <rPr>
        <b val="true"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</si>
  <si>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 val="true"/>
        <sz val="5"/>
        <color rgb="FF000000"/>
        <rFont val="Calibri"/>
        <family val="2"/>
        <charset val="1"/>
      </rPr>
      <t xml:space="preserve"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</si>
  <si>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 val="true"/>
        <sz val="5"/>
        <color rgb="FF000000"/>
        <rFont val="Calibri"/>
        <family val="2"/>
        <charset val="1"/>
      </rPr>
      <t xml:space="preserve">(§ 3º, art. 8º, Lei nº 8.029/90)</t>
    </r>
  </si>
  <si>
    <t xml:space="preserve">Total do Grupo II</t>
  </si>
  <si>
    <t xml:space="preserve">Os percentuais para o SAT podem variar de 0,50% a 6,00% em função do Fator de Acidente Previdenciário (FAP), Decreto nº 6.957/2009</t>
  </si>
  <si>
    <t xml:space="preserve"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</si>
  <si>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 xml:space="preserve">III</t>
  </si>
  <si>
    <t xml:space="preserve">Encargos Sociais - Grupo III: Tempo Não Trabalhado</t>
  </si>
  <si>
    <t xml:space="preserve">FÉRIAS GOZADAS + ADICIONAL DE FÉRIAS</t>
  </si>
  <si>
    <r>
      <rPr>
        <sz val="8"/>
        <color rgb="FF000000"/>
        <rFont val="Calibri"/>
        <family val="2"/>
        <charset val="1"/>
      </rPr>
      <t xml:space="preserve">FALTAS ABONADAS</t>
    </r>
    <r>
      <rPr>
        <b val="true"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</si>
  <si>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 xml:space="preserve">(4)</t>
    </r>
  </si>
  <si>
    <t xml:space="preserve">LICENÇA MATERNIDADE</t>
  </si>
  <si>
    <t xml:space="preserve">LICENÇA PATERNIDADE</t>
  </si>
  <si>
    <t xml:space="preserve">ACIDENTE DE TRABALHO</t>
  </si>
  <si>
    <t xml:space="preserve">AVISO PRÉVIO TRABALHADO</t>
  </si>
  <si>
    <t xml:space="preserve">13º SALÁRIO</t>
  </si>
  <si>
    <t xml:space="preserve">Total do Grupo III</t>
  </si>
  <si>
    <t xml:space="preserve">(3)</t>
  </si>
  <si>
    <t xml:space="preserve">Faltas Justificadas por Auxílio Doença</t>
  </si>
  <si>
    <t xml:space="preserve">(4)</t>
  </si>
  <si>
    <t xml:space="preserve">Faltas Legais - Art. 473 CLT</t>
  </si>
  <si>
    <t xml:space="preserve">IV</t>
  </si>
  <si>
    <t xml:space="preserve">Encargos Sociais - Grupo IV: Indenizações</t>
  </si>
  <si>
    <t xml:space="preserve">INDENIZAÇÕES</t>
  </si>
  <si>
    <t xml:space="preserve">FGTS SOBRE INDENIZAÇÕES</t>
  </si>
  <si>
    <t xml:space="preserve">INDENIZAÇÃO COMPENSATÓRIA POR DEMISSÃO SEM JUSTA CAUSA</t>
  </si>
  <si>
    <t xml:space="preserve">Total do Grupo IV</t>
  </si>
  <si>
    <t xml:space="preserve">V</t>
  </si>
  <si>
    <t xml:space="preserve">Encargos Sociais - Grupo V: Incidências</t>
  </si>
  <si>
    <t xml:space="preserve">INCIDÊNCIA GRUPO II (Obrigações Sociais) X GRUPO III (Tempo Não Trabalhado)</t>
  </si>
  <si>
    <t xml:space="preserve">Total do Grupo V</t>
  </si>
  <si>
    <t xml:space="preserve">TOTAL DOS ENCARGOS SOCIAIS (II + III + IV + V)</t>
  </si>
  <si>
    <t xml:space="preserve">VI</t>
  </si>
  <si>
    <t xml:space="preserve">Demais custos relativos à Norma Coletiva ou Disposições Legais - Grupo VI</t>
  </si>
  <si>
    <t xml:space="preserve">Auxílio Alimentação</t>
  </si>
  <si>
    <t xml:space="preserve">Plano de Saúde</t>
  </si>
  <si>
    <t xml:space="preserve">Vale-Transporte⁽⁵⁾</t>
  </si>
  <si>
    <t xml:space="preserve">Adicional Intervalar</t>
  </si>
  <si>
    <t xml:space="preserve">Prêmio Assiduidade (quando houver)</t>
  </si>
  <si>
    <t xml:space="preserve">Outros</t>
  </si>
  <si>
    <t xml:space="preserve">Total do Grupo VI</t>
  </si>
  <si>
    <t xml:space="preserve">(5)</t>
  </si>
  <si>
    <t xml:space="preserve">O valor do vale-transporte pode variar de acordo com o modal fornecido pelo empregador.</t>
  </si>
  <si>
    <t xml:space="preserve">MEMÓRIA DE CÁLCULO DO VALE TRANSPORTE</t>
  </si>
  <si>
    <t xml:space="preserve">Valor Unitário</t>
  </si>
  <si>
    <t xml:space="preserve">Dias de Trabalho</t>
  </si>
  <si>
    <t xml:space="preserve">Vale p/dia</t>
  </si>
  <si>
    <t xml:space="preserve">Custo total</t>
  </si>
  <si>
    <t xml:space="preserve">Base de cálculo</t>
  </si>
  <si>
    <t xml:space="preserve">Percentual de desconto</t>
  </si>
  <si>
    <t xml:space="preserve">Valor desconto</t>
  </si>
  <si>
    <t xml:space="preserve">Custo efetivo</t>
  </si>
  <si>
    <t xml:space="preserve">MEMÓRIA DE CÁLCULO DO VALE LANCHE</t>
  </si>
  <si>
    <t xml:space="preserve">Dias por mês</t>
  </si>
  <si>
    <t xml:space="preserve">MEMÓRIA DE CÁLCULO DO</t>
  </si>
  <si>
    <t xml:space="preserve">TOTAL DO MONTANTE A (I + II + III+ IV + V +VI)</t>
  </si>
  <si>
    <t xml:space="preserve">MONTANTE B</t>
  </si>
  <si>
    <t xml:space="preserve"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</si>
  <si>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</si>
  <si>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 xml:space="preserve"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</si>
  <si>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 xml:space="preserve">Seguro de vida</t>
  </si>
  <si>
    <r>
      <rPr>
        <sz val="8"/>
        <color rgb="FF000000"/>
        <rFont val="Calibri"/>
        <family val="2"/>
        <charset val="1"/>
      </rPr>
      <t xml:space="preserve"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</si>
  <si>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rPr>
        <sz val="8"/>
        <color rgb="FF000000"/>
        <rFont val="Calibri"/>
        <family val="2"/>
        <charset val="1"/>
      </rPr>
      <t xml:space="preserve"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</si>
  <si>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rPr>
        <sz val="8"/>
        <color rgb="FF000000"/>
        <rFont val="Calibri"/>
        <family val="2"/>
        <charset val="1"/>
      </rPr>
      <t xml:space="preserve"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</si>
  <si>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 xml:space="preserve">Outros (especificar)</t>
  </si>
  <si>
    <t xml:space="preserve">Total de Despesas Diretas</t>
  </si>
  <si>
    <t xml:space="preserve"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</si>
  <si>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 xml:space="preserve">LIMITE QUADRO I (Despesas Diretas) sobre Montante A (exceto Vale-transporte), conforme alíneas "b.2" e "b.3", Inc. II, art. 7º, do Decreto 52.768/2015, alterado pelo Decreto 53.424/2017: 10% SEM MATERIAIS/EQUIPAMENTOS; 20% COM MATERIAIS/EQUIPAMENTOS</t>
  </si>
  <si>
    <t xml:space="preserve">Dedução Vale Transporte</t>
  </si>
  <si>
    <t xml:space="preserve">Remuneração (Grupo I)</t>
  </si>
  <si>
    <t xml:space="preserve">Obrigações Sociais (Grupo II)</t>
  </si>
  <si>
    <t xml:space="preserve">Tempo Não Trabalhado (Grupo III)</t>
  </si>
  <si>
    <t xml:space="preserve">Indenizações (Grupo IV)</t>
  </si>
  <si>
    <t xml:space="preserve">Incidências (Grupo V)</t>
  </si>
  <si>
    <t xml:space="preserve">Demais Custos CCT</t>
  </si>
  <si>
    <t xml:space="preserve">Total Montante A</t>
  </si>
  <si>
    <t xml:space="preserve">Base de Cálculo</t>
  </si>
  <si>
    <t xml:space="preserve">Despesas Indiretas</t>
  </si>
  <si>
    <t xml:space="preserve">Despesas Administrativas</t>
  </si>
  <si>
    <t xml:space="preserve">Seguros</t>
  </si>
  <si>
    <r>
      <rPr>
        <b val="true"/>
        <sz val="9"/>
        <color rgb="FF000000"/>
        <rFont val="Calibri"/>
        <family val="2"/>
        <charset val="1"/>
      </rPr>
      <t xml:space="preserve">Total de Despesas Indiretas                                                                                                                                                 </t>
    </r>
    <r>
      <rPr>
        <u val="single"/>
        <sz val="7.5"/>
        <color rgb="FF000000"/>
        <rFont val="Calibri"/>
        <family val="2"/>
        <charset val="1"/>
      </rPr>
      <t xml:space="preserve">Obs.: conforme item b.1 do inciso II do art. 7º do Decreto 52.768/2015, a soma das Despesas Indiretas + Lucro não poderá ultrapassar o valor constante na célula G125.</t>
    </r>
  </si>
  <si>
    <t xml:space="preserve">Lucro</t>
  </si>
  <si>
    <r>
      <rPr>
        <b val="true"/>
        <sz val="9"/>
        <color rgb="FF000000"/>
        <rFont val="Calibri"/>
        <family val="2"/>
        <charset val="1"/>
      </rPr>
      <t xml:space="preserve">Total do Lucro                                                                                                                                                                          </t>
    </r>
    <r>
      <rPr>
        <u val="single"/>
        <sz val="7.5"/>
        <color rgb="FF000000"/>
        <rFont val="Calibri"/>
        <family val="2"/>
        <charset val="1"/>
      </rPr>
      <t xml:space="preserve">Obs.: conforme item b.1 do inciso II do art. 7º do Decreto 52.768/2015, a soma das Despesas Indiretas + Lucro não poderá ultrapassar o valor constante na célula G125.</t>
    </r>
  </si>
  <si>
    <t xml:space="preserve">LIMITE DOS QUADROS II (Despesas Indiretas) e III (Lucro) sobre Montante A (exceto Vale-transporte), conforme alínea "b1", Inc. II, art. 7º, do Decreto 52.768</t>
  </si>
  <si>
    <t xml:space="preserve">TOTAL DO MONTANTE B (I + II + III)</t>
  </si>
  <si>
    <t xml:space="preserve">MONTANTE C</t>
  </si>
  <si>
    <r>
      <rPr>
        <b val="true"/>
        <sz val="10"/>
        <color rgb="FF000000"/>
        <rFont val="Calibri"/>
        <family val="2"/>
        <charset val="1"/>
      </rPr>
      <t xml:space="preserve">Tributos </t>
    </r>
    <r>
      <rPr>
        <b val="true"/>
        <vertAlign val="superscript"/>
        <sz val="10"/>
        <color rgb="FF000000"/>
        <rFont val="Calibri"/>
        <family val="2"/>
        <charset val="1"/>
      </rPr>
      <t xml:space="preserve">(8)</t>
    </r>
  </si>
  <si>
    <t xml:space="preserve">PIS</t>
  </si>
  <si>
    <t xml:space="preserve"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</si>
  <si>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 xml:space="preserve">(9)</t>
    </r>
  </si>
  <si>
    <t xml:space="preserve">Outros (CPRB)</t>
  </si>
  <si>
    <t xml:space="preserve">Total de Tributos</t>
  </si>
  <si>
    <t xml:space="preserve">(8)</t>
  </si>
  <si>
    <t xml:space="preserve">O valor referente a tributos é obtido aplicando-se o percentual sobre o valor do faturamento.</t>
  </si>
  <si>
    <t xml:space="preserve">(9)</t>
  </si>
  <si>
    <t xml:space="preserve">As empresas optantes pelo SIMPLES que se enquadrarem nas exceções previstas nos parágrafos 5º-B a 5º-E do artigo 18 da Lei Complementar 123/2006, deverão preencher apenas a linha 4 da planilha</t>
  </si>
  <si>
    <t xml:space="preserve">MEMÓRIA DE CÁLCULO DOS TRIBUTOS</t>
  </si>
  <si>
    <t xml:space="preserve">Montante A</t>
  </si>
  <si>
    <t xml:space="preserve">Montante B</t>
  </si>
  <si>
    <t xml:space="preserve">Custo total por empregado</t>
  </si>
  <si>
    <t xml:space="preserve">TRIBUTOS</t>
  </si>
  <si>
    <t xml:space="preserve">LUCRO REAL</t>
  </si>
  <si>
    <t xml:space="preserve">LUCRO PRESUMIDO</t>
  </si>
  <si>
    <t xml:space="preserve">Coeficiente L. Real</t>
  </si>
  <si>
    <t xml:space="preserve">Coeficiente L. Presumido</t>
  </si>
  <si>
    <r>
      <rPr>
        <sz val="6"/>
        <color rgb="FF000000"/>
        <rFont val="Calibri"/>
        <family val="2"/>
        <charset val="1"/>
      </rPr>
      <t xml:space="preserve">Coef SIMPLES</t>
    </r>
    <r>
      <rPr>
        <i val="true"/>
        <vertAlign val="superscript"/>
        <sz val="6"/>
        <color rgb="FF000000"/>
        <rFont val="Calibri"/>
        <family val="2"/>
        <charset val="1"/>
      </rPr>
      <t xml:space="preserve"> (*)</t>
    </r>
  </si>
  <si>
    <t xml:space="preserve">SIMPLES</t>
  </si>
  <si>
    <t xml:space="preserve">(*)</t>
  </si>
  <si>
    <t xml:space="preserve"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</si>
  <si>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 xml:space="preserve">(1)</t>
    </r>
  </si>
  <si>
    <t xml:space="preserve">TOTAL</t>
  </si>
  <si>
    <t xml:space="preserve">(1)</t>
  </si>
  <si>
    <t xml:space="preserve">As empresas optantes pela desoneração da Folha de Pagamento prevista na Lei Federal nº 12.546/2011 devem preencher a alíquota no campo "Outros (CPRB)"</t>
  </si>
  <si>
    <t xml:space="preserve">TOTAL DO MONTANTE C</t>
  </si>
  <si>
    <t xml:space="preserve">QUADRO RESUMO</t>
  </si>
  <si>
    <t xml:space="preserve">Remuneração (I)</t>
  </si>
  <si>
    <t xml:space="preserve">Encargos Sociais (II + III + IV + V)</t>
  </si>
  <si>
    <t xml:space="preserve">Demais Custos realtivos a Norma Coletiva ou Disposições Legais (VI)</t>
  </si>
  <si>
    <t xml:space="preserve">Total do Montante A </t>
  </si>
  <si>
    <t xml:space="preserve">Despesas Diretas (I)</t>
  </si>
  <si>
    <t xml:space="preserve">Despesas Indiretas (II)</t>
  </si>
  <si>
    <t xml:space="preserve">Lucro (III)</t>
  </si>
  <si>
    <t xml:space="preserve">Total do Montante B </t>
  </si>
  <si>
    <t xml:space="preserve">Tributos (I)</t>
  </si>
  <si>
    <t xml:space="preserve">Total do Montante C </t>
  </si>
  <si>
    <t xml:space="preserve">QUADRO RESUMO UNITÁRIO</t>
  </si>
  <si>
    <t xml:space="preserve">Valor mensal de materiais/equipamentos</t>
  </si>
  <si>
    <t xml:space="preserve">Conta vinculada</t>
  </si>
  <si>
    <r>
      <rPr>
        <u val="single"/>
        <sz val="7"/>
        <color rgb="FF000000"/>
        <rFont val="Calibri"/>
        <family val="2"/>
        <charset val="1"/>
      </rPr>
      <t xml:space="preserve">Valor unitário de retenção</t>
    </r>
    <r>
      <rPr>
        <sz val="7"/>
        <color rgb="FF000000"/>
        <rFont val="Calibri"/>
        <family val="2"/>
        <charset val="1"/>
      </rPr>
      <t xml:space="preserve"> (total da remuneração X soma das porcentagens de Férias Gozadas, Aviso Prévio Trabalhado, 13º salário, indenizações e incidências X unidades de serviço)</t>
    </r>
  </si>
  <si>
    <t xml:space="preserve">Valor total do posto</t>
  </si>
  <si>
    <t xml:space="preserve">Valor Mensal por Unidade de Serviço (A + B + C)</t>
  </si>
  <si>
    <t xml:space="preserve">Quantidade de Unidade de Serviços</t>
  </si>
  <si>
    <t xml:space="preserve">Valor mensal do serviço</t>
  </si>
  <si>
    <r>
      <rPr>
        <b val="true"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 val="true"/>
        <u val="single"/>
        <sz val="10"/>
        <color rgb="FFFF0000"/>
        <rFont val="Calibri"/>
        <family val="2"/>
        <charset val="1"/>
      </rPr>
      <t xml:space="preserve">COM DEDICAÇÃO EXCLUSIVA</t>
    </r>
    <r>
      <rPr>
        <b val="true"/>
        <sz val="8"/>
        <color rgb="FF000000"/>
        <rFont val="Calibri"/>
        <family val="2"/>
        <charset val="1"/>
      </rPr>
      <t xml:space="preserve"> DE MÃO DE OBRA (ANEXO III - DECRETOS 52.768 de 15.12.2015 e 54.273 de 10.10.2018)</t>
    </r>
  </si>
  <si>
    <t xml:space="preserve">Salário Normativo</t>
  </si>
  <si>
    <t xml:space="preserve">Vale Alimentação</t>
  </si>
  <si>
    <t xml:space="preserve">Outros benefícios que refletem na planilha de custos, caso constem na CCT</t>
  </si>
  <si>
    <r>
      <rPr>
        <b val="true"/>
        <sz val="8"/>
        <color rgb="FF000000"/>
        <rFont val="Calibri"/>
        <family val="2"/>
        <charset val="1"/>
      </rPr>
      <t xml:space="preserve"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 val="true"/>
        <sz val="8"/>
        <color rgb="FF000000"/>
        <rFont val="Calibri"/>
        <family val="2"/>
        <charset val="1"/>
      </rPr>
      <t xml:space="preserve"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Porcentagem do adicionl noturno</t>
    </r>
  </si>
  <si>
    <t xml:space="preserve">Nº horas</t>
  </si>
  <si>
    <t xml:space="preserve">Vr. Hora</t>
  </si>
  <si>
    <t xml:space="preserve">Porcentagem do adicional noturno</t>
  </si>
  <si>
    <r>
      <rPr>
        <b val="true"/>
        <sz val="8"/>
        <color rgb="FF000000"/>
        <rFont val="Calibri"/>
        <family val="2"/>
        <charset val="1"/>
      </rPr>
      <t xml:space="preserve">Reduzida Noturna
Horas Reduzidas:</t>
    </r>
    <r>
      <rPr>
        <sz val="8"/>
        <color rgb="FF000000"/>
        <rFont val="Calibri"/>
        <family val="2"/>
        <charset val="1"/>
      </rPr>
      <t xml:space="preserve"> {[(60/52,5) x Nº de horas noturnas diárias] - Nº de horas noturnas diárias} X Nº de dias trabalhados com hora noturna
</t>
    </r>
    <r>
      <rPr>
        <b val="true"/>
        <sz val="8"/>
        <color rgb="FF000000"/>
        <rFont val="Calibri"/>
        <family val="2"/>
        <charset val="1"/>
      </rPr>
      <t xml:space="preserve"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</si>
  <si>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 val="true"/>
        <sz val="5"/>
        <color rgb="FF000000"/>
        <rFont val="Calibri"/>
        <family val="2"/>
        <charset val="1"/>
      </rPr>
      <t xml:space="preserve">(Ver súmula 60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</si>
  <si>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 val="true"/>
        <sz val="5"/>
        <color rgb="FF000000"/>
        <rFont val="Calibri"/>
        <family val="2"/>
        <charset val="1"/>
      </rPr>
      <t xml:space="preserve">(Ver súmula 228 e 139 TST) </t>
    </r>
  </si>
  <si>
    <t xml:space="preserve">Reduzida Noturna</t>
  </si>
  <si>
    <t xml:space="preserve">Adicional de insalubridade sobre Reduzida Noturna</t>
  </si>
  <si>
    <t xml:space="preserve">Adicional de periculosidade sobre Reduzida Noturna</t>
  </si>
  <si>
    <t xml:space="preserve">Adicional Noturno </t>
  </si>
  <si>
    <t xml:space="preserve">Adicional de insalubridade sobre o Adicional Noturno</t>
  </si>
  <si>
    <t xml:space="preserve">Adicional de periculosidade sobre o Adicional Noturno</t>
  </si>
  <si>
    <t xml:space="preserve">Integração RSRF (20%) sobre H. Extra Red. Noturna e Adic Noturno = [Reduzida Noturna + Adic. Noturno]*[Descanso Semanal Remunerado] (20%)</t>
  </si>
  <si>
    <t xml:space="preserve">MEMÓRIA DE CÁLCULO DO VALE ALIMENTAÇÃO</t>
  </si>
  <si>
    <r>
      <rPr>
        <sz val="8"/>
        <color rgb="FF000000"/>
        <rFont val="Calibri"/>
        <family val="2"/>
        <charset val="1"/>
      </rPr>
      <t xml:space="preserve"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</si>
  <si>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rPr>
        <b val="true"/>
        <sz val="9"/>
        <color rgb="FF000000"/>
        <rFont val="Calibri"/>
        <family val="2"/>
        <charset val="1"/>
      </rPr>
      <t xml:space="preserve">Total de Despesas Indiretas                                                                                                                                                 </t>
    </r>
    <r>
      <rPr>
        <u val="single"/>
        <sz val="7.5"/>
        <color rgb="FF000000"/>
        <rFont val="Calibri"/>
        <family val="2"/>
        <charset val="1"/>
      </rPr>
      <t xml:space="preserve">Obs.: conforme item b.1 do inciso II do art. 7º do Decreto 52.768/2015, a soma das Despesas Indiretas + Lucro não poderá ultrapassar o valor constante na célula G132.</t>
    </r>
  </si>
  <si>
    <r>
      <rPr>
        <b val="true"/>
        <sz val="9"/>
        <color rgb="FF000000"/>
        <rFont val="Calibri"/>
        <family val="2"/>
        <charset val="1"/>
      </rPr>
      <t xml:space="preserve">Total do Lucro                                                                                                                                                                          </t>
    </r>
    <r>
      <rPr>
        <u val="single"/>
        <sz val="7.5"/>
        <color rgb="FF000000"/>
        <rFont val="Calibri"/>
        <family val="2"/>
        <charset val="1"/>
      </rPr>
      <t xml:space="preserve">Obs.: conforme item b.1 do inciso II do art. 7º do Decreto 52.768/2015, a soma das Despesas Indiretas + Lucro não poderá ultrapassar o valor constante na célula G132.</t>
    </r>
  </si>
  <si>
    <r>
      <rPr>
        <b val="true"/>
        <sz val="11"/>
        <color rgb="FFFF0000"/>
        <rFont val="Calibri"/>
        <family val="2"/>
        <charset val="1"/>
      </rPr>
      <t xml:space="preserve">ATENÇÃO: SOMENTE PREENCHER QUANDO HOUVER FORNECIMENTO DE MATERIAIS E/OU EQUIPAMENTOS (</t>
    </r>
    <r>
      <rPr>
        <b val="true"/>
        <u val="single"/>
        <sz val="11"/>
        <color rgb="FFFF0000"/>
        <rFont val="Calibri"/>
        <family val="2"/>
        <charset val="1"/>
      </rPr>
      <t xml:space="preserve">NÃO INCLUÍDO EPIs E UNIFORMES</t>
    </r>
    <r>
      <rPr>
        <b val="true"/>
        <sz val="11"/>
        <color rgb="FFFF0000"/>
        <rFont val="Calibri"/>
        <family val="2"/>
        <charset val="1"/>
      </rPr>
      <t xml:space="preserve">)</t>
    </r>
  </si>
  <si>
    <t xml:space="preserve">PLANILHA DE MATERIAIS E EQUIPAMENTOS A SER PREENCHIDA PELO LICITANTE COM BASE NO TERMO DE REFERÊNCIA (CGL 7.2 DO EDITAL)</t>
  </si>
  <si>
    <r>
      <rPr>
        <b val="true"/>
        <sz val="11"/>
        <rFont val="Calibri"/>
        <family val="2"/>
        <charset val="1"/>
      </rPr>
      <t xml:space="preserve">Material/Equipamento (</t>
    </r>
    <r>
      <rPr>
        <b val="true"/>
        <u val="single"/>
        <sz val="11"/>
        <rFont val="Calibri"/>
        <family val="2"/>
        <charset val="1"/>
      </rPr>
      <t xml:space="preserve">não incluir EPIs e uniformes</t>
    </r>
    <r>
      <rPr>
        <b val="true"/>
        <sz val="11"/>
        <rFont val="Calibri"/>
        <family val="2"/>
        <charset val="1"/>
      </rPr>
      <t xml:space="preserve">)</t>
    </r>
  </si>
  <si>
    <t xml:space="preserve">Quantidade</t>
  </si>
  <si>
    <t xml:space="preserve">Valor unitário</t>
  </si>
  <si>
    <t xml:space="preserve">Valor total</t>
  </si>
  <si>
    <t xml:space="preserve">Álcool 70% - litro</t>
  </si>
  <si>
    <t xml:space="preserve">Alvejante – litro</t>
  </si>
  <si>
    <t xml:space="preserve">Cera base incolor – 05 litros</t>
  </si>
  <si>
    <t xml:space="preserve">Desinfetante Floral – litro</t>
  </si>
  <si>
    <t xml:space="preserve">Detergente Líquido – 05 litros</t>
  </si>
  <si>
    <t xml:space="preserve">Esponja dupla face – unidade</t>
  </si>
  <si>
    <t xml:space="preserve">Flanela branca – unidade</t>
  </si>
  <si>
    <t xml:space="preserve">Refil para mop de limpeza – unidade</t>
  </si>
  <si>
    <t xml:space="preserve">Pano de chão – unidade</t>
  </si>
  <si>
    <t xml:space="preserve">Saponáceo Cremoso – embalagem 300ml</t>
  </si>
  <si>
    <t xml:space="preserve">Saco de lixo preto 100 litros – embalagem com 100 unidades</t>
  </si>
  <si>
    <t xml:space="preserve">Luva Amarela borracha – par</t>
  </si>
  <si>
    <t xml:space="preserve">VALOR TOTAL MENSAL DE MATERIAIS/EQUIPAMENTOS:</t>
  </si>
  <si>
    <t xml:space="preserve">Função</t>
  </si>
  <si>
    <t xml:space="preserve">Cidade</t>
  </si>
  <si>
    <t xml:space="preserve">Carga Horária</t>
  </si>
  <si>
    <t xml:space="preserve">Dias da semana</t>
  </si>
  <si>
    <t xml:space="preserve">Nº de Postos</t>
  </si>
  <si>
    <t xml:space="preserve">Valor unitário mensal de MATERIAL/EQUIPAMENTO</t>
  </si>
  <si>
    <t xml:space="preserve">Valor total mensal de MATERIAL/EQUIPAMENTO</t>
  </si>
  <si>
    <t xml:space="preserve">Valor unitário  mensal de retenção para a CONTA VINCULADA</t>
  </si>
  <si>
    <t xml:space="preserve">Valor total mensal de retenção para a CONTA VINCULADA</t>
  </si>
  <si>
    <t xml:space="preserve">Valor unitário mensal do posto</t>
  </si>
  <si>
    <t xml:space="preserve">Valor total mensal do posto</t>
  </si>
  <si>
    <t xml:space="preserve">TOTAL DE POSTOS:</t>
  </si>
  <si>
    <t xml:space="preserve">VALOR MENSAL PARA RETENÇÃO EM CONTA VINCULADA:</t>
  </si>
  <si>
    <t xml:space="preserve">PORCENTAGEM CORRESPONDENTE EM RELAÇÃO AO VALOR TOTAL PARA RETENÇÃO EM CONTA VINCULADA:</t>
  </si>
  <si>
    <t xml:space="preserve">VALOR GLOBAL MENSAL:</t>
  </si>
</sst>
</file>

<file path=xl/styles.xml><?xml version="1.0" encoding="utf-8"?>
<styleSheet xmlns="http://schemas.openxmlformats.org/spreadsheetml/2006/main">
  <numFmts count="14">
    <numFmt numFmtId="164" formatCode="General"/>
    <numFmt numFmtId="165" formatCode="_-&quot;R$ &quot;* #,##0.00_-;&quot;-R$ &quot;* #,##0.00_-;_-&quot;R$ &quot;* \-??_-;_-@_-"/>
    <numFmt numFmtId="166" formatCode="0%"/>
    <numFmt numFmtId="167" formatCode="0.0000%"/>
    <numFmt numFmtId="168" formatCode="&quot;R$ &quot;#,##0.00"/>
    <numFmt numFmtId="169" formatCode="0.00%"/>
    <numFmt numFmtId="170" formatCode="#,##0"/>
    <numFmt numFmtId="171" formatCode="#,##0.00"/>
    <numFmt numFmtId="172" formatCode="0.00"/>
    <numFmt numFmtId="173" formatCode="0.0%"/>
    <numFmt numFmtId="174" formatCode="0"/>
    <numFmt numFmtId="175" formatCode="@"/>
    <numFmt numFmtId="176" formatCode="0.0000"/>
    <numFmt numFmtId="177" formatCode="_-* #,##0.00_-;\-* #,##0.00_-;_-* \-??_-;_-@_-"/>
  </numFmts>
  <fonts count="4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 val="true"/>
      <sz val="8"/>
      <color rgb="FF000000"/>
      <name val="Calibri"/>
      <family val="2"/>
      <charset val="1"/>
    </font>
    <font>
      <b val="true"/>
      <u val="single"/>
      <sz val="10"/>
      <color rgb="FFFF0000"/>
      <name val="Calibri"/>
      <family val="2"/>
      <charset val="1"/>
    </font>
    <font>
      <b val="true"/>
      <sz val="12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b val="true"/>
      <sz val="5"/>
      <color rgb="FF000000"/>
      <name val="Calibri"/>
      <family val="2"/>
      <charset val="1"/>
    </font>
    <font>
      <b val="true"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 val="true"/>
      <sz val="7"/>
      <color rgb="FF000000"/>
      <name val="Calibri"/>
      <family val="2"/>
      <charset val="1"/>
    </font>
    <font>
      <b val="true"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 val="true"/>
      <sz val="6"/>
      <color rgb="FF000000"/>
      <name val="Calibri"/>
      <family val="2"/>
      <charset val="1"/>
    </font>
    <font>
      <u val="single"/>
      <sz val="7.5"/>
      <color rgb="FF000000"/>
      <name val="Calibri"/>
      <family val="2"/>
      <charset val="1"/>
    </font>
    <font>
      <b val="true"/>
      <vertAlign val="superscript"/>
      <sz val="10"/>
      <color rgb="FF000000"/>
      <name val="Calibri"/>
      <family val="2"/>
      <charset val="1"/>
    </font>
    <font>
      <i val="true"/>
      <vertAlign val="superscript"/>
      <sz val="6"/>
      <color rgb="FF000000"/>
      <name val="Calibri"/>
      <family val="2"/>
      <charset val="1"/>
    </font>
    <font>
      <b val="true"/>
      <i val="true"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u val="single"/>
      <sz val="7"/>
      <color rgb="FF000000"/>
      <name val="Calibri"/>
      <family val="2"/>
      <charset val="1"/>
    </font>
    <font>
      <b val="true"/>
      <u val="single"/>
      <sz val="10"/>
      <color rgb="FF000000"/>
      <name val="Calibri"/>
      <family val="2"/>
      <charset val="1"/>
    </font>
    <font>
      <sz val="10"/>
      <name val="Arial"/>
      <family val="2"/>
    </font>
    <font>
      <b val="true"/>
      <u val="single"/>
      <sz val="7"/>
      <color rgb="FF000000"/>
      <name val="Tahoma"/>
      <family val="2"/>
      <charset val="1"/>
    </font>
    <font>
      <b val="true"/>
      <sz val="7"/>
      <color rgb="FF000000"/>
      <name val="Tahoma"/>
      <family val="2"/>
      <charset val="1"/>
    </font>
    <font>
      <b val="true"/>
      <sz val="8.5"/>
      <color rgb="FF000000"/>
      <name val="Tahoma"/>
      <family val="2"/>
      <charset val="1"/>
    </font>
    <font>
      <b val="true"/>
      <sz val="11"/>
      <color rgb="FFFF0000"/>
      <name val="Calibri"/>
      <family val="2"/>
      <charset val="1"/>
    </font>
    <font>
      <b val="true"/>
      <u val="single"/>
      <sz val="11"/>
      <color rgb="FFFF0000"/>
      <name val="Calibri"/>
      <family val="2"/>
      <charset val="1"/>
    </font>
    <font>
      <b val="true"/>
      <sz val="11"/>
      <name val="Calibri"/>
      <family val="2"/>
      <charset val="1"/>
    </font>
    <font>
      <b val="true"/>
      <u val="single"/>
      <sz val="11"/>
      <name val="Calibri"/>
      <family val="2"/>
      <charset val="1"/>
    </font>
    <font>
      <sz val="11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E2F0D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AFABAB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2" tint="-0.25"/>
        <bgColor rgb="FFA5A5A5"/>
      </patternFill>
    </fill>
    <fill>
      <patternFill patternType="solid">
        <fgColor theme="4" tint="0.5999"/>
        <bgColor rgb="FFD6DCE5"/>
      </patternFill>
    </fill>
    <fill>
      <patternFill patternType="solid">
        <fgColor theme="9" tint="0.7999"/>
        <bgColor rgb="FFFFF2CC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7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7" fontId="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4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8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4" fillId="0" borderId="8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0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1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18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0" borderId="1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9" fillId="0" borderId="10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16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9" fillId="0" borderId="8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9" fillId="0" borderId="9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2" fontId="17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73" fontId="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7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7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17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7" fontId="17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71" fontId="17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7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6" fontId="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71" fontId="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7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6" fontId="18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71" fontId="18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7" fillId="3" borderId="5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7" fillId="3" borderId="1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5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5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7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7" fillId="7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17" fillId="7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2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7" fontId="17" fillId="2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71" fontId="17" fillId="2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72" fontId="5" fillId="2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71" fontId="17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8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6" fontId="6" fillId="8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6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13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13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3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71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2" fillId="0" borderId="9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8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17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5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5" fontId="17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5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5" fontId="17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6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6" fontId="17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6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7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9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9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10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10" borderId="10" xfId="17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7" fillId="10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1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28" fillId="1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10" borderId="4" xfId="17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6" fillId="10" borderId="9" xfId="17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6" fillId="10" borderId="1" xfId="17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2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6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29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28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10" borderId="5" xfId="17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6" fillId="10" borderId="11" xfId="17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4" fillId="3" borderId="1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6" fillId="11" borderId="1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6" fillId="4" borderId="3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5" fontId="0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4" fontId="0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5" fontId="38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4" fontId="38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38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5" fontId="0" fillId="0" borderId="1" xfId="23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8" fontId="0" fillId="0" borderId="5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2" borderId="5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5" fillId="4" borderId="5" xfId="23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8" fontId="15" fillId="4" borderId="1" xfId="23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36" fillId="12" borderId="3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6" fillId="12" borderId="1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9" fillId="12" borderId="5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9" fillId="12" borderId="1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9" fillId="12" borderId="11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0" fillId="13" borderId="2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13" borderId="2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4" borderId="2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6" borderId="2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6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12" borderId="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5" fillId="4" borderId="1" xfId="23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77" fontId="15" fillId="4" borderId="1" xfId="23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15" fillId="4" borderId="1" xfId="23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15" fillId="4" borderId="1" xfId="23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9" fontId="15" fillId="4" borderId="1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0" fillId="12" borderId="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5" fillId="4" borderId="1" xfId="23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15" fillId="4" borderId="1" xfId="23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1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iperlink 2" xfId="21"/>
    <cellStyle name="Moeda 2" xfId="22"/>
    <cellStyle name="Normal 2" xfId="23"/>
    <cellStyle name="Normal 2 2" xfId="24"/>
    <cellStyle name="Normal 3" xfId="25"/>
    <cellStyle name="Porcentagem 2" xfId="26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FABAB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E2F0D9"/>
      <rgbColor rgb="FFFFE699"/>
      <rgbColor rgb="FFC5E0B4"/>
      <rgbColor rgb="FFFF99CC"/>
      <rgbColor rgb="FFCC99FF"/>
      <rgbColor rgb="FFD9D9D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externalLink" Target="externalLinks/externalLink1.xml"/><Relationship Id="rId8" Type="http://schemas.openxmlformats.org/officeDocument/2006/relationships/externalLink" Target="externalLinks/externalLink2.xml"/><Relationship Id="rId9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Sarhpaefs01/deplan/AAAA/INFORMACOES%20EXPEDIENTES%20SPI%20PROA/EXPEDIENTE%20209921400167%20SEFAZ%20SERVICOS%20GERAIS/EXPEDIENTE%20209921400167%20SEFAZ%20SERVICOS%20GERAIS%20PLANILHAS%20DE%20CUSTO%20E%20FORMACAO%20DE%20PRECO%20RETIFICADA%20IMPUGNACAO.xlsx" TargetMode="Externa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file://seplagpaefs02.seplag.intra.rs.gov.br/Direcao/1PLANILHAS%20DE%20FORMACAO%20DE%20PRECO/EPESQ/DAER%20Manut%20Predial%200000960435166/DAER%20Manut%20Predial%20960435166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vmlDrawing" Target="../drawings/vmlDrawing2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96"/>
  <sheetViews>
    <sheetView showFormulas="false" showGridLines="false" showRowColHeaders="true" showZeros="true" rightToLeft="false" tabSelected="true" showOutlineSymbols="true" defaultGridColor="true" view="pageBreakPreview" topLeftCell="A1" colorId="64" zoomScale="110" zoomScaleNormal="130" zoomScalePageLayoutView="110" workbookViewId="0">
      <selection pane="topLeft" activeCell="I123" activeCellId="0" sqref="I123"/>
    </sheetView>
  </sheetViews>
  <sheetFormatPr defaultColWidth="9.2890625" defaultRowHeight="11.25" customHeight="true" zeroHeight="false" outlineLevelRow="0" outlineLevelCol="0"/>
  <cols>
    <col collapsed="false" customWidth="true" hidden="false" outlineLevel="0" max="1" min="1" style="1" width="2.71"/>
    <col collapsed="false" customWidth="true" hidden="false" outlineLevel="0" max="2" min="2" style="1" width="11.43"/>
    <col collapsed="false" customWidth="true" hidden="false" outlineLevel="0" max="3" min="3" style="1" width="12.29"/>
    <col collapsed="false" customWidth="true" hidden="false" outlineLevel="0" max="4" min="4" style="1" width="12.71"/>
    <col collapsed="false" customWidth="true" hidden="false" outlineLevel="0" max="5" min="5" style="1" width="12.29"/>
    <col collapsed="false" customWidth="true" hidden="false" outlineLevel="0" max="6" min="6" style="1" width="11.57"/>
    <col collapsed="false" customWidth="true" hidden="false" outlineLevel="0" max="7" min="7" style="1" width="11.43"/>
    <col collapsed="false" customWidth="true" hidden="false" outlineLevel="0" max="8" min="8" style="1" width="9.42"/>
    <col collapsed="false" customWidth="true" hidden="false" outlineLevel="0" max="9" min="9" style="1" width="11.57"/>
    <col collapsed="false" customWidth="true" hidden="false" outlineLevel="0" max="10" min="10" style="2" width="11.29"/>
    <col collapsed="false" customWidth="true" hidden="false" outlineLevel="0" max="11" min="11" style="1" width="10"/>
    <col collapsed="false" customWidth="false" hidden="false" outlineLevel="0" max="12" min="12" style="1" width="9.29"/>
    <col collapsed="false" customWidth="true" hidden="false" outlineLevel="0" max="15" min="13" style="1" width="22.42"/>
    <col collapsed="false" customWidth="false" hidden="false" outlineLevel="0" max="16384" min="16" style="1" width="9.29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/>
      <c r="D2" s="5"/>
      <c r="E2" s="6" t="s">
        <v>2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3</v>
      </c>
      <c r="B3" s="3"/>
      <c r="C3" s="7"/>
      <c r="D3" s="8"/>
      <c r="E3" s="9" t="s">
        <v>4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5</v>
      </c>
      <c r="B5" s="10"/>
      <c r="C5" s="10"/>
      <c r="D5" s="11"/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/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6</v>
      </c>
      <c r="B7" s="10"/>
      <c r="C7" s="10"/>
      <c r="D7" s="14"/>
      <c r="E7" s="14"/>
      <c r="F7" s="14"/>
      <c r="G7" s="15" t="s">
        <v>7</v>
      </c>
      <c r="H7" s="15"/>
      <c r="I7" s="16" t="n">
        <v>0.4</v>
      </c>
    </row>
    <row r="8" customFormat="false" ht="22.5" hidden="false" customHeight="true" outlineLevel="0" collapsed="false">
      <c r="A8" s="10" t="s">
        <v>8</v>
      </c>
      <c r="B8" s="10"/>
      <c r="C8" s="10"/>
      <c r="D8" s="14"/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9</v>
      </c>
      <c r="B9" s="10"/>
      <c r="C9" s="10"/>
      <c r="D9" s="10"/>
      <c r="E9" s="10"/>
      <c r="F9" s="10"/>
      <c r="G9" s="15" t="s">
        <v>10</v>
      </c>
      <c r="H9" s="15"/>
      <c r="I9" s="16" t="s">
        <v>11</v>
      </c>
    </row>
    <row r="10" customFormat="false" ht="32.25" hidden="false" customHeight="true" outlineLevel="0" collapsed="false">
      <c r="A10" s="17" t="s">
        <v>12</v>
      </c>
      <c r="B10" s="17"/>
      <c r="C10" s="17"/>
      <c r="D10" s="17"/>
      <c r="E10" s="17"/>
      <c r="F10" s="17"/>
      <c r="G10" s="15" t="s">
        <v>13</v>
      </c>
      <c r="H10" s="18" t="n">
        <v>220</v>
      </c>
      <c r="I10" s="19" t="n">
        <v>1765.86</v>
      </c>
    </row>
    <row r="11" customFormat="false" ht="11.25" hidden="false" customHeight="true" outlineLevel="0" collapsed="false">
      <c r="A11" s="20" t="s">
        <v>14</v>
      </c>
      <c r="B11" s="20"/>
      <c r="C11" s="20"/>
      <c r="D11" s="20"/>
      <c r="E11" s="20"/>
      <c r="F11" s="20"/>
      <c r="G11" s="18" t="s">
        <v>15</v>
      </c>
      <c r="H11" s="18" t="s">
        <v>16</v>
      </c>
      <c r="I11" s="21" t="n">
        <v>0.025</v>
      </c>
    </row>
    <row r="12" customFormat="false" ht="15" hidden="false" customHeight="true" outlineLevel="0" collapsed="false">
      <c r="A12" s="20" t="s">
        <v>17</v>
      </c>
      <c r="B12" s="20"/>
      <c r="C12" s="20"/>
      <c r="D12" s="20"/>
      <c r="E12" s="20"/>
      <c r="F12" s="20"/>
      <c r="G12" s="18" t="s">
        <v>18</v>
      </c>
      <c r="H12" s="18" t="s">
        <v>19</v>
      </c>
      <c r="I12" s="19" t="n">
        <v>5.3</v>
      </c>
    </row>
    <row r="13" customFormat="false" ht="11.25" hidden="false" customHeight="false" outlineLevel="0" collapsed="false">
      <c r="A13" s="20"/>
      <c r="B13" s="20"/>
      <c r="C13" s="20"/>
      <c r="D13" s="20"/>
      <c r="E13" s="20"/>
      <c r="F13" s="20"/>
      <c r="G13" s="18"/>
      <c r="H13" s="18" t="s">
        <v>20</v>
      </c>
      <c r="I13" s="22" t="n">
        <v>22</v>
      </c>
    </row>
    <row r="14" customFormat="false" ht="11.25" hidden="false" customHeight="false" outlineLevel="0" collapsed="false">
      <c r="A14" s="20"/>
      <c r="B14" s="20"/>
      <c r="C14" s="20"/>
      <c r="D14" s="20"/>
      <c r="E14" s="20"/>
      <c r="F14" s="20"/>
      <c r="G14" s="18"/>
      <c r="H14" s="18" t="s">
        <v>21</v>
      </c>
      <c r="I14" s="16" t="n">
        <v>0.06</v>
      </c>
    </row>
    <row r="15" customFormat="false" ht="11.25" hidden="false" customHeight="true" outlineLevel="0" collapsed="false">
      <c r="A15" s="20" t="s">
        <v>22</v>
      </c>
      <c r="B15" s="20"/>
      <c r="C15" s="20"/>
      <c r="D15" s="20"/>
      <c r="E15" s="20"/>
      <c r="F15" s="20"/>
      <c r="G15" s="18" t="s">
        <v>18</v>
      </c>
      <c r="H15" s="18" t="s">
        <v>19</v>
      </c>
      <c r="I15" s="19" t="n">
        <v>27.15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18"/>
      <c r="H16" s="18" t="s">
        <v>20</v>
      </c>
      <c r="I16" s="22" t="n">
        <v>22</v>
      </c>
    </row>
    <row r="17" customFormat="false" ht="11.25" hidden="false" customHeight="false" outlineLevel="0" collapsed="false">
      <c r="A17" s="20"/>
      <c r="B17" s="20"/>
      <c r="C17" s="20"/>
      <c r="D17" s="20"/>
      <c r="E17" s="20"/>
      <c r="F17" s="20"/>
      <c r="G17" s="18"/>
      <c r="H17" s="18" t="s">
        <v>21</v>
      </c>
      <c r="I17" s="16" t="n">
        <v>0.19</v>
      </c>
    </row>
    <row r="18" customFormat="false" ht="11.25" hidden="false" customHeight="true" outlineLevel="0" collapsed="false">
      <c r="A18" s="23" t="s">
        <v>23</v>
      </c>
      <c r="B18" s="23"/>
      <c r="C18" s="23"/>
      <c r="D18" s="23"/>
      <c r="E18" s="23"/>
      <c r="F18" s="23"/>
      <c r="G18" s="18" t="s">
        <v>18</v>
      </c>
      <c r="H18" s="18" t="s">
        <v>19</v>
      </c>
      <c r="I18" s="19" t="n">
        <v>0</v>
      </c>
    </row>
    <row r="19" customFormat="false" ht="11.25" hidden="false" customHeight="false" outlineLevel="0" collapsed="false">
      <c r="A19" s="23"/>
      <c r="B19" s="23"/>
      <c r="C19" s="23"/>
      <c r="D19" s="23"/>
      <c r="E19" s="23"/>
      <c r="F19" s="23"/>
      <c r="G19" s="18"/>
      <c r="H19" s="18" t="s">
        <v>20</v>
      </c>
      <c r="I19" s="22" t="n">
        <v>0</v>
      </c>
    </row>
    <row r="20" customFormat="false" ht="11.25" hidden="false" customHeight="false" outlineLevel="0" collapsed="false">
      <c r="A20" s="23"/>
      <c r="B20" s="23"/>
      <c r="C20" s="23"/>
      <c r="D20" s="23"/>
      <c r="E20" s="23"/>
      <c r="F20" s="23"/>
      <c r="G20" s="18"/>
      <c r="H20" s="18" t="s">
        <v>21</v>
      </c>
      <c r="I20" s="16" t="n">
        <v>0</v>
      </c>
    </row>
    <row r="21" customFormat="false" ht="14.25" hidden="false" customHeight="true" outlineLevel="0" collapsed="false">
      <c r="A21" s="24" t="s">
        <v>24</v>
      </c>
      <c r="B21" s="24"/>
      <c r="C21" s="24"/>
      <c r="D21" s="24"/>
      <c r="E21" s="24"/>
      <c r="F21" s="24"/>
      <c r="G21" s="18" t="s">
        <v>18</v>
      </c>
      <c r="H21" s="12" t="s">
        <v>25</v>
      </c>
      <c r="I21" s="25" t="n">
        <v>80</v>
      </c>
    </row>
    <row r="22" customFormat="false" ht="14.25" hidden="false" customHeight="true" outlineLevel="0" collapsed="false">
      <c r="A22" s="24" t="s">
        <v>26</v>
      </c>
      <c r="B22" s="24"/>
      <c r="C22" s="24"/>
      <c r="D22" s="24"/>
      <c r="E22" s="24"/>
      <c r="F22" s="24"/>
      <c r="G22" s="18" t="s">
        <v>18</v>
      </c>
      <c r="H22" s="12" t="s">
        <v>25</v>
      </c>
      <c r="I22" s="25" t="n">
        <v>25.52</v>
      </c>
    </row>
    <row r="23" customFormat="false" ht="14.25" hidden="false" customHeight="true" outlineLevel="0" collapsed="false">
      <c r="A23" s="24" t="s">
        <v>27</v>
      </c>
      <c r="B23" s="24"/>
      <c r="C23" s="24"/>
      <c r="D23" s="24"/>
      <c r="E23" s="24"/>
      <c r="F23" s="24"/>
      <c r="G23" s="26" t="s">
        <v>18</v>
      </c>
      <c r="H23" s="12" t="s">
        <v>25</v>
      </c>
      <c r="I23" s="25" t="s">
        <v>11</v>
      </c>
    </row>
    <row r="24" customFormat="false" ht="22.5" hidden="false" customHeight="true" outlineLevel="0" collapsed="false">
      <c r="A24" s="27" t="s">
        <v>28</v>
      </c>
      <c r="B24" s="27"/>
      <c r="C24" s="27"/>
      <c r="D24" s="27"/>
      <c r="E24" s="27"/>
      <c r="F24" s="27"/>
      <c r="G24" s="12"/>
      <c r="H24" s="12" t="s">
        <v>29</v>
      </c>
      <c r="I24" s="28" t="s">
        <v>11</v>
      </c>
    </row>
    <row r="25" customFormat="false" ht="34.5" hidden="false" customHeight="true" outlineLevel="0" collapsed="false">
      <c r="A25" s="24" t="s">
        <v>30</v>
      </c>
      <c r="B25" s="24"/>
      <c r="C25" s="24"/>
      <c r="D25" s="24"/>
      <c r="E25" s="24"/>
      <c r="F25" s="24"/>
      <c r="G25" s="18"/>
      <c r="H25" s="18" t="s">
        <v>31</v>
      </c>
      <c r="I25" s="19" t="n">
        <v>1605.33</v>
      </c>
    </row>
    <row r="26" customFormat="false" ht="15" hidden="false" customHeight="true" outlineLevel="0" collapsed="false">
      <c r="A26" s="24" t="s">
        <v>32</v>
      </c>
      <c r="B26" s="24"/>
      <c r="C26" s="24"/>
      <c r="D26" s="24"/>
      <c r="E26" s="24"/>
      <c r="F26" s="24"/>
      <c r="G26" s="12"/>
      <c r="H26" s="29" t="s">
        <v>33</v>
      </c>
      <c r="I26" s="30" t="s">
        <v>11</v>
      </c>
    </row>
    <row r="27" customFormat="false" ht="15" hidden="false" customHeight="true" outlineLevel="0" collapsed="false">
      <c r="A27" s="24"/>
      <c r="B27" s="24"/>
      <c r="C27" s="24"/>
      <c r="D27" s="24"/>
      <c r="E27" s="24"/>
      <c r="F27" s="24"/>
      <c r="G27" s="12"/>
      <c r="H27" s="31" t="s">
        <v>34</v>
      </c>
      <c r="I27" s="16" t="s">
        <v>11</v>
      </c>
    </row>
    <row r="28" customFormat="false" ht="26.25" hidden="false" customHeight="true" outlineLevel="0" collapsed="false">
      <c r="A28" s="24" t="s">
        <v>35</v>
      </c>
      <c r="B28" s="24"/>
      <c r="C28" s="24"/>
      <c r="D28" s="24"/>
      <c r="E28" s="24"/>
      <c r="F28" s="24"/>
      <c r="G28" s="12"/>
      <c r="H28" s="18" t="s">
        <v>33</v>
      </c>
      <c r="I28" s="30" t="s">
        <v>11</v>
      </c>
    </row>
    <row r="29" customFormat="false" ht="35.25" hidden="false" customHeight="true" outlineLevel="0" collapsed="false">
      <c r="A29" s="24" t="s">
        <v>36</v>
      </c>
      <c r="B29" s="24"/>
      <c r="C29" s="24"/>
      <c r="D29" s="24"/>
      <c r="E29" s="24"/>
      <c r="F29" s="24"/>
      <c r="G29" s="18"/>
      <c r="H29" s="15" t="s">
        <v>29</v>
      </c>
      <c r="I29" s="16" t="n">
        <v>0.2</v>
      </c>
    </row>
    <row r="30" customFormat="false" ht="0.75" hidden="false" customHeight="true" outlineLevel="0" collapsed="false">
      <c r="A30" s="32"/>
      <c r="B30" s="32"/>
      <c r="C30" s="32"/>
      <c r="D30" s="32"/>
      <c r="E30" s="32"/>
      <c r="F30" s="32"/>
      <c r="G30" s="32"/>
      <c r="H30" s="32"/>
      <c r="I30" s="33" t="s">
        <v>11</v>
      </c>
    </row>
    <row r="31" customFormat="false" ht="0.75" hidden="false" customHeight="true" outlineLevel="0" collapsed="false">
      <c r="A31" s="34"/>
      <c r="B31" s="34"/>
      <c r="C31" s="34"/>
      <c r="D31" s="34"/>
      <c r="E31" s="34"/>
      <c r="F31" s="34"/>
      <c r="G31" s="34"/>
      <c r="H31" s="34"/>
      <c r="I31" s="34"/>
    </row>
    <row r="32" customFormat="false" ht="0.75" hidden="false" customHeight="true" outlineLevel="0" collapsed="false">
      <c r="A32" s="34"/>
      <c r="B32" s="34"/>
      <c r="C32" s="34"/>
      <c r="D32" s="34"/>
      <c r="E32" s="34"/>
      <c r="F32" s="34"/>
      <c r="G32" s="34"/>
      <c r="H32" s="34"/>
      <c r="I32" s="34"/>
    </row>
    <row r="33" customFormat="false" ht="0.75" hidden="false" customHeight="true" outlineLevel="0" collapsed="false">
      <c r="A33" s="34"/>
      <c r="B33" s="34"/>
      <c r="C33" s="34"/>
      <c r="D33" s="34"/>
      <c r="E33" s="34"/>
      <c r="F33" s="34"/>
      <c r="G33" s="34"/>
      <c r="H33" s="34"/>
      <c r="I33" s="34"/>
    </row>
    <row r="34" customFormat="false" ht="0.75" hidden="false" customHeight="true" outlineLevel="0" collapsed="false">
      <c r="A34" s="34"/>
      <c r="B34" s="34"/>
      <c r="C34" s="34"/>
      <c r="D34" s="34"/>
      <c r="E34" s="34"/>
      <c r="F34" s="34"/>
      <c r="G34" s="34"/>
      <c r="H34" s="34"/>
      <c r="I34" s="34"/>
    </row>
    <row r="35" customFormat="false" ht="0.75" hidden="false" customHeight="true" outlineLevel="0" collapsed="false">
      <c r="A35" s="34"/>
      <c r="B35" s="34"/>
      <c r="C35" s="34"/>
      <c r="D35" s="34"/>
      <c r="E35" s="34"/>
      <c r="F35" s="34"/>
      <c r="G35" s="34"/>
      <c r="H35" s="34"/>
      <c r="I35" s="34"/>
    </row>
    <row r="36" customFormat="false" ht="8.25" hidden="false" customHeight="true" outlineLevel="0" collapsed="false">
      <c r="A36" s="35" t="s">
        <v>37</v>
      </c>
      <c r="B36" s="35"/>
      <c r="C36" s="35"/>
      <c r="D36" s="35"/>
      <c r="E36" s="35"/>
      <c r="F36" s="35"/>
      <c r="G36" s="35"/>
      <c r="H36" s="35"/>
      <c r="I36" s="35"/>
    </row>
    <row r="37" customFormat="false" ht="33.75" hidden="false" customHeight="true" outlineLevel="0" collapsed="false">
      <c r="A37" s="36" t="s">
        <v>38</v>
      </c>
      <c r="B37" s="37" t="s">
        <v>39</v>
      </c>
      <c r="C37" s="37"/>
      <c r="D37" s="37"/>
      <c r="E37" s="37"/>
      <c r="F37" s="37"/>
      <c r="G37" s="37"/>
      <c r="H37" s="36" t="s">
        <v>40</v>
      </c>
      <c r="I37" s="36" t="s">
        <v>41</v>
      </c>
    </row>
    <row r="38" customFormat="false" ht="15" hidden="false" customHeight="true" outlineLevel="0" collapsed="false">
      <c r="A38" s="24" t="n">
        <v>1</v>
      </c>
      <c r="B38" s="14" t="s">
        <v>42</v>
      </c>
      <c r="C38" s="14"/>
      <c r="D38" s="14"/>
      <c r="E38" s="14"/>
      <c r="F38" s="14"/>
      <c r="G38" s="14"/>
      <c r="H38" s="38" t="n">
        <f aca="false">I38/$I$46</f>
        <v>0.714285367573857</v>
      </c>
      <c r="I38" s="39" t="n">
        <f aca="false">IF(D6="12x36",I10,I10/H10*I5)</f>
        <v>1605.32727272727</v>
      </c>
    </row>
    <row r="39" customFormat="false" ht="15" hidden="false" customHeight="true" outlineLevel="0" collapsed="false">
      <c r="A39" s="24" t="n">
        <f aca="false">A38+1</f>
        <v>2</v>
      </c>
      <c r="B39" s="14" t="s">
        <v>43</v>
      </c>
      <c r="C39" s="14"/>
      <c r="D39" s="14"/>
      <c r="E39" s="14"/>
      <c r="F39" s="14"/>
      <c r="G39" s="14"/>
      <c r="H39" s="38" t="n">
        <f aca="false">I39/$I$46</f>
        <v>0</v>
      </c>
      <c r="I39" s="39" t="n">
        <f aca="false">IF(I9=30%,I38*I9,0)</f>
        <v>0</v>
      </c>
    </row>
    <row r="40" customFormat="false" ht="15" hidden="false" customHeight="true" outlineLevel="0" collapsed="false">
      <c r="A40" s="24" t="n">
        <f aca="false">A39+1</f>
        <v>3</v>
      </c>
      <c r="B40" s="14" t="s">
        <v>44</v>
      </c>
      <c r="C40" s="14"/>
      <c r="D40" s="14"/>
      <c r="E40" s="14"/>
      <c r="F40" s="14"/>
      <c r="G40" s="14"/>
      <c r="H40" s="38" t="n">
        <f aca="false">I40/$I$46</f>
        <v>0</v>
      </c>
      <c r="I40" s="39" t="n">
        <f aca="false">IF(I7=10%,I25*I7,0)</f>
        <v>0</v>
      </c>
    </row>
    <row r="41" customFormat="false" ht="15" hidden="false" customHeight="true" outlineLevel="0" collapsed="false">
      <c r="A41" s="24" t="n">
        <f aca="false">A40+1</f>
        <v>4</v>
      </c>
      <c r="B41" s="14" t="s">
        <v>45</v>
      </c>
      <c r="C41" s="14"/>
      <c r="D41" s="14"/>
      <c r="E41" s="14"/>
      <c r="F41" s="14"/>
      <c r="G41" s="14"/>
      <c r="H41" s="38" t="n">
        <f aca="false">I41/$I$46</f>
        <v>0</v>
      </c>
      <c r="I41" s="39" t="n">
        <f aca="false">IF(I7=20%,I25*I7,0)</f>
        <v>0</v>
      </c>
    </row>
    <row r="42" customFormat="false" ht="15" hidden="false" customHeight="true" outlineLevel="0" collapsed="false">
      <c r="A42" s="24" t="n">
        <f aca="false">A41+1</f>
        <v>5</v>
      </c>
      <c r="B42" s="14" t="s">
        <v>46</v>
      </c>
      <c r="C42" s="14"/>
      <c r="D42" s="14"/>
      <c r="E42" s="14"/>
      <c r="F42" s="14"/>
      <c r="G42" s="14"/>
      <c r="H42" s="38" t="n">
        <f aca="false">I42/$I$46</f>
        <v>0.285714632426143</v>
      </c>
      <c r="I42" s="39" t="n">
        <f aca="false">IF(I7=40%,I25*I7,0)</f>
        <v>642.132</v>
      </c>
    </row>
    <row r="43" customFormat="false" ht="15" hidden="false" customHeight="true" outlineLevel="0" collapsed="false">
      <c r="A43" s="24" t="n">
        <f aca="false">A42+1</f>
        <v>6</v>
      </c>
      <c r="B43" s="14" t="s">
        <v>47</v>
      </c>
      <c r="C43" s="14"/>
      <c r="D43" s="14"/>
      <c r="E43" s="14"/>
      <c r="F43" s="14"/>
      <c r="G43" s="14"/>
      <c r="H43" s="38" t="n">
        <f aca="false">I43/$I$46</f>
        <v>0</v>
      </c>
      <c r="I43" s="39" t="n">
        <f aca="false">IF(I24="Não aplicável",0,I38*I24)</f>
        <v>0</v>
      </c>
    </row>
    <row r="44" customFormat="false" ht="15" hidden="false" customHeight="true" outlineLevel="0" collapsed="false">
      <c r="A44" s="24" t="n">
        <f aca="false">A43+1</f>
        <v>7</v>
      </c>
      <c r="B44" s="14" t="s">
        <v>48</v>
      </c>
      <c r="C44" s="14"/>
      <c r="D44" s="14"/>
      <c r="E44" s="14"/>
      <c r="F44" s="14"/>
      <c r="G44" s="14"/>
      <c r="H44" s="38" t="n">
        <f aca="false">I44/$I$46</f>
        <v>0</v>
      </c>
      <c r="I44" s="39" t="n">
        <f aca="false">IF(I26="Não aplicável",0,(I38+I39+I40+I41+I42+I43)/I5*I26*(1+I27))</f>
        <v>0</v>
      </c>
    </row>
    <row r="45" customFormat="false" ht="23.25" hidden="false" customHeight="true" outlineLevel="0" collapsed="false">
      <c r="A45" s="24" t="n">
        <f aca="false">A44+1</f>
        <v>8</v>
      </c>
      <c r="B45" s="14" t="s">
        <v>49</v>
      </c>
      <c r="C45" s="14"/>
      <c r="D45" s="14"/>
      <c r="E45" s="14"/>
      <c r="F45" s="14"/>
      <c r="G45" s="14"/>
      <c r="H45" s="38" t="n">
        <f aca="false">I45/$I$46</f>
        <v>0</v>
      </c>
      <c r="I45" s="39" t="n">
        <f aca="false">IF(I26="Não aplicável",0,I26/I13*5*(I10/H10*(1+I27)))</f>
        <v>0</v>
      </c>
    </row>
    <row r="46" s="44" customFormat="true" ht="15" hidden="false" customHeight="true" outlineLevel="0" collapsed="false">
      <c r="A46" s="40" t="s">
        <v>50</v>
      </c>
      <c r="B46" s="40"/>
      <c r="C46" s="40"/>
      <c r="D46" s="40"/>
      <c r="E46" s="40"/>
      <c r="F46" s="40"/>
      <c r="G46" s="40"/>
      <c r="H46" s="41" t="n">
        <f aca="false">SUM(H38:H45)</f>
        <v>1</v>
      </c>
      <c r="I46" s="42" t="n">
        <f aca="false">SUM(I38:I45)</f>
        <v>2247.45927272727</v>
      </c>
      <c r="J46" s="43"/>
    </row>
    <row r="47" s="44" customFormat="true" ht="0.75" hidden="false" customHeight="true" outlineLevel="0" collapsed="false">
      <c r="A47" s="45"/>
      <c r="B47" s="45"/>
      <c r="C47" s="45"/>
      <c r="D47" s="45"/>
      <c r="E47" s="45"/>
      <c r="F47" s="45"/>
      <c r="G47" s="45"/>
      <c r="H47" s="45"/>
      <c r="I47" s="45"/>
      <c r="J47" s="43"/>
    </row>
    <row r="48" s="44" customFormat="true" ht="0.75" hidden="false" customHeight="true" outlineLevel="0" collapsed="false">
      <c r="A48" s="45"/>
      <c r="B48" s="45"/>
      <c r="C48" s="45"/>
      <c r="D48" s="45"/>
      <c r="E48" s="45"/>
      <c r="F48" s="45"/>
      <c r="G48" s="45"/>
      <c r="H48" s="45"/>
      <c r="I48" s="45"/>
      <c r="J48" s="43"/>
    </row>
    <row r="49" s="44" customFormat="true" ht="0.75" hidden="false" customHeight="true" outlineLevel="0" collapsed="false">
      <c r="A49" s="45"/>
      <c r="B49" s="45"/>
      <c r="C49" s="45"/>
      <c r="D49" s="45"/>
      <c r="E49" s="45"/>
      <c r="F49" s="45"/>
      <c r="G49" s="45"/>
      <c r="H49" s="45"/>
      <c r="I49" s="45"/>
      <c r="J49" s="43"/>
    </row>
    <row r="50" s="44" customFormat="true" ht="0.75" hidden="false" customHeight="true" outlineLevel="0" collapsed="false">
      <c r="A50" s="45"/>
      <c r="B50" s="45"/>
      <c r="C50" s="45"/>
      <c r="D50" s="45"/>
      <c r="E50" s="45"/>
      <c r="F50" s="45"/>
      <c r="G50" s="45"/>
      <c r="H50" s="45"/>
      <c r="I50" s="45"/>
      <c r="J50" s="43"/>
    </row>
    <row r="51" s="44" customFormat="true" ht="0.75" hidden="false" customHeight="true" outlineLevel="0" collapsed="false">
      <c r="A51" s="45"/>
      <c r="B51" s="45"/>
      <c r="C51" s="45"/>
      <c r="D51" s="45"/>
      <c r="E51" s="45"/>
      <c r="F51" s="45"/>
      <c r="G51" s="45"/>
      <c r="H51" s="45"/>
      <c r="I51" s="45"/>
      <c r="J51" s="43"/>
    </row>
    <row r="52" s="44" customFormat="true" ht="0.75" hidden="false" customHeight="true" outlineLevel="0" collapsed="false">
      <c r="A52" s="45"/>
      <c r="B52" s="45"/>
      <c r="C52" s="45"/>
      <c r="D52" s="45"/>
      <c r="E52" s="45"/>
      <c r="F52" s="45"/>
      <c r="G52" s="45"/>
      <c r="H52" s="45"/>
      <c r="I52" s="45"/>
      <c r="J52" s="43"/>
    </row>
    <row r="53" s="44" customFormat="true" ht="0.75" hidden="false" customHeight="true" outlineLevel="0" collapsed="false">
      <c r="A53" s="45"/>
      <c r="B53" s="45"/>
      <c r="C53" s="45"/>
      <c r="D53" s="45"/>
      <c r="E53" s="45"/>
      <c r="F53" s="45"/>
      <c r="G53" s="45"/>
      <c r="H53" s="45"/>
      <c r="I53" s="45"/>
      <c r="J53" s="43"/>
    </row>
    <row r="54" s="44" customFormat="true" ht="0.75" hidden="false" customHeight="true" outlineLevel="0" collapsed="false">
      <c r="A54" s="45"/>
      <c r="B54" s="45"/>
      <c r="C54" s="45"/>
      <c r="D54" s="45"/>
      <c r="E54" s="45"/>
      <c r="F54" s="45"/>
      <c r="G54" s="45"/>
      <c r="H54" s="45"/>
      <c r="I54" s="45"/>
      <c r="J54" s="43"/>
    </row>
    <row r="55" s="44" customFormat="true" ht="0.75" hidden="false" customHeight="true" outlineLevel="0" collapsed="false">
      <c r="A55" s="45"/>
      <c r="B55" s="45"/>
      <c r="C55" s="45"/>
      <c r="D55" s="45"/>
      <c r="E55" s="45"/>
      <c r="F55" s="45"/>
      <c r="G55" s="45"/>
      <c r="H55" s="45"/>
      <c r="I55" s="45"/>
      <c r="J55" s="43"/>
    </row>
    <row r="56" customFormat="false" ht="0.75" hidden="false" customHeight="true" outlineLevel="0" collapsed="false">
      <c r="A56" s="45"/>
      <c r="B56" s="45"/>
      <c r="C56" s="45"/>
      <c r="D56" s="45"/>
      <c r="E56" s="45"/>
      <c r="F56" s="45"/>
      <c r="G56" s="45"/>
      <c r="H56" s="45"/>
      <c r="I56" s="45"/>
    </row>
    <row r="57" customFormat="false" ht="33.75" hidden="false" customHeight="true" outlineLevel="0" collapsed="false">
      <c r="A57" s="36" t="s">
        <v>51</v>
      </c>
      <c r="B57" s="37" t="s">
        <v>52</v>
      </c>
      <c r="C57" s="37"/>
      <c r="D57" s="37"/>
      <c r="E57" s="37"/>
      <c r="F57" s="37"/>
      <c r="G57" s="37"/>
      <c r="H57" s="36" t="s">
        <v>40</v>
      </c>
      <c r="I57" s="36" t="s">
        <v>41</v>
      </c>
    </row>
    <row r="58" customFormat="false" ht="15" hidden="false" customHeight="true" outlineLevel="0" collapsed="false">
      <c r="A58" s="24" t="n">
        <v>1</v>
      </c>
      <c r="B58" s="14" t="s">
        <v>53</v>
      </c>
      <c r="C58" s="14"/>
      <c r="D58" s="14"/>
      <c r="E58" s="14"/>
      <c r="F58" s="14"/>
      <c r="G58" s="14"/>
      <c r="H58" s="38" t="n">
        <v>0.2</v>
      </c>
      <c r="I58" s="39" t="n">
        <f aca="false">$I$46*H58</f>
        <v>449.491854545455</v>
      </c>
    </row>
    <row r="59" customFormat="false" ht="15" hidden="false" customHeight="true" outlineLevel="0" collapsed="false">
      <c r="A59" s="24" t="n">
        <v>2</v>
      </c>
      <c r="B59" s="14" t="s">
        <v>54</v>
      </c>
      <c r="C59" s="14"/>
      <c r="D59" s="14"/>
      <c r="E59" s="14"/>
      <c r="F59" s="14"/>
      <c r="G59" s="14"/>
      <c r="H59" s="38" t="n">
        <v>0.015</v>
      </c>
      <c r="I59" s="39" t="n">
        <f aca="false">$I$46*H59</f>
        <v>33.7118890909091</v>
      </c>
    </row>
    <row r="60" customFormat="false" ht="15" hidden="false" customHeight="true" outlineLevel="0" collapsed="false">
      <c r="A60" s="24" t="n">
        <v>3</v>
      </c>
      <c r="B60" s="14" t="s">
        <v>55</v>
      </c>
      <c r="C60" s="14"/>
      <c r="D60" s="14"/>
      <c r="E60" s="14"/>
      <c r="F60" s="14"/>
      <c r="G60" s="14"/>
      <c r="H60" s="38" t="n">
        <v>0.01</v>
      </c>
      <c r="I60" s="39" t="n">
        <f aca="false">$I$46*H60</f>
        <v>22.4745927272727</v>
      </c>
    </row>
    <row r="61" customFormat="false" ht="15" hidden="false" customHeight="true" outlineLevel="0" collapsed="false">
      <c r="A61" s="24" t="n">
        <v>4</v>
      </c>
      <c r="B61" s="14" t="s">
        <v>56</v>
      </c>
      <c r="C61" s="14"/>
      <c r="D61" s="14"/>
      <c r="E61" s="14"/>
      <c r="F61" s="14"/>
      <c r="G61" s="14"/>
      <c r="H61" s="38" t="n">
        <v>0.002</v>
      </c>
      <c r="I61" s="39" t="n">
        <f aca="false">$I$46*H61</f>
        <v>4.49491854545455</v>
      </c>
    </row>
    <row r="62" customFormat="false" ht="15" hidden="false" customHeight="true" outlineLevel="0" collapsed="false">
      <c r="A62" s="24" t="n">
        <v>5</v>
      </c>
      <c r="B62" s="14" t="s">
        <v>57</v>
      </c>
      <c r="C62" s="14"/>
      <c r="D62" s="14"/>
      <c r="E62" s="14"/>
      <c r="F62" s="14"/>
      <c r="G62" s="14"/>
      <c r="H62" s="38" t="n">
        <v>0.025</v>
      </c>
      <c r="I62" s="39" t="n">
        <f aca="false">$I$46*H62</f>
        <v>56.1864818181818</v>
      </c>
    </row>
    <row r="63" customFormat="false" ht="15" hidden="false" customHeight="true" outlineLevel="0" collapsed="false">
      <c r="A63" s="24" t="n">
        <v>6</v>
      </c>
      <c r="B63" s="14" t="s">
        <v>58</v>
      </c>
      <c r="C63" s="14"/>
      <c r="D63" s="14"/>
      <c r="E63" s="14"/>
      <c r="F63" s="14"/>
      <c r="G63" s="14"/>
      <c r="H63" s="38" t="n">
        <v>0.08</v>
      </c>
      <c r="I63" s="39" t="n">
        <f aca="false">$I$46*H63</f>
        <v>179.796741818182</v>
      </c>
    </row>
    <row r="64" customFormat="false" ht="15" hidden="false" customHeight="true" outlineLevel="0" collapsed="false">
      <c r="A64" s="24" t="n">
        <v>7</v>
      </c>
      <c r="B64" s="14" t="s">
        <v>59</v>
      </c>
      <c r="C64" s="14"/>
      <c r="D64" s="14"/>
      <c r="E64" s="14"/>
      <c r="F64" s="14"/>
      <c r="G64" s="14"/>
      <c r="H64" s="38" t="n">
        <v>0.03</v>
      </c>
      <c r="I64" s="39" t="n">
        <f aca="false">$I$46*H64</f>
        <v>67.4237781818182</v>
      </c>
    </row>
    <row r="65" customFormat="false" ht="15" hidden="false" customHeight="true" outlineLevel="0" collapsed="false">
      <c r="A65" s="24" t="n">
        <v>8</v>
      </c>
      <c r="B65" s="14" t="s">
        <v>60</v>
      </c>
      <c r="C65" s="14"/>
      <c r="D65" s="14"/>
      <c r="E65" s="14"/>
      <c r="F65" s="14"/>
      <c r="G65" s="14"/>
      <c r="H65" s="38" t="n">
        <v>0.006</v>
      </c>
      <c r="I65" s="39" t="n">
        <f aca="false">$I$46*H65</f>
        <v>13.4847556363636</v>
      </c>
    </row>
    <row r="66" s="44" customFormat="true" ht="15" hidden="false" customHeight="true" outlineLevel="0" collapsed="false">
      <c r="A66" s="40" t="s">
        <v>61</v>
      </c>
      <c r="B66" s="40"/>
      <c r="C66" s="40"/>
      <c r="D66" s="40"/>
      <c r="E66" s="40"/>
      <c r="F66" s="40"/>
      <c r="G66" s="40"/>
      <c r="H66" s="41" t="n">
        <f aca="false">SUM(H58:H65)</f>
        <v>0.368</v>
      </c>
      <c r="I66" s="42" t="n">
        <f aca="false">SUM(I58:I65)</f>
        <v>827.065012363637</v>
      </c>
      <c r="J66" s="43"/>
    </row>
    <row r="67" customFormat="false" ht="15" hidden="false" customHeight="true" outlineLevel="0" collapsed="false">
      <c r="A67" s="46" t="s">
        <v>62</v>
      </c>
      <c r="B67" s="46"/>
      <c r="C67" s="46"/>
      <c r="D67" s="46"/>
      <c r="E67" s="46"/>
      <c r="F67" s="46"/>
      <c r="G67" s="46"/>
      <c r="H67" s="46"/>
      <c r="I67" s="46"/>
    </row>
    <row r="68" customFormat="false" ht="30.75" hidden="false" customHeight="true" outlineLevel="0" collapsed="false">
      <c r="A68" s="47" t="s">
        <v>63</v>
      </c>
      <c r="B68" s="47"/>
      <c r="C68" s="47"/>
      <c r="D68" s="47"/>
      <c r="E68" s="47"/>
      <c r="F68" s="47"/>
      <c r="G68" s="47"/>
      <c r="H68" s="47"/>
      <c r="I68" s="47"/>
    </row>
    <row r="69" customFormat="false" ht="33.75" hidden="false" customHeight="true" outlineLevel="0" collapsed="false">
      <c r="A69" s="36" t="s">
        <v>64</v>
      </c>
      <c r="B69" s="37" t="s">
        <v>65</v>
      </c>
      <c r="C69" s="37"/>
      <c r="D69" s="37"/>
      <c r="E69" s="37"/>
      <c r="F69" s="37"/>
      <c r="G69" s="37"/>
      <c r="H69" s="36" t="s">
        <v>40</v>
      </c>
      <c r="I69" s="36" t="s">
        <v>41</v>
      </c>
    </row>
    <row r="70" customFormat="false" ht="15" hidden="false" customHeight="true" outlineLevel="0" collapsed="false">
      <c r="A70" s="24" t="n">
        <v>1</v>
      </c>
      <c r="B70" s="14" t="s">
        <v>66</v>
      </c>
      <c r="C70" s="14"/>
      <c r="D70" s="14"/>
      <c r="E70" s="14"/>
      <c r="F70" s="14"/>
      <c r="G70" s="14"/>
      <c r="H70" s="38" t="n">
        <v>0.119314</v>
      </c>
      <c r="I70" s="39" t="n">
        <f aca="false">$I$46*H70</f>
        <v>268.153355666182</v>
      </c>
    </row>
    <row r="71" customFormat="false" ht="15" hidden="false" customHeight="true" outlineLevel="0" collapsed="false">
      <c r="A71" s="24" t="n">
        <v>2</v>
      </c>
      <c r="B71" s="14" t="s">
        <v>67</v>
      </c>
      <c r="C71" s="14"/>
      <c r="D71" s="14"/>
      <c r="E71" s="14"/>
      <c r="F71" s="14"/>
      <c r="G71" s="14"/>
      <c r="H71" s="38" t="n">
        <v>0.020479</v>
      </c>
      <c r="I71" s="39" t="n">
        <f aca="false">$I$46*H71</f>
        <v>46.0257184461818</v>
      </c>
    </row>
    <row r="72" customFormat="false" ht="15" hidden="false" customHeight="true" outlineLevel="0" collapsed="false">
      <c r="A72" s="24" t="n">
        <v>3</v>
      </c>
      <c r="B72" s="14" t="s">
        <v>68</v>
      </c>
      <c r="C72" s="14"/>
      <c r="D72" s="14"/>
      <c r="E72" s="14"/>
      <c r="F72" s="14"/>
      <c r="G72" s="14"/>
      <c r="H72" s="38" t="n">
        <v>0.012123</v>
      </c>
      <c r="I72" s="39" t="n">
        <f aca="false">$I$46*H72</f>
        <v>27.2459487632727</v>
      </c>
    </row>
    <row r="73" customFormat="false" ht="15" hidden="false" customHeight="true" outlineLevel="0" collapsed="false">
      <c r="A73" s="24" t="n">
        <v>4</v>
      </c>
      <c r="B73" s="14" t="s">
        <v>69</v>
      </c>
      <c r="C73" s="14"/>
      <c r="D73" s="14"/>
      <c r="E73" s="14"/>
      <c r="F73" s="14"/>
      <c r="G73" s="14"/>
      <c r="H73" s="38" t="n">
        <v>0.011436</v>
      </c>
      <c r="I73" s="39" t="n">
        <f aca="false">$I$46*H73</f>
        <v>25.7019442429091</v>
      </c>
    </row>
    <row r="74" customFormat="false" ht="15" hidden="false" customHeight="true" outlineLevel="0" collapsed="false">
      <c r="A74" s="24" t="n">
        <v>5</v>
      </c>
      <c r="B74" s="14" t="s">
        <v>70</v>
      </c>
      <c r="C74" s="14"/>
      <c r="D74" s="14"/>
      <c r="E74" s="14"/>
      <c r="F74" s="14"/>
      <c r="G74" s="14"/>
      <c r="H74" s="38" t="n">
        <v>0.000174</v>
      </c>
      <c r="I74" s="39" t="n">
        <f aca="false">$I$46*H74</f>
        <v>0.391057913454546</v>
      </c>
    </row>
    <row r="75" customFormat="false" ht="15" hidden="false" customHeight="true" outlineLevel="0" collapsed="false">
      <c r="A75" s="24" t="n">
        <v>6</v>
      </c>
      <c r="B75" s="14" t="s">
        <v>71</v>
      </c>
      <c r="C75" s="14"/>
      <c r="D75" s="14"/>
      <c r="E75" s="14"/>
      <c r="F75" s="14"/>
      <c r="G75" s="14"/>
      <c r="H75" s="38" t="n">
        <v>0.000442</v>
      </c>
      <c r="I75" s="39" t="n">
        <f aca="false">$I$46*H75</f>
        <v>0.993376998545455</v>
      </c>
    </row>
    <row r="76" customFormat="false" ht="15" hidden="false" customHeight="true" outlineLevel="0" collapsed="false">
      <c r="A76" s="24" t="n">
        <v>7</v>
      </c>
      <c r="B76" s="14" t="s">
        <v>72</v>
      </c>
      <c r="C76" s="14"/>
      <c r="D76" s="14"/>
      <c r="E76" s="14"/>
      <c r="F76" s="14"/>
      <c r="G76" s="14"/>
      <c r="H76" s="38" t="n">
        <v>0.000185</v>
      </c>
      <c r="I76" s="39" t="n">
        <f aca="false">$I$46*H76</f>
        <v>0.415779965454546</v>
      </c>
    </row>
    <row r="77" customFormat="false" ht="15" hidden="false" customHeight="true" outlineLevel="0" collapsed="false">
      <c r="A77" s="24" t="n">
        <v>8</v>
      </c>
      <c r="B77" s="14" t="s">
        <v>73</v>
      </c>
      <c r="C77" s="14"/>
      <c r="D77" s="14"/>
      <c r="E77" s="14"/>
      <c r="F77" s="14"/>
      <c r="G77" s="14"/>
      <c r="H77" s="38" t="n">
        <v>0.09079</v>
      </c>
      <c r="I77" s="39" t="n">
        <f aca="false">$I$46*H77</f>
        <v>204.046827370909</v>
      </c>
    </row>
    <row r="78" s="44" customFormat="true" ht="15" hidden="false" customHeight="true" outlineLevel="0" collapsed="false">
      <c r="A78" s="40" t="s">
        <v>74</v>
      </c>
      <c r="B78" s="40"/>
      <c r="C78" s="40"/>
      <c r="D78" s="40"/>
      <c r="E78" s="40"/>
      <c r="F78" s="40"/>
      <c r="G78" s="40"/>
      <c r="H78" s="41" t="n">
        <f aca="false">SUM(H70:H77)</f>
        <v>0.254943</v>
      </c>
      <c r="I78" s="42" t="n">
        <f aca="false">SUM(I70:I77)</f>
        <v>572.974009366909</v>
      </c>
      <c r="J78" s="43"/>
    </row>
    <row r="79" customFormat="false" ht="11.25" hidden="false" customHeight="true" outlineLevel="0" collapsed="false">
      <c r="A79" s="48" t="s">
        <v>75</v>
      </c>
      <c r="B79" s="49" t="s">
        <v>76</v>
      </c>
      <c r="C79" s="49"/>
      <c r="D79" s="49"/>
      <c r="E79" s="49"/>
      <c r="F79" s="49"/>
      <c r="G79" s="49"/>
      <c r="H79" s="49"/>
      <c r="I79" s="49"/>
    </row>
    <row r="80" customFormat="false" ht="15" hidden="false" customHeight="true" outlineLevel="0" collapsed="false">
      <c r="A80" s="48" t="s">
        <v>77</v>
      </c>
      <c r="B80" s="50" t="s">
        <v>78</v>
      </c>
      <c r="C80" s="50"/>
      <c r="D80" s="50"/>
      <c r="E80" s="50"/>
      <c r="F80" s="50"/>
      <c r="G80" s="50"/>
      <c r="H80" s="50"/>
      <c r="I80" s="50"/>
    </row>
    <row r="81" customFormat="false" ht="33.75" hidden="false" customHeight="true" outlineLevel="0" collapsed="false">
      <c r="A81" s="36" t="s">
        <v>79</v>
      </c>
      <c r="B81" s="37" t="s">
        <v>80</v>
      </c>
      <c r="C81" s="37"/>
      <c r="D81" s="37"/>
      <c r="E81" s="37"/>
      <c r="F81" s="37"/>
      <c r="G81" s="37"/>
      <c r="H81" s="36" t="s">
        <v>40</v>
      </c>
      <c r="I81" s="36" t="s">
        <v>41</v>
      </c>
    </row>
    <row r="82" customFormat="false" ht="15" hidden="false" customHeight="true" outlineLevel="0" collapsed="false">
      <c r="A82" s="24" t="n">
        <v>1</v>
      </c>
      <c r="B82" s="14" t="s">
        <v>81</v>
      </c>
      <c r="C82" s="14"/>
      <c r="D82" s="14"/>
      <c r="E82" s="14"/>
      <c r="F82" s="14"/>
      <c r="G82" s="14"/>
      <c r="H82" s="38" t="n">
        <v>0.048321</v>
      </c>
      <c r="I82" s="39" t="n">
        <f aca="false">$I$46*H82</f>
        <v>108.599479517455</v>
      </c>
    </row>
    <row r="83" customFormat="false" ht="15" hidden="false" customHeight="true" outlineLevel="0" collapsed="false">
      <c r="A83" s="24" t="n">
        <v>2</v>
      </c>
      <c r="B83" s="14" t="s">
        <v>82</v>
      </c>
      <c r="C83" s="14"/>
      <c r="D83" s="14"/>
      <c r="E83" s="14"/>
      <c r="F83" s="14"/>
      <c r="G83" s="14"/>
      <c r="H83" s="38" t="n">
        <v>0.003511</v>
      </c>
      <c r="I83" s="39" t="n">
        <f aca="false">$I$46*H83</f>
        <v>7.89082950654546</v>
      </c>
    </row>
    <row r="84" customFormat="false" ht="15" hidden="false" customHeight="true" outlineLevel="0" collapsed="false">
      <c r="A84" s="24" t="n">
        <v>3</v>
      </c>
      <c r="B84" s="14" t="s">
        <v>83</v>
      </c>
      <c r="C84" s="14"/>
      <c r="D84" s="14"/>
      <c r="E84" s="14"/>
      <c r="F84" s="14"/>
      <c r="G84" s="14"/>
      <c r="H84" s="38" t="n">
        <v>0.019328</v>
      </c>
      <c r="I84" s="39" t="n">
        <f aca="false">$I$46*H84</f>
        <v>43.4388928232727</v>
      </c>
    </row>
    <row r="85" s="44" customFormat="true" ht="15" hidden="false" customHeight="true" outlineLevel="0" collapsed="false">
      <c r="A85" s="40" t="s">
        <v>84</v>
      </c>
      <c r="B85" s="40"/>
      <c r="C85" s="40"/>
      <c r="D85" s="40"/>
      <c r="E85" s="40"/>
      <c r="F85" s="40"/>
      <c r="G85" s="40"/>
      <c r="H85" s="41" t="n">
        <f aca="false">SUM(H82:H84)</f>
        <v>0.07116</v>
      </c>
      <c r="I85" s="42" t="n">
        <f aca="false">SUM(I82:I84)</f>
        <v>159.929201847273</v>
      </c>
      <c r="J85" s="43"/>
    </row>
    <row r="86" customFormat="false" ht="4.5" hidden="false" customHeight="true" outlineLevel="0" collapsed="false"/>
    <row r="87" customFormat="false" ht="33.75" hidden="false" customHeight="true" outlineLevel="0" collapsed="false">
      <c r="A87" s="36" t="s">
        <v>85</v>
      </c>
      <c r="B87" s="37" t="s">
        <v>86</v>
      </c>
      <c r="C87" s="37"/>
      <c r="D87" s="37"/>
      <c r="E87" s="37"/>
      <c r="F87" s="37"/>
      <c r="G87" s="37"/>
      <c r="H87" s="36" t="s">
        <v>40</v>
      </c>
      <c r="I87" s="36" t="s">
        <v>41</v>
      </c>
    </row>
    <row r="88" customFormat="false" ht="15" hidden="false" customHeight="true" outlineLevel="0" collapsed="false">
      <c r="A88" s="24" t="n">
        <v>1</v>
      </c>
      <c r="B88" s="14" t="s">
        <v>87</v>
      </c>
      <c r="C88" s="14"/>
      <c r="D88" s="14"/>
      <c r="E88" s="14"/>
      <c r="F88" s="14"/>
      <c r="G88" s="14"/>
      <c r="H88" s="38" t="n">
        <f aca="false">(H66*H78)</f>
        <v>0.093819024</v>
      </c>
      <c r="I88" s="39" t="n">
        <f aca="false">$I$46*H88</f>
        <v>210.854435447023</v>
      </c>
    </row>
    <row r="89" s="44" customFormat="true" ht="15" hidden="false" customHeight="true" outlineLevel="0" collapsed="false">
      <c r="A89" s="40" t="s">
        <v>88</v>
      </c>
      <c r="B89" s="40"/>
      <c r="C89" s="40"/>
      <c r="D89" s="40"/>
      <c r="E89" s="40"/>
      <c r="F89" s="40"/>
      <c r="G89" s="40"/>
      <c r="H89" s="41" t="n">
        <f aca="false">SUM(H88)</f>
        <v>0.093819024</v>
      </c>
      <c r="I89" s="42" t="n">
        <f aca="false">I88</f>
        <v>210.854435447023</v>
      </c>
      <c r="J89" s="43"/>
      <c r="K89" s="51"/>
    </row>
    <row r="90" customFormat="false" ht="4.5" hidden="false" customHeight="true" outlineLevel="0" collapsed="false">
      <c r="J90" s="52"/>
    </row>
    <row r="91" s="44" customFormat="true" ht="12" hidden="false" customHeight="true" outlineLevel="0" collapsed="false">
      <c r="A91" s="53" t="s">
        <v>89</v>
      </c>
      <c r="B91" s="53"/>
      <c r="C91" s="53"/>
      <c r="D91" s="53"/>
      <c r="E91" s="53"/>
      <c r="F91" s="53"/>
      <c r="G91" s="53"/>
      <c r="H91" s="54" t="n">
        <f aca="false">H66+H78+H85+H89</f>
        <v>0.787922024</v>
      </c>
      <c r="I91" s="55" t="n">
        <f aca="false">I66+I78+I85+I89</f>
        <v>1770.82265902484</v>
      </c>
      <c r="J91" s="43"/>
    </row>
    <row r="92" customFormat="false" ht="4.5" hidden="false" customHeight="true" outlineLevel="0" collapsed="false"/>
    <row r="93" customFormat="false" ht="33.75" hidden="false" customHeight="true" outlineLevel="0" collapsed="false">
      <c r="A93" s="36" t="s">
        <v>90</v>
      </c>
      <c r="B93" s="37" t="s">
        <v>91</v>
      </c>
      <c r="C93" s="37"/>
      <c r="D93" s="37"/>
      <c r="E93" s="37"/>
      <c r="F93" s="37"/>
      <c r="G93" s="37"/>
      <c r="H93" s="36" t="s">
        <v>40</v>
      </c>
      <c r="I93" s="36" t="s">
        <v>41</v>
      </c>
    </row>
    <row r="94" customFormat="false" ht="15" hidden="false" customHeight="true" outlineLevel="0" collapsed="false">
      <c r="A94" s="24" t="n">
        <v>1</v>
      </c>
      <c r="B94" s="14" t="s">
        <v>92</v>
      </c>
      <c r="C94" s="14"/>
      <c r="D94" s="14"/>
      <c r="E94" s="14"/>
      <c r="F94" s="14"/>
      <c r="G94" s="14"/>
      <c r="H94" s="38" t="n">
        <f aca="false">I94/$I$46</f>
        <v>0.215271086720471</v>
      </c>
      <c r="I94" s="39" t="n">
        <f aca="false">I114</f>
        <v>483.813</v>
      </c>
    </row>
    <row r="95" customFormat="false" ht="15" hidden="false" customHeight="true" outlineLevel="0" collapsed="false">
      <c r="A95" s="24" t="n">
        <f aca="false">A94+1</f>
        <v>2</v>
      </c>
      <c r="B95" s="14" t="s">
        <v>23</v>
      </c>
      <c r="C95" s="14"/>
      <c r="D95" s="14"/>
      <c r="E95" s="14"/>
      <c r="F95" s="14"/>
      <c r="G95" s="14"/>
      <c r="H95" s="38" t="n">
        <f aca="false">I95/$I$46</f>
        <v>0</v>
      </c>
      <c r="I95" s="39" t="n">
        <f aca="false">I110</f>
        <v>0</v>
      </c>
    </row>
    <row r="96" customFormat="false" ht="15" hidden="false" customHeight="true" outlineLevel="0" collapsed="false">
      <c r="A96" s="24" t="n">
        <f aca="false">A95+1</f>
        <v>3</v>
      </c>
      <c r="B96" s="14" t="s">
        <v>93</v>
      </c>
      <c r="C96" s="14"/>
      <c r="D96" s="14"/>
      <c r="E96" s="14"/>
      <c r="F96" s="14"/>
      <c r="G96" s="14"/>
      <c r="H96" s="38" t="n">
        <f aca="false">I96/$I$46</f>
        <v>0</v>
      </c>
      <c r="I96" s="39" t="n">
        <v>0</v>
      </c>
    </row>
    <row r="97" customFormat="false" ht="15" hidden="false" customHeight="true" outlineLevel="0" collapsed="false">
      <c r="A97" s="24" t="n">
        <f aca="false">A96+1</f>
        <v>4</v>
      </c>
      <c r="B97" s="14" t="s">
        <v>94</v>
      </c>
      <c r="C97" s="14"/>
      <c r="D97" s="14"/>
      <c r="E97" s="14"/>
      <c r="F97" s="14"/>
      <c r="G97" s="14"/>
      <c r="H97" s="38" t="n">
        <f aca="false">I97/$I$46</f>
        <v>0.0609044912614859</v>
      </c>
      <c r="I97" s="39" t="n">
        <f aca="false">I106</f>
        <v>136.880363636364</v>
      </c>
    </row>
    <row r="98" customFormat="false" ht="15" hidden="false" customHeight="true" outlineLevel="0" collapsed="false">
      <c r="A98" s="24" t="n">
        <f aca="false">A97+1</f>
        <v>5</v>
      </c>
      <c r="B98" s="14" t="s">
        <v>95</v>
      </c>
      <c r="C98" s="14"/>
      <c r="D98" s="14"/>
      <c r="E98" s="14"/>
      <c r="F98" s="14"/>
      <c r="G98" s="14"/>
      <c r="H98" s="38" t="n">
        <f aca="false">I98/$I$46</f>
        <v>0</v>
      </c>
      <c r="I98" s="39" t="n">
        <f aca="false">IF(I28="Não aplicável",0,((I10/H10)*1.5*I28))</f>
        <v>0</v>
      </c>
    </row>
    <row r="99" customFormat="false" ht="15" hidden="false" customHeight="true" outlineLevel="0" collapsed="false">
      <c r="A99" s="24" t="n">
        <v>6</v>
      </c>
      <c r="B99" s="14" t="s">
        <v>96</v>
      </c>
      <c r="C99" s="14"/>
      <c r="D99" s="14"/>
      <c r="E99" s="14"/>
      <c r="F99" s="14"/>
      <c r="G99" s="14"/>
      <c r="H99" s="38" t="e">
        <f aca="false">I99/$I$45</f>
        <v>#DIV/0!</v>
      </c>
      <c r="I99" s="39" t="n">
        <f aca="false">IF(I21="Não aplicável",0,I21)</f>
        <v>80</v>
      </c>
    </row>
    <row r="100" customFormat="false" ht="15" hidden="false" customHeight="true" outlineLevel="0" collapsed="false">
      <c r="A100" s="24" t="n">
        <v>7</v>
      </c>
      <c r="B100" s="14" t="s">
        <v>26</v>
      </c>
      <c r="C100" s="14"/>
      <c r="D100" s="14"/>
      <c r="E100" s="14"/>
      <c r="F100" s="14"/>
      <c r="G100" s="14"/>
      <c r="H100" s="38" t="e">
        <f aca="false">I100/$I$45</f>
        <v>#DIV/0!</v>
      </c>
      <c r="I100" s="39" t="n">
        <f aca="false">IF(I22="Não aplicável",0,I22)</f>
        <v>25.52</v>
      </c>
    </row>
    <row r="101" customFormat="false" ht="15" hidden="false" customHeight="true" outlineLevel="0" collapsed="false">
      <c r="A101" s="24" t="n">
        <v>8</v>
      </c>
      <c r="B101" s="14" t="s">
        <v>97</v>
      </c>
      <c r="C101" s="14"/>
      <c r="D101" s="14"/>
      <c r="E101" s="14"/>
      <c r="F101" s="14"/>
      <c r="G101" s="14"/>
      <c r="H101" s="38" t="n">
        <f aca="false">I101/$I$46</f>
        <v>0</v>
      </c>
      <c r="I101" s="39" t="n">
        <f aca="false">IF(I23="Não aplicável",0,I23)</f>
        <v>0</v>
      </c>
    </row>
    <row r="102" customFormat="false" ht="15" hidden="false" customHeight="true" outlineLevel="0" collapsed="false">
      <c r="A102" s="40" t="s">
        <v>98</v>
      </c>
      <c r="B102" s="40"/>
      <c r="C102" s="40"/>
      <c r="D102" s="40"/>
      <c r="E102" s="40"/>
      <c r="F102" s="40"/>
      <c r="G102" s="40"/>
      <c r="H102" s="41" t="e">
        <f aca="false">SUM(H94:H101)</f>
        <v>#DIV/0!</v>
      </c>
      <c r="I102" s="42" t="n">
        <f aca="false">SUM(I94:I101)</f>
        <v>726.213363636364</v>
      </c>
      <c r="J102" s="56"/>
    </row>
    <row r="103" customFormat="false" ht="18" hidden="false" customHeight="true" outlineLevel="0" collapsed="false">
      <c r="A103" s="48" t="s">
        <v>99</v>
      </c>
      <c r="B103" s="46" t="s">
        <v>100</v>
      </c>
      <c r="C103" s="46"/>
      <c r="D103" s="46"/>
      <c r="E103" s="46"/>
      <c r="F103" s="46"/>
      <c r="G103" s="46"/>
      <c r="H103" s="57"/>
      <c r="I103" s="58"/>
    </row>
    <row r="104" customFormat="false" ht="15" hidden="false" customHeight="true" outlineLevel="0" collapsed="false">
      <c r="A104" s="59" t="s">
        <v>101</v>
      </c>
      <c r="B104" s="59"/>
      <c r="C104" s="59"/>
      <c r="D104" s="59"/>
      <c r="E104" s="59"/>
      <c r="F104" s="59"/>
      <c r="G104" s="59"/>
      <c r="H104" s="59"/>
      <c r="I104" s="59"/>
    </row>
    <row r="105" customFormat="false" ht="24" hidden="false" customHeight="true" outlineLevel="0" collapsed="false">
      <c r="A105" s="24" t="s">
        <v>102</v>
      </c>
      <c r="B105" s="24"/>
      <c r="C105" s="24" t="s">
        <v>103</v>
      </c>
      <c r="D105" s="24" t="s">
        <v>104</v>
      </c>
      <c r="E105" s="24" t="s">
        <v>105</v>
      </c>
      <c r="F105" s="24" t="s">
        <v>106</v>
      </c>
      <c r="G105" s="24" t="s">
        <v>107</v>
      </c>
      <c r="H105" s="38" t="s">
        <v>108</v>
      </c>
      <c r="I105" s="39" t="s">
        <v>109</v>
      </c>
    </row>
    <row r="106" customFormat="false" ht="15" hidden="false" customHeight="true" outlineLevel="0" collapsed="false">
      <c r="A106" s="60" t="n">
        <f aca="false">IF(I12="Não aplicável",0,I12)</f>
        <v>5.3</v>
      </c>
      <c r="B106" s="60"/>
      <c r="C106" s="61" t="n">
        <f aca="false">IF(I13="Não aplicável",0,I13)</f>
        <v>22</v>
      </c>
      <c r="D106" s="24" t="n">
        <v>2</v>
      </c>
      <c r="E106" s="62" t="n">
        <f aca="false">A106*C106*D106</f>
        <v>233.2</v>
      </c>
      <c r="F106" s="62" t="n">
        <f aca="false">I38</f>
        <v>1605.32727272727</v>
      </c>
      <c r="G106" s="63" t="n">
        <f aca="false">IF(I14="Não aplicável",0,I14)</f>
        <v>0.06</v>
      </c>
      <c r="H106" s="62" t="n">
        <f aca="false">F106*G106</f>
        <v>96.3196363636364</v>
      </c>
      <c r="I106" s="39" t="n">
        <f aca="false">IF((E106-H106)&gt;0,E106-H106,0)</f>
        <v>136.880363636364</v>
      </c>
    </row>
    <row r="107" customFormat="false" ht="3.75" hidden="false" customHeight="true" outlineLevel="0" collapsed="false">
      <c r="A107" s="64"/>
      <c r="E107" s="56"/>
      <c r="F107" s="56"/>
      <c r="G107" s="65"/>
      <c r="H107" s="56"/>
      <c r="I107" s="66"/>
    </row>
    <row r="108" customFormat="false" ht="15" hidden="false" customHeight="true" outlineLevel="0" collapsed="false">
      <c r="A108" s="59" t="s">
        <v>110</v>
      </c>
      <c r="B108" s="59"/>
      <c r="C108" s="59"/>
      <c r="D108" s="59"/>
      <c r="E108" s="59"/>
      <c r="F108" s="59"/>
      <c r="G108" s="59"/>
      <c r="H108" s="59"/>
      <c r="I108" s="59"/>
    </row>
    <row r="109" customFormat="false" ht="23.25" hidden="false" customHeight="true" outlineLevel="0" collapsed="false">
      <c r="A109" s="24" t="s">
        <v>102</v>
      </c>
      <c r="B109" s="24"/>
      <c r="C109" s="24" t="s">
        <v>111</v>
      </c>
      <c r="D109" s="24" t="s">
        <v>104</v>
      </c>
      <c r="E109" s="24" t="s">
        <v>105</v>
      </c>
      <c r="F109" s="24" t="s">
        <v>106</v>
      </c>
      <c r="G109" s="24" t="s">
        <v>107</v>
      </c>
      <c r="H109" s="38" t="s">
        <v>108</v>
      </c>
      <c r="I109" s="39" t="s">
        <v>109</v>
      </c>
    </row>
    <row r="110" customFormat="false" ht="15" hidden="false" customHeight="true" outlineLevel="0" collapsed="false">
      <c r="A110" s="62" t="n">
        <f aca="false">IF(I18="Não aplicável",0,I18)</f>
        <v>0</v>
      </c>
      <c r="B110" s="62"/>
      <c r="C110" s="67" t="n">
        <f aca="false">IF(I19="Não aplicável",0,I19)</f>
        <v>0</v>
      </c>
      <c r="D110" s="24" t="n">
        <v>1</v>
      </c>
      <c r="E110" s="62" t="n">
        <f aca="false">A110*C110*D110</f>
        <v>0</v>
      </c>
      <c r="F110" s="62" t="n">
        <f aca="false">E110</f>
        <v>0</v>
      </c>
      <c r="G110" s="68" t="n">
        <f aca="false">IF(I20="Não aplicável",0,I20)</f>
        <v>0</v>
      </c>
      <c r="H110" s="62" t="n">
        <f aca="false">F110*G110</f>
        <v>0</v>
      </c>
      <c r="I110" s="39" t="n">
        <f aca="false">E110-H110</f>
        <v>0</v>
      </c>
    </row>
    <row r="111" customFormat="false" ht="4.5" hidden="false" customHeight="true" outlineLevel="0" collapsed="false">
      <c r="A111" s="69"/>
      <c r="B111" s="69"/>
      <c r="C111" s="69"/>
      <c r="D111" s="69"/>
      <c r="E111" s="43"/>
      <c r="F111" s="43"/>
      <c r="G111" s="70"/>
      <c r="H111" s="43"/>
      <c r="I111" s="71"/>
    </row>
    <row r="112" customFormat="false" ht="15" hidden="false" customHeight="true" outlineLevel="0" collapsed="false">
      <c r="A112" s="72" t="s">
        <v>112</v>
      </c>
      <c r="B112" s="72"/>
      <c r="C112" s="72"/>
      <c r="D112" s="72"/>
      <c r="E112" s="72"/>
      <c r="F112" s="73" t="str">
        <f aca="false">A15</f>
        <v>Auxílio Alimentação </v>
      </c>
      <c r="G112" s="73"/>
      <c r="H112" s="73"/>
      <c r="I112" s="73"/>
    </row>
    <row r="113" customFormat="false" ht="23.25" hidden="false" customHeight="true" outlineLevel="0" collapsed="false">
      <c r="A113" s="27" t="s">
        <v>102</v>
      </c>
      <c r="B113" s="27"/>
      <c r="C113" s="27" t="s">
        <v>111</v>
      </c>
      <c r="D113" s="27" t="s">
        <v>104</v>
      </c>
      <c r="E113" s="27" t="s">
        <v>105</v>
      </c>
      <c r="F113" s="27" t="s">
        <v>106</v>
      </c>
      <c r="G113" s="27" t="s">
        <v>107</v>
      </c>
      <c r="H113" s="74" t="str">
        <f aca="false">H105</f>
        <v>Valor desconto</v>
      </c>
      <c r="I113" s="75" t="s">
        <v>109</v>
      </c>
    </row>
    <row r="114" customFormat="false" ht="15" hidden="false" customHeight="true" outlineLevel="0" collapsed="false">
      <c r="A114" s="62" t="n">
        <f aca="false">IF(I15="Não aplicável",0,I15)</f>
        <v>27.15</v>
      </c>
      <c r="B114" s="62"/>
      <c r="C114" s="67" t="n">
        <f aca="false">IF(I16="Não aplicável",0,I16)</f>
        <v>22</v>
      </c>
      <c r="D114" s="24" t="n">
        <v>1</v>
      </c>
      <c r="E114" s="62" t="n">
        <f aca="false">A114*C114*D114</f>
        <v>597.3</v>
      </c>
      <c r="F114" s="62" t="n">
        <f aca="false">E114</f>
        <v>597.3</v>
      </c>
      <c r="G114" s="68" t="n">
        <f aca="false">IF(I17="Não aplicável",0,I17)</f>
        <v>0.19</v>
      </c>
      <c r="H114" s="62" t="n">
        <f aca="false">F114*G114</f>
        <v>113.487</v>
      </c>
      <c r="I114" s="39" t="n">
        <f aca="false">E114-H114</f>
        <v>483.813</v>
      </c>
    </row>
    <row r="115" customFormat="false" ht="4.5" hidden="false" customHeight="true" outlineLevel="0" collapsed="false"/>
    <row r="116" customFormat="false" ht="12" hidden="false" customHeight="true" outlineLevel="0" collapsed="false">
      <c r="A116" s="76" t="s">
        <v>113</v>
      </c>
      <c r="B116" s="76"/>
      <c r="C116" s="76"/>
      <c r="D116" s="76"/>
      <c r="E116" s="76"/>
      <c r="F116" s="76"/>
      <c r="G116" s="76"/>
      <c r="H116" s="77" t="e">
        <f aca="false">H46+H91+H102</f>
        <v>#DIV/0!</v>
      </c>
      <c r="I116" s="78" t="n">
        <f aca="false">I46+I91+I102</f>
        <v>4744.49529538848</v>
      </c>
      <c r="J116" s="56"/>
      <c r="L116" s="56"/>
    </row>
    <row r="117" s="83" customFormat="true" ht="4.5" hidden="false" customHeight="true" outlineLevel="0" collapsed="false">
      <c r="A117" s="79"/>
      <c r="B117" s="79"/>
      <c r="C117" s="79"/>
      <c r="D117" s="79"/>
      <c r="E117" s="79"/>
      <c r="F117" s="79"/>
      <c r="G117" s="79"/>
      <c r="H117" s="80"/>
      <c r="I117" s="81"/>
      <c r="J117" s="82"/>
      <c r="L117" s="82"/>
    </row>
    <row r="118" customFormat="false" ht="11.25" hidden="false" customHeight="true" outlineLevel="0" collapsed="false">
      <c r="A118" s="35" t="s">
        <v>114</v>
      </c>
      <c r="B118" s="35"/>
      <c r="C118" s="35"/>
      <c r="D118" s="35"/>
      <c r="E118" s="35"/>
      <c r="F118" s="35"/>
      <c r="G118" s="35"/>
      <c r="H118" s="35"/>
      <c r="I118" s="35"/>
    </row>
    <row r="119" customFormat="false" ht="33.75" hidden="false" customHeight="true" outlineLevel="0" collapsed="false">
      <c r="A119" s="36" t="s">
        <v>38</v>
      </c>
      <c r="B119" s="37" t="s">
        <v>115</v>
      </c>
      <c r="C119" s="37"/>
      <c r="D119" s="37"/>
      <c r="E119" s="37"/>
      <c r="F119" s="37"/>
      <c r="G119" s="37"/>
      <c r="H119" s="36" t="s">
        <v>40</v>
      </c>
      <c r="I119" s="36" t="s">
        <v>41</v>
      </c>
    </row>
    <row r="120" customFormat="false" ht="15" hidden="false" customHeight="true" outlineLevel="0" collapsed="false">
      <c r="A120" s="24" t="n">
        <v>1</v>
      </c>
      <c r="B120" s="14" t="s">
        <v>116</v>
      </c>
      <c r="C120" s="14"/>
      <c r="D120" s="14"/>
      <c r="E120" s="14"/>
      <c r="F120" s="14"/>
      <c r="G120" s="14"/>
      <c r="H120" s="38" t="n">
        <f aca="false">I120/$I$132</f>
        <v>0</v>
      </c>
      <c r="I120" s="39" t="n">
        <v>0</v>
      </c>
    </row>
    <row r="121" customFormat="false" ht="15" hidden="false" customHeight="true" outlineLevel="0" collapsed="false">
      <c r="A121" s="24" t="n">
        <v>2</v>
      </c>
      <c r="B121" s="10" t="s">
        <v>117</v>
      </c>
      <c r="C121" s="10"/>
      <c r="D121" s="10"/>
      <c r="E121" s="10"/>
      <c r="F121" s="10"/>
      <c r="G121" s="10"/>
      <c r="H121" s="38" t="n">
        <f aca="false">I121/$I$132</f>
        <v>0</v>
      </c>
      <c r="I121" s="39" t="n">
        <f aca="false">IF(F130=10%,G130,0)</f>
        <v>0</v>
      </c>
    </row>
    <row r="122" customFormat="false" ht="15" hidden="false" customHeight="true" outlineLevel="0" collapsed="false">
      <c r="A122" s="24" t="n">
        <v>3</v>
      </c>
      <c r="B122" s="14" t="s">
        <v>118</v>
      </c>
      <c r="C122" s="14"/>
      <c r="D122" s="14"/>
      <c r="E122" s="14"/>
      <c r="F122" s="14"/>
      <c r="G122" s="14"/>
      <c r="H122" s="38" t="n">
        <f aca="false">I122/$I$132</f>
        <v>0</v>
      </c>
      <c r="I122" s="39" t="n">
        <v>0</v>
      </c>
    </row>
    <row r="123" customFormat="false" ht="15" hidden="false" customHeight="true" outlineLevel="0" collapsed="false">
      <c r="A123" s="24" t="n">
        <v>4</v>
      </c>
      <c r="B123" s="14" t="s">
        <v>119</v>
      </c>
      <c r="C123" s="14"/>
      <c r="D123" s="14"/>
      <c r="E123" s="14"/>
      <c r="F123" s="14"/>
      <c r="G123" s="14"/>
      <c r="H123" s="38" t="n">
        <f aca="false">I123/$I$132</f>
        <v>0.2</v>
      </c>
      <c r="I123" s="39" t="n">
        <f aca="false">IF(F130=20%,G130,0)</f>
        <v>921.522986350423</v>
      </c>
    </row>
    <row r="124" customFormat="false" ht="15" hidden="false" customHeight="true" outlineLevel="0" collapsed="false">
      <c r="A124" s="24" t="n">
        <v>5</v>
      </c>
      <c r="B124" s="14" t="s">
        <v>120</v>
      </c>
      <c r="C124" s="14"/>
      <c r="D124" s="14"/>
      <c r="E124" s="14"/>
      <c r="F124" s="14"/>
      <c r="G124" s="14"/>
      <c r="H124" s="38" t="n">
        <f aca="false">I124/$I$132</f>
        <v>0</v>
      </c>
      <c r="I124" s="39" t="n">
        <v>0</v>
      </c>
    </row>
    <row r="125" customFormat="false" ht="15" hidden="false" customHeight="true" outlineLevel="0" collapsed="false">
      <c r="A125" s="24" t="n">
        <v>6</v>
      </c>
      <c r="B125" s="14" t="s">
        <v>121</v>
      </c>
      <c r="C125" s="14"/>
      <c r="D125" s="14"/>
      <c r="E125" s="14"/>
      <c r="F125" s="14"/>
      <c r="G125" s="14"/>
      <c r="H125" s="38" t="n">
        <f aca="false">I125/$I$132</f>
        <v>0</v>
      </c>
      <c r="I125" s="39" t="n">
        <v>0</v>
      </c>
    </row>
    <row r="126" customFormat="false" ht="15" hidden="false" customHeight="true" outlineLevel="0" collapsed="false">
      <c r="A126" s="24" t="n">
        <v>7</v>
      </c>
      <c r="B126" s="14" t="s">
        <v>122</v>
      </c>
      <c r="C126" s="14"/>
      <c r="D126" s="14"/>
      <c r="E126" s="14"/>
      <c r="F126" s="14"/>
      <c r="G126" s="14"/>
      <c r="H126" s="38" t="n">
        <f aca="false">I126/$I$132</f>
        <v>0</v>
      </c>
      <c r="I126" s="39" t="n">
        <v>0</v>
      </c>
    </row>
    <row r="127" customFormat="false" ht="15" hidden="false" customHeight="true" outlineLevel="0" collapsed="false">
      <c r="A127" s="40" t="s">
        <v>123</v>
      </c>
      <c r="B127" s="40"/>
      <c r="C127" s="40"/>
      <c r="D127" s="40"/>
      <c r="E127" s="40"/>
      <c r="F127" s="40"/>
      <c r="G127" s="40"/>
      <c r="H127" s="41" t="n">
        <f aca="false">H120+H121+H122+H123+H124+H126</f>
        <v>0.2</v>
      </c>
      <c r="I127" s="84" t="n">
        <f aca="false">SUM(I120:I126)</f>
        <v>921.522986350423</v>
      </c>
      <c r="J127" s="56"/>
    </row>
    <row r="128" customFormat="false" ht="46.5" hidden="false" customHeight="true" outlineLevel="0" collapsed="false">
      <c r="B128" s="49" t="s">
        <v>124</v>
      </c>
      <c r="C128" s="49"/>
      <c r="D128" s="49"/>
      <c r="E128" s="49"/>
      <c r="F128" s="49"/>
      <c r="G128" s="49"/>
      <c r="H128" s="49"/>
      <c r="I128" s="49"/>
    </row>
    <row r="129" customFormat="false" ht="5.25" hidden="false" customHeight="true" outlineLevel="0" collapsed="false"/>
    <row r="130" customFormat="false" ht="48.75" hidden="false" customHeight="true" outlineLevel="0" collapsed="false">
      <c r="A130" s="85" t="s">
        <v>125</v>
      </c>
      <c r="B130" s="85"/>
      <c r="C130" s="85"/>
      <c r="D130" s="85"/>
      <c r="E130" s="85"/>
      <c r="F130" s="86" t="n">
        <f aca="false">I29</f>
        <v>0.2</v>
      </c>
      <c r="G130" s="87" t="n">
        <f aca="false">I132*F130</f>
        <v>921.522986350423</v>
      </c>
      <c r="H130" s="88" t="s">
        <v>126</v>
      </c>
      <c r="I130" s="89" t="n">
        <f aca="false">I97</f>
        <v>136.880363636364</v>
      </c>
    </row>
    <row r="131" s="92" customFormat="true" ht="16.5" hidden="false" customHeight="true" outlineLevel="0" collapsed="false">
      <c r="A131" s="88" t="s">
        <v>127</v>
      </c>
      <c r="B131" s="88"/>
      <c r="C131" s="88" t="s">
        <v>128</v>
      </c>
      <c r="D131" s="88" t="s">
        <v>129</v>
      </c>
      <c r="E131" s="88" t="s">
        <v>130</v>
      </c>
      <c r="F131" s="88" t="s">
        <v>131</v>
      </c>
      <c r="G131" s="88" t="s">
        <v>132</v>
      </c>
      <c r="H131" s="88" t="s">
        <v>133</v>
      </c>
      <c r="I131" s="90" t="s">
        <v>134</v>
      </c>
      <c r="J131" s="91"/>
    </row>
    <row r="132" customFormat="false" ht="16.5" hidden="false" customHeight="true" outlineLevel="0" collapsed="false">
      <c r="A132" s="93" t="n">
        <f aca="false">I46</f>
        <v>2247.45927272727</v>
      </c>
      <c r="B132" s="93"/>
      <c r="C132" s="93" t="n">
        <f aca="false">I66</f>
        <v>827.065012363637</v>
      </c>
      <c r="D132" s="93" t="n">
        <f aca="false">I78</f>
        <v>572.974009366909</v>
      </c>
      <c r="E132" s="93" t="n">
        <f aca="false">I85</f>
        <v>159.929201847273</v>
      </c>
      <c r="F132" s="93" t="n">
        <f aca="false">I89</f>
        <v>210.854435447023</v>
      </c>
      <c r="G132" s="93" t="n">
        <f aca="false">I102</f>
        <v>726.213363636364</v>
      </c>
      <c r="H132" s="93" t="n">
        <f aca="false">A132+C132+D132+E132+F132+G132</f>
        <v>4744.49529538848</v>
      </c>
      <c r="I132" s="93" t="n">
        <f aca="false">H132-I130</f>
        <v>4607.61493175211</v>
      </c>
      <c r="J132" s="56"/>
    </row>
    <row r="133" customFormat="false" ht="4.5" hidden="false" customHeight="true" outlineLevel="0" collapsed="false">
      <c r="A133" s="48"/>
      <c r="B133" s="94"/>
      <c r="C133" s="94"/>
      <c r="D133" s="94"/>
      <c r="E133" s="94"/>
      <c r="F133" s="94"/>
      <c r="G133" s="94"/>
      <c r="H133" s="94"/>
      <c r="I133" s="94"/>
    </row>
    <row r="134" customFormat="false" ht="33.75" hidden="false" customHeight="true" outlineLevel="0" collapsed="false">
      <c r="A134" s="36" t="s">
        <v>51</v>
      </c>
      <c r="B134" s="37" t="s">
        <v>135</v>
      </c>
      <c r="C134" s="37"/>
      <c r="D134" s="37"/>
      <c r="E134" s="37"/>
      <c r="F134" s="37"/>
      <c r="G134" s="37"/>
      <c r="H134" s="36" t="s">
        <v>40</v>
      </c>
      <c r="I134" s="36" t="s">
        <v>41</v>
      </c>
    </row>
    <row r="135" customFormat="false" ht="15" hidden="false" customHeight="true" outlineLevel="0" collapsed="false">
      <c r="A135" s="24" t="n">
        <v>1</v>
      </c>
      <c r="B135" s="14" t="s">
        <v>136</v>
      </c>
      <c r="C135" s="14"/>
      <c r="D135" s="14"/>
      <c r="E135" s="14"/>
      <c r="F135" s="14"/>
      <c r="G135" s="14"/>
      <c r="H135" s="38" t="n">
        <f aca="false">I135/$I$145</f>
        <v>0.0217032025204358</v>
      </c>
      <c r="I135" s="39" t="n">
        <v>100</v>
      </c>
    </row>
    <row r="136" customFormat="false" ht="15" hidden="false" customHeight="true" outlineLevel="0" collapsed="false">
      <c r="A136" s="24" t="n">
        <v>2</v>
      </c>
      <c r="B136" s="14" t="s">
        <v>137</v>
      </c>
      <c r="C136" s="14"/>
      <c r="D136" s="14"/>
      <c r="E136" s="14"/>
      <c r="F136" s="14"/>
      <c r="G136" s="14"/>
      <c r="H136" s="38" t="n">
        <f aca="false">I136/$I$145</f>
        <v>0.0108516012602179</v>
      </c>
      <c r="I136" s="39" t="n">
        <v>50</v>
      </c>
    </row>
    <row r="137" customFormat="false" ht="35.25" hidden="false" customHeight="true" outlineLevel="0" collapsed="false">
      <c r="A137" s="40" t="s">
        <v>138</v>
      </c>
      <c r="B137" s="40"/>
      <c r="C137" s="40"/>
      <c r="D137" s="40"/>
      <c r="E137" s="40"/>
      <c r="F137" s="40"/>
      <c r="G137" s="40"/>
      <c r="H137" s="41" t="n">
        <f aca="false">H135+H136</f>
        <v>0.0325548037806537</v>
      </c>
      <c r="I137" s="42" t="n">
        <f aca="false">SUM(I135:I136)</f>
        <v>150</v>
      </c>
    </row>
    <row r="138" customFormat="false" ht="4.5" hidden="false" customHeight="true" outlineLevel="0" collapsed="false"/>
    <row r="139" customFormat="false" ht="33.75" hidden="false" customHeight="true" outlineLevel="0" collapsed="false">
      <c r="A139" s="36" t="s">
        <v>64</v>
      </c>
      <c r="B139" s="37" t="s">
        <v>139</v>
      </c>
      <c r="C139" s="37"/>
      <c r="D139" s="37"/>
      <c r="E139" s="37"/>
      <c r="F139" s="37"/>
      <c r="G139" s="37"/>
      <c r="H139" s="36" t="s">
        <v>40</v>
      </c>
      <c r="I139" s="36" t="s">
        <v>41</v>
      </c>
    </row>
    <row r="140" customFormat="false" ht="15" hidden="false" customHeight="true" outlineLevel="0" collapsed="false">
      <c r="A140" s="24" t="n">
        <v>1</v>
      </c>
      <c r="B140" s="14" t="s">
        <v>139</v>
      </c>
      <c r="C140" s="14"/>
      <c r="D140" s="14"/>
      <c r="E140" s="14"/>
      <c r="F140" s="14"/>
      <c r="G140" s="14"/>
      <c r="H140" s="38" t="n">
        <f aca="false">I140/I145</f>
        <v>0.147445196219346</v>
      </c>
      <c r="I140" s="39" t="n">
        <f aca="false">G143-I137</f>
        <v>679.370687715381</v>
      </c>
    </row>
    <row r="141" customFormat="false" ht="36" hidden="false" customHeight="true" outlineLevel="0" collapsed="false">
      <c r="A141" s="40" t="s">
        <v>140</v>
      </c>
      <c r="B141" s="40"/>
      <c r="C141" s="40"/>
      <c r="D141" s="40"/>
      <c r="E141" s="40"/>
      <c r="F141" s="40"/>
      <c r="G141" s="40"/>
      <c r="H141" s="41" t="n">
        <f aca="false">H140</f>
        <v>0.147445196219346</v>
      </c>
      <c r="I141" s="42" t="n">
        <f aca="false">I140</f>
        <v>679.370687715381</v>
      </c>
      <c r="J141" s="56"/>
      <c r="K141" s="56"/>
      <c r="L141" s="2"/>
    </row>
    <row r="142" customFormat="false" ht="4.5" hidden="false" customHeight="true" outlineLevel="0" collapsed="false">
      <c r="A142" s="44"/>
      <c r="B142" s="44"/>
      <c r="C142" s="44"/>
      <c r="D142" s="44"/>
      <c r="E142" s="44"/>
      <c r="F142" s="44"/>
      <c r="G142" s="44"/>
      <c r="H142" s="57"/>
      <c r="I142" s="58"/>
    </row>
    <row r="143" customFormat="false" ht="39" hidden="false" customHeight="true" outlineLevel="0" collapsed="false">
      <c r="A143" s="95" t="s">
        <v>141</v>
      </c>
      <c r="B143" s="95"/>
      <c r="C143" s="95"/>
      <c r="D143" s="95"/>
      <c r="E143" s="95"/>
      <c r="F143" s="86" t="n">
        <v>0.18</v>
      </c>
      <c r="G143" s="87" t="n">
        <f aca="false">I145*F143</f>
        <v>829.370687715381</v>
      </c>
      <c r="H143" s="88" t="s">
        <v>126</v>
      </c>
      <c r="I143" s="89" t="n">
        <f aca="false">I97</f>
        <v>136.880363636364</v>
      </c>
      <c r="L143" s="2"/>
    </row>
    <row r="144" s="92" customFormat="true" ht="16.5" hidden="false" customHeight="true" outlineLevel="0" collapsed="false">
      <c r="A144" s="88" t="s">
        <v>127</v>
      </c>
      <c r="B144" s="88"/>
      <c r="C144" s="88" t="s">
        <v>128</v>
      </c>
      <c r="D144" s="88" t="s">
        <v>129</v>
      </c>
      <c r="E144" s="88" t="s">
        <v>130</v>
      </c>
      <c r="F144" s="88" t="s">
        <v>131</v>
      </c>
      <c r="G144" s="88" t="s">
        <v>132</v>
      </c>
      <c r="H144" s="88" t="s">
        <v>133</v>
      </c>
      <c r="I144" s="90" t="s">
        <v>134</v>
      </c>
      <c r="J144" s="91"/>
      <c r="L144" s="91"/>
    </row>
    <row r="145" customFormat="false" ht="16.5" hidden="false" customHeight="true" outlineLevel="0" collapsed="false">
      <c r="A145" s="93" t="n">
        <f aca="false">I46</f>
        <v>2247.45927272727</v>
      </c>
      <c r="B145" s="93"/>
      <c r="C145" s="93" t="n">
        <f aca="false">I66</f>
        <v>827.065012363637</v>
      </c>
      <c r="D145" s="93" t="n">
        <f aca="false">I78</f>
        <v>572.974009366909</v>
      </c>
      <c r="E145" s="93" t="n">
        <f aca="false">I85</f>
        <v>159.929201847273</v>
      </c>
      <c r="F145" s="93" t="n">
        <f aca="false">I89</f>
        <v>210.854435447023</v>
      </c>
      <c r="G145" s="93" t="n">
        <f aca="false">I102</f>
        <v>726.213363636364</v>
      </c>
      <c r="H145" s="93" t="n">
        <f aca="false">A145+C145+D145+E145+F145+G145</f>
        <v>4744.49529538848</v>
      </c>
      <c r="I145" s="93" t="n">
        <f aca="false">H145-I143</f>
        <v>4607.61493175211</v>
      </c>
      <c r="J145" s="56"/>
      <c r="L145" s="2"/>
    </row>
    <row r="146" customFormat="false" ht="4.5" hidden="false" customHeight="true" outlineLevel="0" collapsed="false"/>
    <row r="147" customFormat="false" ht="12" hidden="false" customHeight="true" outlineLevel="0" collapsed="false">
      <c r="A147" s="76" t="s">
        <v>142</v>
      </c>
      <c r="B147" s="76"/>
      <c r="C147" s="76"/>
      <c r="D147" s="76"/>
      <c r="E147" s="76"/>
      <c r="F147" s="76"/>
      <c r="G147" s="76"/>
      <c r="H147" s="77" t="n">
        <f aca="false">H127+H137+H141</f>
        <v>0.38</v>
      </c>
      <c r="I147" s="78" t="n">
        <f aca="false">I127+I137+I141</f>
        <v>1750.8936740658</v>
      </c>
    </row>
    <row r="148" customFormat="false" ht="4.5" hidden="false" customHeight="true" outlineLevel="0" collapsed="false"/>
    <row r="149" customFormat="false" ht="11.25" hidden="false" customHeight="true" outlineLevel="0" collapsed="false">
      <c r="A149" s="35" t="s">
        <v>143</v>
      </c>
      <c r="B149" s="35"/>
      <c r="C149" s="35"/>
      <c r="D149" s="35"/>
      <c r="E149" s="35"/>
      <c r="F149" s="35"/>
      <c r="G149" s="35"/>
      <c r="H149" s="35"/>
      <c r="I149" s="35"/>
    </row>
    <row r="150" customFormat="false" ht="33.75" hidden="false" customHeight="true" outlineLevel="0" collapsed="false">
      <c r="A150" s="36" t="s">
        <v>38</v>
      </c>
      <c r="B150" s="37" t="s">
        <v>144</v>
      </c>
      <c r="C150" s="37"/>
      <c r="D150" s="37"/>
      <c r="E150" s="37"/>
      <c r="F150" s="37"/>
      <c r="G150" s="37"/>
      <c r="H150" s="36" t="s">
        <v>40</v>
      </c>
      <c r="I150" s="36" t="s">
        <v>41</v>
      </c>
    </row>
    <row r="151" customFormat="false" ht="15" hidden="false" customHeight="true" outlineLevel="0" collapsed="false">
      <c r="A151" s="24" t="n">
        <v>1</v>
      </c>
      <c r="B151" s="14" t="s">
        <v>145</v>
      </c>
      <c r="C151" s="14"/>
      <c r="D151" s="14"/>
      <c r="E151" s="14"/>
      <c r="F151" s="14"/>
      <c r="G151" s="14"/>
      <c r="H151" s="38" t="n">
        <f aca="false">I151/$I$116</f>
        <v>0.0255967232716994</v>
      </c>
      <c r="I151" s="39" t="n">
        <f aca="false">($D$161/$E$162)*G161</f>
        <v>121.443533139938</v>
      </c>
    </row>
    <row r="152" customFormat="false" ht="15" hidden="false" customHeight="true" outlineLevel="0" collapsed="false">
      <c r="A152" s="24" t="n">
        <v>2</v>
      </c>
      <c r="B152" s="14" t="s">
        <v>146</v>
      </c>
      <c r="C152" s="14"/>
      <c r="D152" s="14"/>
      <c r="E152" s="14"/>
      <c r="F152" s="14"/>
      <c r="G152" s="14"/>
      <c r="H152" s="38" t="n">
        <f aca="false">I152/$I$116</f>
        <v>0.117900058706009</v>
      </c>
      <c r="I152" s="39" t="n">
        <f aca="false">($D$161/$E$162)*G162</f>
        <v>559.376273856686</v>
      </c>
    </row>
    <row r="153" customFormat="false" ht="15" hidden="false" customHeight="true" outlineLevel="0" collapsed="false">
      <c r="A153" s="24" t="n">
        <v>3</v>
      </c>
      <c r="B153" s="14" t="s">
        <v>14</v>
      </c>
      <c r="C153" s="14"/>
      <c r="D153" s="14"/>
      <c r="E153" s="14"/>
      <c r="F153" s="14"/>
      <c r="G153" s="14"/>
      <c r="H153" s="38" t="n">
        <f aca="false">I153/$I$116</f>
        <v>0.0387829140480293</v>
      </c>
      <c r="I153" s="39" t="n">
        <f aca="false">($D$161/$E$162)*G163</f>
        <v>184.005353242331</v>
      </c>
    </row>
    <row r="154" customFormat="false" ht="15" hidden="false" customHeight="true" outlineLevel="0" collapsed="false">
      <c r="A154" s="24" t="n">
        <v>4</v>
      </c>
      <c r="B154" s="14" t="s">
        <v>147</v>
      </c>
      <c r="C154" s="14"/>
      <c r="D154" s="14"/>
      <c r="E154" s="14"/>
      <c r="F154" s="14"/>
      <c r="G154" s="14"/>
      <c r="H154" s="38" t="n">
        <f aca="false">I154/$I$116</f>
        <v>0</v>
      </c>
      <c r="I154" s="39" t="n">
        <f aca="false">($D$161/$E$162)*G164</f>
        <v>0</v>
      </c>
    </row>
    <row r="155" customFormat="false" ht="15" hidden="false" customHeight="true" outlineLevel="0" collapsed="false">
      <c r="A155" s="24" t="n">
        <v>5</v>
      </c>
      <c r="B155" s="14" t="s">
        <v>148</v>
      </c>
      <c r="C155" s="14"/>
      <c r="D155" s="14"/>
      <c r="E155" s="14"/>
      <c r="F155" s="14"/>
      <c r="G155" s="14"/>
      <c r="H155" s="38" t="n">
        <f aca="false">I155/$I$116</f>
        <v>0</v>
      </c>
      <c r="I155" s="39" t="n">
        <f aca="false">($D$161/$E$162)*G165</f>
        <v>0</v>
      </c>
    </row>
    <row r="156" customFormat="false" ht="15" hidden="false" customHeight="true" outlineLevel="0" collapsed="false">
      <c r="A156" s="40" t="s">
        <v>149</v>
      </c>
      <c r="B156" s="40"/>
      <c r="C156" s="40"/>
      <c r="D156" s="40"/>
      <c r="E156" s="40"/>
      <c r="F156" s="40"/>
      <c r="G156" s="40"/>
      <c r="H156" s="41" t="n">
        <f aca="false">H151+H152+H153+H154+H155</f>
        <v>0.182279696025738</v>
      </c>
      <c r="I156" s="42" t="n">
        <f aca="false">SUM(I151:I155)</f>
        <v>864.825160238955</v>
      </c>
    </row>
    <row r="157" customFormat="false" ht="11.25" hidden="false" customHeight="true" outlineLevel="0" collapsed="false">
      <c r="A157" s="48" t="s">
        <v>150</v>
      </c>
      <c r="B157" s="49" t="s">
        <v>151</v>
      </c>
      <c r="C157" s="49"/>
      <c r="D157" s="49"/>
      <c r="E157" s="49"/>
      <c r="F157" s="49"/>
      <c r="G157" s="49"/>
      <c r="H157" s="49"/>
      <c r="I157" s="49"/>
    </row>
    <row r="158" customFormat="false" ht="18.75" hidden="false" customHeight="true" outlineLevel="0" collapsed="false">
      <c r="A158" s="48" t="s">
        <v>152</v>
      </c>
      <c r="B158" s="96" t="s">
        <v>153</v>
      </c>
      <c r="C158" s="96"/>
      <c r="D158" s="96"/>
      <c r="E158" s="96"/>
      <c r="F158" s="96"/>
      <c r="G158" s="96"/>
      <c r="H158" s="96"/>
      <c r="I158" s="96"/>
    </row>
    <row r="159" customFormat="false" ht="13.5" hidden="false" customHeight="true" outlineLevel="0" collapsed="false">
      <c r="A159" s="59" t="s">
        <v>154</v>
      </c>
      <c r="B159" s="59"/>
      <c r="C159" s="59"/>
      <c r="D159" s="59"/>
      <c r="E159" s="59"/>
      <c r="F159" s="59"/>
      <c r="G159" s="59"/>
      <c r="H159" s="59"/>
      <c r="I159" s="59"/>
    </row>
    <row r="160" customFormat="false" ht="13.5" hidden="false" customHeight="true" outlineLevel="0" collapsed="false">
      <c r="A160" s="24" t="s">
        <v>155</v>
      </c>
      <c r="B160" s="24"/>
      <c r="C160" s="24" t="s">
        <v>156</v>
      </c>
      <c r="D160" s="20" t="s">
        <v>157</v>
      </c>
      <c r="E160" s="20"/>
      <c r="F160" s="24" t="s">
        <v>158</v>
      </c>
      <c r="G160" s="97" t="s">
        <v>159</v>
      </c>
      <c r="H160" s="24" t="s">
        <v>160</v>
      </c>
      <c r="I160" s="24"/>
    </row>
    <row r="161" customFormat="false" ht="13.5" hidden="false" customHeight="true" outlineLevel="0" collapsed="false">
      <c r="A161" s="39" t="n">
        <f aca="false">I116</f>
        <v>4744.49529538848</v>
      </c>
      <c r="B161" s="39"/>
      <c r="C161" s="39" t="n">
        <f aca="false">I147</f>
        <v>1750.8936740658</v>
      </c>
      <c r="D161" s="98" t="n">
        <f aca="false">A161+C161</f>
        <v>6495.38896945428</v>
      </c>
      <c r="E161" s="98"/>
      <c r="F161" s="24" t="str">
        <f aca="false">B151</f>
        <v>PIS</v>
      </c>
      <c r="G161" s="99" t="n">
        <v>0.0165</v>
      </c>
      <c r="H161" s="68" t="n">
        <v>0.0065</v>
      </c>
      <c r="I161" s="68"/>
      <c r="J161" s="56"/>
    </row>
    <row r="162" customFormat="false" ht="13.5" hidden="false" customHeight="true" outlineLevel="0" collapsed="false">
      <c r="A162" s="100" t="s">
        <v>161</v>
      </c>
      <c r="B162" s="100"/>
      <c r="C162" s="97" t="n">
        <v>1</v>
      </c>
      <c r="D162" s="101" t="n">
        <f aca="false">G166/1</f>
        <v>0.1175</v>
      </c>
      <c r="E162" s="102" t="n">
        <f aca="false">C162-D162</f>
        <v>0.8825</v>
      </c>
      <c r="F162" s="24" t="str">
        <f aca="false">B152</f>
        <v>COFINS</v>
      </c>
      <c r="G162" s="99" t="n">
        <v>0.076</v>
      </c>
      <c r="H162" s="68" t="n">
        <v>0.03</v>
      </c>
      <c r="I162" s="68"/>
    </row>
    <row r="163" customFormat="false" ht="13.5" hidden="false" customHeight="true" outlineLevel="0" collapsed="false">
      <c r="A163" s="103" t="s">
        <v>162</v>
      </c>
      <c r="B163" s="103"/>
      <c r="C163" s="24" t="n">
        <v>1</v>
      </c>
      <c r="D163" s="104" t="n">
        <f aca="false">H166</f>
        <v>0.0615</v>
      </c>
      <c r="E163" s="105" t="n">
        <f aca="false">C163-D163</f>
        <v>0.9385</v>
      </c>
      <c r="F163" s="24" t="str">
        <f aca="false">B153</f>
        <v>ISS</v>
      </c>
      <c r="G163" s="99" t="n">
        <f aca="false">I11</f>
        <v>0.025</v>
      </c>
      <c r="H163" s="68" t="n">
        <f aca="false">I11</f>
        <v>0.025</v>
      </c>
      <c r="I163" s="68"/>
    </row>
    <row r="164" customFormat="false" ht="13.5" hidden="false" customHeight="true" outlineLevel="0" collapsed="false">
      <c r="A164" s="106" t="s">
        <v>163</v>
      </c>
      <c r="B164" s="106"/>
      <c r="C164" s="24" t="n">
        <v>1</v>
      </c>
      <c r="D164" s="107" t="n">
        <v>0.09</v>
      </c>
      <c r="E164" s="108" t="n">
        <f aca="false">C164-D164</f>
        <v>0.91</v>
      </c>
      <c r="F164" s="24" t="s">
        <v>164</v>
      </c>
      <c r="G164" s="99" t="n">
        <v>0</v>
      </c>
      <c r="H164" s="68" t="n">
        <v>0</v>
      </c>
      <c r="I164" s="68"/>
    </row>
    <row r="165" customFormat="false" ht="13.5" hidden="false" customHeight="true" outlineLevel="0" collapsed="false">
      <c r="A165" s="109" t="s">
        <v>165</v>
      </c>
      <c r="B165" s="109" t="s">
        <v>166</v>
      </c>
      <c r="C165" s="109"/>
      <c r="D165" s="109"/>
      <c r="E165" s="109"/>
      <c r="F165" s="20" t="s">
        <v>167</v>
      </c>
      <c r="G165" s="99" t="n">
        <v>0</v>
      </c>
      <c r="H165" s="68" t="n">
        <v>0</v>
      </c>
      <c r="I165" s="68"/>
    </row>
    <row r="166" customFormat="false" ht="18" hidden="false" customHeight="true" outlineLevel="0" collapsed="false">
      <c r="A166" s="109"/>
      <c r="B166" s="109"/>
      <c r="C166" s="109"/>
      <c r="D166" s="109"/>
      <c r="E166" s="109"/>
      <c r="F166" s="3" t="s">
        <v>168</v>
      </c>
      <c r="G166" s="110" t="n">
        <f aca="false">SUM(G161:G165)</f>
        <v>0.1175</v>
      </c>
      <c r="H166" s="111" t="n">
        <f aca="false">SUM(H161:I165)</f>
        <v>0.0615</v>
      </c>
      <c r="I166" s="111"/>
    </row>
    <row r="167" customFormat="false" ht="18" hidden="false" customHeight="true" outlineLevel="0" collapsed="false">
      <c r="A167" s="48" t="s">
        <v>169</v>
      </c>
      <c r="B167" s="96" t="s">
        <v>170</v>
      </c>
      <c r="C167" s="96"/>
      <c r="D167" s="96"/>
      <c r="E167" s="96"/>
      <c r="F167" s="96"/>
      <c r="G167" s="96"/>
      <c r="H167" s="96"/>
      <c r="I167" s="96"/>
    </row>
    <row r="168" customFormat="false" ht="4.5" hidden="false" customHeight="true" outlineLevel="0" collapsed="false">
      <c r="A168" s="112"/>
      <c r="B168" s="113"/>
      <c r="C168" s="113"/>
      <c r="D168" s="113"/>
      <c r="E168" s="113"/>
      <c r="F168" s="113"/>
      <c r="G168" s="113"/>
      <c r="H168" s="113"/>
      <c r="I168" s="113"/>
    </row>
    <row r="169" customFormat="false" ht="12" hidden="false" customHeight="true" outlineLevel="0" collapsed="false">
      <c r="A169" s="76" t="s">
        <v>171</v>
      </c>
      <c r="B169" s="76"/>
      <c r="C169" s="76"/>
      <c r="D169" s="76"/>
      <c r="E169" s="76"/>
      <c r="F169" s="76"/>
      <c r="G169" s="76"/>
      <c r="H169" s="77" t="n">
        <f aca="false">H156</f>
        <v>0.182279696025738</v>
      </c>
      <c r="I169" s="78" t="n">
        <f aca="false">I156</f>
        <v>864.825160238955</v>
      </c>
    </row>
    <row r="170" customFormat="false" ht="4.5" hidden="false" customHeight="true" outlineLevel="0" collapsed="false"/>
    <row r="171" customFormat="false" ht="11.25" hidden="false" customHeight="true" outlineLevel="0" collapsed="false">
      <c r="A171" s="114" t="s">
        <v>172</v>
      </c>
      <c r="B171" s="114"/>
      <c r="C171" s="114"/>
      <c r="D171" s="114"/>
      <c r="E171" s="114"/>
      <c r="F171" s="114"/>
      <c r="G171" s="114"/>
      <c r="H171" s="114"/>
      <c r="I171" s="114"/>
    </row>
    <row r="172" customFormat="false" ht="11.25" hidden="false" customHeight="true" outlineLevel="0" collapsed="false">
      <c r="A172" s="35" t="s">
        <v>37</v>
      </c>
      <c r="B172" s="35"/>
      <c r="C172" s="35"/>
      <c r="D172" s="35"/>
      <c r="E172" s="35"/>
      <c r="F172" s="35"/>
      <c r="G172" s="35"/>
      <c r="H172" s="35"/>
      <c r="I172" s="35"/>
    </row>
    <row r="173" customFormat="false" ht="15" hidden="false" customHeight="true" outlineLevel="0" collapsed="false">
      <c r="A173" s="24" t="n">
        <v>1</v>
      </c>
      <c r="B173" s="14" t="s">
        <v>173</v>
      </c>
      <c r="C173" s="14"/>
      <c r="D173" s="14"/>
      <c r="E173" s="14"/>
      <c r="F173" s="14"/>
      <c r="G173" s="14"/>
      <c r="H173" s="38" t="n">
        <f aca="false">I173/$G$196</f>
        <v>0.305352430394704</v>
      </c>
      <c r="I173" s="115" t="n">
        <f aca="false">I46</f>
        <v>2247.45927272727</v>
      </c>
    </row>
    <row r="174" customFormat="false" ht="15" hidden="false" customHeight="true" outlineLevel="0" collapsed="false">
      <c r="A174" s="24" t="n">
        <v>2</v>
      </c>
      <c r="B174" s="14" t="s">
        <v>174</v>
      </c>
      <c r="C174" s="14"/>
      <c r="D174" s="14"/>
      <c r="E174" s="14"/>
      <c r="F174" s="14"/>
      <c r="G174" s="14"/>
      <c r="H174" s="38" t="n">
        <f aca="false">I174/$G$196</f>
        <v>0.240593904989915</v>
      </c>
      <c r="I174" s="115" t="n">
        <f aca="false">I66+I78+I85+I89</f>
        <v>1770.82265902484</v>
      </c>
    </row>
    <row r="175" customFormat="false" ht="15" hidden="false" customHeight="true" outlineLevel="0" collapsed="false">
      <c r="A175" s="24" t="n">
        <v>3</v>
      </c>
      <c r="B175" s="14" t="s">
        <v>175</v>
      </c>
      <c r="C175" s="14"/>
      <c r="D175" s="14"/>
      <c r="E175" s="14"/>
      <c r="F175" s="14"/>
      <c r="G175" s="14"/>
      <c r="H175" s="38" t="n">
        <f aca="false">I175/$G$196</f>
        <v>0.0986674233710958</v>
      </c>
      <c r="I175" s="115" t="n">
        <f aca="false">I102</f>
        <v>726.213363636364</v>
      </c>
    </row>
    <row r="176" s="44" customFormat="true" ht="15" hidden="false" customHeight="true" outlineLevel="0" collapsed="false">
      <c r="A176" s="76" t="s">
        <v>176</v>
      </c>
      <c r="B176" s="76"/>
      <c r="C176" s="76"/>
      <c r="D176" s="76"/>
      <c r="E176" s="76"/>
      <c r="F176" s="76"/>
      <c r="G176" s="76"/>
      <c r="H176" s="77" t="n">
        <f aca="false">H173+H174+H175</f>
        <v>0.644613758755715</v>
      </c>
      <c r="I176" s="78" t="n">
        <f aca="false">SUM(I173:I175)</f>
        <v>4744.49529538848</v>
      </c>
      <c r="J176" s="57"/>
    </row>
    <row r="177" customFormat="false" ht="4.5" hidden="false" customHeight="true" outlineLevel="0" collapsed="false"/>
    <row r="178" customFormat="false" ht="11.25" hidden="false" customHeight="true" outlineLevel="0" collapsed="false">
      <c r="A178" s="35" t="s">
        <v>114</v>
      </c>
      <c r="B178" s="35"/>
      <c r="C178" s="35"/>
      <c r="D178" s="35"/>
      <c r="E178" s="35"/>
      <c r="F178" s="35"/>
      <c r="G178" s="35"/>
      <c r="H178" s="35"/>
      <c r="I178" s="35"/>
    </row>
    <row r="179" customFormat="false" ht="15" hidden="false" customHeight="true" outlineLevel="0" collapsed="false">
      <c r="A179" s="24" t="n">
        <v>1</v>
      </c>
      <c r="B179" s="14" t="s">
        <v>177</v>
      </c>
      <c r="C179" s="14"/>
      <c r="D179" s="14"/>
      <c r="E179" s="14"/>
      <c r="F179" s="14"/>
      <c r="G179" s="14"/>
      <c r="H179" s="38" t="n">
        <f aca="false">I179/$G$196</f>
        <v>0.125203284865413</v>
      </c>
      <c r="I179" s="39" t="n">
        <f aca="false">I127</f>
        <v>921.522986350423</v>
      </c>
    </row>
    <row r="180" customFormat="false" ht="15" hidden="false" customHeight="true" outlineLevel="0" collapsed="false">
      <c r="A180" s="24" t="n">
        <v>2</v>
      </c>
      <c r="B180" s="14" t="s">
        <v>178</v>
      </c>
      <c r="C180" s="14"/>
      <c r="D180" s="14"/>
      <c r="E180" s="14"/>
      <c r="F180" s="14"/>
      <c r="G180" s="14"/>
      <c r="H180" s="38" t="n">
        <f aca="false">I180/$G$196</f>
        <v>0.0203798418574341</v>
      </c>
      <c r="I180" s="39" t="n">
        <f aca="false">I137</f>
        <v>150</v>
      </c>
    </row>
    <row r="181" customFormat="false" ht="15" hidden="false" customHeight="true" outlineLevel="0" collapsed="false">
      <c r="A181" s="24" t="n">
        <v>3</v>
      </c>
      <c r="B181" s="14" t="s">
        <v>179</v>
      </c>
      <c r="C181" s="14"/>
      <c r="D181" s="14"/>
      <c r="E181" s="14"/>
      <c r="F181" s="14"/>
      <c r="G181" s="14"/>
      <c r="H181" s="38" t="n">
        <f aca="false">I181/$G$196</f>
        <v>0.092303114521438</v>
      </c>
      <c r="I181" s="39" t="n">
        <f aca="false">I141</f>
        <v>679.370687715381</v>
      </c>
    </row>
    <row r="182" customFormat="false" ht="15" hidden="false" customHeight="true" outlineLevel="0" collapsed="false">
      <c r="A182" s="76" t="s">
        <v>180</v>
      </c>
      <c r="B182" s="76"/>
      <c r="C182" s="76"/>
      <c r="D182" s="76"/>
      <c r="E182" s="76"/>
      <c r="F182" s="76"/>
      <c r="G182" s="76"/>
      <c r="H182" s="77" t="n">
        <f aca="false">H179+H180+H181</f>
        <v>0.237886241244285</v>
      </c>
      <c r="I182" s="78" t="n">
        <f aca="false">I179+I180+I181</f>
        <v>1750.8936740658</v>
      </c>
    </row>
    <row r="183" customFormat="false" ht="4.5" hidden="false" customHeight="true" outlineLevel="0" collapsed="false"/>
    <row r="184" customFormat="false" ht="11.25" hidden="false" customHeight="true" outlineLevel="0" collapsed="false">
      <c r="A184" s="35" t="s">
        <v>143</v>
      </c>
      <c r="B184" s="35"/>
      <c r="C184" s="35"/>
      <c r="D184" s="35"/>
      <c r="E184" s="35"/>
      <c r="F184" s="35"/>
      <c r="G184" s="35"/>
      <c r="H184" s="35"/>
      <c r="I184" s="35"/>
    </row>
    <row r="185" customFormat="false" ht="15" hidden="false" customHeight="true" outlineLevel="0" collapsed="false">
      <c r="A185" s="24" t="n">
        <v>1</v>
      </c>
      <c r="B185" s="14" t="s">
        <v>181</v>
      </c>
      <c r="C185" s="14"/>
      <c r="D185" s="14"/>
      <c r="E185" s="14"/>
      <c r="F185" s="14"/>
      <c r="G185" s="14"/>
      <c r="H185" s="38" t="n">
        <f aca="false">I185/$G$196</f>
        <v>0.1175</v>
      </c>
      <c r="I185" s="39" t="n">
        <f aca="false">I156</f>
        <v>864.825160238955</v>
      </c>
    </row>
    <row r="186" customFormat="false" ht="15" hidden="false" customHeight="true" outlineLevel="0" collapsed="false">
      <c r="A186" s="76" t="s">
        <v>182</v>
      </c>
      <c r="B186" s="76"/>
      <c r="C186" s="76"/>
      <c r="D186" s="76"/>
      <c r="E186" s="76"/>
      <c r="F186" s="76"/>
      <c r="G186" s="76"/>
      <c r="H186" s="77" t="n">
        <f aca="false">H185</f>
        <v>0.1175</v>
      </c>
      <c r="I186" s="78" t="n">
        <f aca="false">I156</f>
        <v>864.825160238955</v>
      </c>
      <c r="K186" s="66"/>
    </row>
    <row r="187" customFormat="false" ht="4.5" hidden="false" customHeight="true" outlineLevel="0" collapsed="false"/>
    <row r="188" customFormat="false" ht="11.25" hidden="false" customHeight="true" outlineLevel="0" collapsed="false">
      <c r="A188" s="116" t="s">
        <v>183</v>
      </c>
      <c r="B188" s="116"/>
      <c r="C188" s="116"/>
      <c r="D188" s="116"/>
      <c r="E188" s="116"/>
      <c r="F188" s="116"/>
      <c r="G188" s="116"/>
      <c r="H188" s="116"/>
      <c r="I188" s="116"/>
    </row>
    <row r="189" customFormat="false" ht="4.5" hidden="false" customHeight="true" outlineLevel="0" collapsed="false">
      <c r="A189" s="117"/>
      <c r="B189" s="117"/>
      <c r="C189" s="117"/>
      <c r="D189" s="117"/>
      <c r="E189" s="117"/>
      <c r="F189" s="117"/>
      <c r="G189" s="117"/>
      <c r="H189" s="117"/>
      <c r="I189" s="117"/>
    </row>
    <row r="190" customFormat="false" ht="22.5" hidden="false" customHeight="true" outlineLevel="0" collapsed="false">
      <c r="A190" s="116" t="s">
        <v>184</v>
      </c>
      <c r="B190" s="116"/>
      <c r="C190" s="116"/>
      <c r="D190" s="116"/>
      <c r="E190" s="116"/>
      <c r="F190" s="116"/>
      <c r="G190" s="116"/>
      <c r="H190" s="116"/>
      <c r="I190" s="118" t="n">
        <f aca="false">I123*H196</f>
        <v>921.522986350423</v>
      </c>
    </row>
    <row r="191" customFormat="false" ht="4.5" hidden="false" customHeight="true" outlineLevel="0" collapsed="false">
      <c r="A191" s="117"/>
      <c r="B191" s="117"/>
      <c r="C191" s="117"/>
      <c r="D191" s="117"/>
      <c r="E191" s="117"/>
      <c r="F191" s="117"/>
      <c r="G191" s="119"/>
      <c r="H191" s="119"/>
      <c r="I191" s="119"/>
    </row>
    <row r="192" customFormat="false" ht="40.5" hidden="false" customHeight="true" outlineLevel="0" collapsed="false">
      <c r="A192" s="120" t="s">
        <v>185</v>
      </c>
      <c r="B192" s="120"/>
      <c r="C192" s="120"/>
      <c r="D192" s="120"/>
      <c r="E192" s="120"/>
      <c r="F192" s="120"/>
      <c r="G192" s="121" t="s">
        <v>186</v>
      </c>
      <c r="H192" s="121"/>
      <c r="I192" s="121"/>
    </row>
    <row r="193" customFormat="false" ht="11.25" hidden="false" customHeight="true" outlineLevel="0" collapsed="false">
      <c r="A193" s="120"/>
      <c r="B193" s="120"/>
      <c r="C193" s="120"/>
      <c r="D193" s="120"/>
      <c r="E193" s="120"/>
      <c r="F193" s="120"/>
      <c r="G193" s="122"/>
      <c r="H193" s="123"/>
      <c r="I193" s="124" t="n">
        <f aca="false">((H70+H76+H77+H82+H83+H84)+((H70+H76+H77+H82+H83+H84)*H66))*I46*H196</f>
        <v>865.321785514551</v>
      </c>
    </row>
    <row r="194" customFormat="false" ht="4.5" hidden="false" customHeight="true" outlineLevel="0" collapsed="false">
      <c r="A194" s="117"/>
      <c r="B194" s="117"/>
      <c r="C194" s="117"/>
      <c r="D194" s="117"/>
      <c r="E194" s="117"/>
      <c r="F194" s="117"/>
      <c r="G194" s="117"/>
      <c r="H194" s="117"/>
      <c r="I194" s="117"/>
    </row>
    <row r="195" customFormat="false" ht="35.25" hidden="false" customHeight="true" outlineLevel="0" collapsed="false">
      <c r="A195" s="116" t="s">
        <v>187</v>
      </c>
      <c r="B195" s="116"/>
      <c r="C195" s="116"/>
      <c r="D195" s="116"/>
      <c r="E195" s="116"/>
      <c r="F195" s="116"/>
      <c r="G195" s="125" t="s">
        <v>188</v>
      </c>
      <c r="H195" s="125" t="s">
        <v>189</v>
      </c>
      <c r="I195" s="125" t="s">
        <v>190</v>
      </c>
    </row>
    <row r="196" customFormat="false" ht="14.25" hidden="false" customHeight="true" outlineLevel="0" collapsed="false">
      <c r="A196" s="116"/>
      <c r="B196" s="116"/>
      <c r="C196" s="116"/>
      <c r="D196" s="116"/>
      <c r="E196" s="116"/>
      <c r="F196" s="116"/>
      <c r="G196" s="126" t="n">
        <f aca="false">I176+I182+I186</f>
        <v>7360.21412969324</v>
      </c>
      <c r="H196" s="116" t="n">
        <f aca="false">IF(D6="12x36",2,1)</f>
        <v>1</v>
      </c>
      <c r="I196" s="127" t="n">
        <f aca="false">G196*H196</f>
        <v>7360.21412969324</v>
      </c>
    </row>
  </sheetData>
  <mergeCells count="181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4"/>
    <mergeCell ref="A25:F25"/>
    <mergeCell ref="A26:F27"/>
    <mergeCell ref="A28:F28"/>
    <mergeCell ref="A29:F29"/>
    <mergeCell ref="A31:I35"/>
    <mergeCell ref="A36:I36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A46:G46"/>
    <mergeCell ref="A47:I56"/>
    <mergeCell ref="B57:G57"/>
    <mergeCell ref="B58:G58"/>
    <mergeCell ref="B59:G59"/>
    <mergeCell ref="B60:G60"/>
    <mergeCell ref="B61:G61"/>
    <mergeCell ref="B62:G62"/>
    <mergeCell ref="B63:G63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103:G103"/>
    <mergeCell ref="A104:I104"/>
    <mergeCell ref="A105:B105"/>
    <mergeCell ref="A106:B106"/>
    <mergeCell ref="A108:I108"/>
    <mergeCell ref="A109:B109"/>
    <mergeCell ref="A110:B110"/>
    <mergeCell ref="A112:E112"/>
    <mergeCell ref="F112:I112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A189:I189"/>
    <mergeCell ref="A190:H190"/>
    <mergeCell ref="A192:F193"/>
    <mergeCell ref="G192:I192"/>
    <mergeCell ref="A194:I194"/>
    <mergeCell ref="A195:F196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96"/>
  <sheetViews>
    <sheetView showFormulas="false" showGridLines="false" showRowColHeaders="true" showZeros="true" rightToLeft="false" tabSelected="false" showOutlineSymbols="true" defaultGridColor="true" view="pageBreakPreview" topLeftCell="A1" colorId="64" zoomScale="110" zoomScaleNormal="130" zoomScalePageLayoutView="110" workbookViewId="0">
      <selection pane="topLeft" activeCell="D8" activeCellId="0" sqref="D8"/>
    </sheetView>
  </sheetViews>
  <sheetFormatPr defaultColWidth="9.2890625" defaultRowHeight="11.25" customHeight="true" zeroHeight="false" outlineLevelRow="0" outlineLevelCol="0"/>
  <cols>
    <col collapsed="false" customWidth="true" hidden="false" outlineLevel="0" max="1" min="1" style="1" width="2.71"/>
    <col collapsed="false" customWidth="true" hidden="false" outlineLevel="0" max="2" min="2" style="1" width="11.43"/>
    <col collapsed="false" customWidth="true" hidden="false" outlineLevel="0" max="3" min="3" style="1" width="13.29"/>
    <col collapsed="false" customWidth="true" hidden="false" outlineLevel="0" max="4" min="4" style="1" width="12.71"/>
    <col collapsed="false" customWidth="true" hidden="false" outlineLevel="0" max="5" min="5" style="1" width="13.29"/>
    <col collapsed="false" customWidth="true" hidden="false" outlineLevel="0" max="6" min="6" style="1" width="13.57"/>
    <col collapsed="false" customWidth="true" hidden="false" outlineLevel="0" max="7" min="7" style="1" width="11.43"/>
    <col collapsed="false" customWidth="true" hidden="false" outlineLevel="0" max="8" min="8" style="1" width="9.42"/>
    <col collapsed="false" customWidth="true" hidden="false" outlineLevel="0" max="9" min="9" style="1" width="11.57"/>
    <col collapsed="false" customWidth="true" hidden="false" outlineLevel="0" max="10" min="10" style="2" width="11.29"/>
    <col collapsed="false" customWidth="true" hidden="false" outlineLevel="0" max="11" min="11" style="1" width="10"/>
    <col collapsed="false" customWidth="false" hidden="false" outlineLevel="0" max="12" min="12" style="1" width="9.29"/>
    <col collapsed="false" customWidth="true" hidden="false" outlineLevel="0" max="15" min="13" style="1" width="22.42"/>
    <col collapsed="false" customWidth="false" hidden="false" outlineLevel="0" max="16384" min="16" style="1" width="9.29"/>
  </cols>
  <sheetData>
    <row r="1" customFormat="false" ht="27.75" hidden="false" customHeight="true" outlineLevel="0" collapsed="false">
      <c r="A1" s="3" t="s">
        <v>191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/>
      <c r="D2" s="5"/>
      <c r="E2" s="6" t="s">
        <v>2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3</v>
      </c>
      <c r="B3" s="3"/>
      <c r="C3" s="7"/>
      <c r="D3" s="8"/>
      <c r="E3" s="9" t="s">
        <v>4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5</v>
      </c>
      <c r="B5" s="10"/>
      <c r="C5" s="10"/>
      <c r="D5" s="11"/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/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6</v>
      </c>
      <c r="B7" s="10"/>
      <c r="C7" s="10"/>
      <c r="D7" s="14"/>
      <c r="E7" s="14"/>
      <c r="F7" s="14"/>
      <c r="G7" s="15" t="s">
        <v>7</v>
      </c>
      <c r="H7" s="15"/>
      <c r="I7" s="16"/>
    </row>
    <row r="8" customFormat="false" ht="22.5" hidden="false" customHeight="true" outlineLevel="0" collapsed="false">
      <c r="A8" s="10" t="s">
        <v>8</v>
      </c>
      <c r="B8" s="10"/>
      <c r="C8" s="10"/>
      <c r="D8" s="14"/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9</v>
      </c>
      <c r="B9" s="10"/>
      <c r="C9" s="10"/>
      <c r="D9" s="10"/>
      <c r="E9" s="10"/>
      <c r="F9" s="10"/>
      <c r="G9" s="15" t="s">
        <v>10</v>
      </c>
      <c r="H9" s="15"/>
      <c r="I9" s="16"/>
    </row>
    <row r="10" customFormat="false" ht="32.25" hidden="false" customHeight="true" outlineLevel="0" collapsed="false">
      <c r="A10" s="17" t="s">
        <v>192</v>
      </c>
      <c r="B10" s="17"/>
      <c r="C10" s="17"/>
      <c r="D10" s="17"/>
      <c r="E10" s="17"/>
      <c r="F10" s="17"/>
      <c r="G10" s="15" t="s">
        <v>13</v>
      </c>
      <c r="H10" s="18"/>
      <c r="I10" s="19"/>
    </row>
    <row r="11" customFormat="false" ht="11.25" hidden="false" customHeight="true" outlineLevel="0" collapsed="false">
      <c r="A11" s="20" t="s">
        <v>14</v>
      </c>
      <c r="B11" s="20"/>
      <c r="C11" s="20"/>
      <c r="D11" s="20"/>
      <c r="E11" s="20"/>
      <c r="F11" s="20"/>
      <c r="G11" s="18" t="n">
        <f aca="false">D9</f>
        <v>0</v>
      </c>
      <c r="H11" s="18" t="s">
        <v>16</v>
      </c>
      <c r="I11" s="21"/>
    </row>
    <row r="12" customFormat="false" ht="11.25" hidden="false" customHeight="true" outlineLevel="0" collapsed="false">
      <c r="A12" s="20" t="s">
        <v>17</v>
      </c>
      <c r="B12" s="20"/>
      <c r="C12" s="20"/>
      <c r="D12" s="20"/>
      <c r="E12" s="20"/>
      <c r="F12" s="20"/>
      <c r="G12" s="18" t="s">
        <v>18</v>
      </c>
      <c r="H12" s="18" t="s">
        <v>19</v>
      </c>
      <c r="I12" s="19"/>
    </row>
    <row r="13" customFormat="false" ht="11.25" hidden="false" customHeight="true" outlineLevel="0" collapsed="false">
      <c r="A13" s="20"/>
      <c r="B13" s="20"/>
      <c r="C13" s="20"/>
      <c r="D13" s="20"/>
      <c r="E13" s="20"/>
      <c r="F13" s="20"/>
      <c r="G13" s="18"/>
      <c r="H13" s="18" t="s">
        <v>20</v>
      </c>
      <c r="I13" s="22"/>
    </row>
    <row r="14" customFormat="false" ht="11.25" hidden="false" customHeight="true" outlineLevel="0" collapsed="false">
      <c r="A14" s="20"/>
      <c r="B14" s="20"/>
      <c r="C14" s="20"/>
      <c r="D14" s="20"/>
      <c r="E14" s="20"/>
      <c r="F14" s="20"/>
      <c r="G14" s="18"/>
      <c r="H14" s="18" t="s">
        <v>21</v>
      </c>
      <c r="I14" s="16"/>
    </row>
    <row r="15" customFormat="false" ht="11.25" hidden="false" customHeight="true" outlineLevel="0" collapsed="false">
      <c r="A15" s="20" t="s">
        <v>193</v>
      </c>
      <c r="B15" s="20"/>
      <c r="C15" s="20"/>
      <c r="D15" s="20"/>
      <c r="E15" s="20"/>
      <c r="F15" s="20"/>
      <c r="G15" s="18" t="s">
        <v>18</v>
      </c>
      <c r="H15" s="18" t="s">
        <v>19</v>
      </c>
      <c r="I15" s="19"/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18"/>
      <c r="H16" s="18" t="s">
        <v>20</v>
      </c>
      <c r="I16" s="22"/>
    </row>
    <row r="17" customFormat="false" ht="11.25" hidden="false" customHeight="true" outlineLevel="0" collapsed="false">
      <c r="A17" s="20"/>
      <c r="B17" s="20"/>
      <c r="C17" s="20"/>
      <c r="D17" s="20"/>
      <c r="E17" s="20"/>
      <c r="F17" s="20"/>
      <c r="G17" s="18"/>
      <c r="H17" s="18" t="s">
        <v>21</v>
      </c>
      <c r="I17" s="16"/>
    </row>
    <row r="18" customFormat="false" ht="11.25" hidden="false" customHeight="true" outlineLevel="0" collapsed="false">
      <c r="A18" s="20" t="s">
        <v>23</v>
      </c>
      <c r="B18" s="20"/>
      <c r="C18" s="20"/>
      <c r="D18" s="20"/>
      <c r="E18" s="20"/>
      <c r="F18" s="20"/>
      <c r="G18" s="18" t="s">
        <v>18</v>
      </c>
      <c r="H18" s="18" t="s">
        <v>19</v>
      </c>
      <c r="I18" s="19"/>
    </row>
    <row r="19" customFormat="false" ht="11.25" hidden="false" customHeight="true" outlineLevel="0" collapsed="false">
      <c r="A19" s="20"/>
      <c r="B19" s="20"/>
      <c r="C19" s="20"/>
      <c r="D19" s="20"/>
      <c r="E19" s="20"/>
      <c r="F19" s="20"/>
      <c r="G19" s="18"/>
      <c r="H19" s="18" t="s">
        <v>20</v>
      </c>
      <c r="I19" s="22"/>
    </row>
    <row r="20" customFormat="false" ht="11.25" hidden="false" customHeight="true" outlineLevel="0" collapsed="false">
      <c r="A20" s="20"/>
      <c r="B20" s="20"/>
      <c r="C20" s="20"/>
      <c r="D20" s="20"/>
      <c r="E20" s="20"/>
      <c r="F20" s="20"/>
      <c r="G20" s="18"/>
      <c r="H20" s="18" t="s">
        <v>21</v>
      </c>
      <c r="I20" s="16"/>
    </row>
    <row r="21" customFormat="false" ht="14.25" hidden="false" customHeight="true" outlineLevel="0" collapsed="false">
      <c r="A21" s="24" t="s">
        <v>96</v>
      </c>
      <c r="B21" s="24"/>
      <c r="C21" s="24"/>
      <c r="D21" s="24"/>
      <c r="E21" s="24"/>
      <c r="F21" s="24"/>
      <c r="G21" s="18" t="s">
        <v>18</v>
      </c>
      <c r="H21" s="12" t="s">
        <v>25</v>
      </c>
      <c r="I21" s="25"/>
    </row>
    <row r="22" customFormat="false" ht="14.25" hidden="false" customHeight="true" outlineLevel="0" collapsed="false">
      <c r="A22" s="24" t="s">
        <v>26</v>
      </c>
      <c r="B22" s="24"/>
      <c r="C22" s="24"/>
      <c r="D22" s="24"/>
      <c r="E22" s="24"/>
      <c r="F22" s="24"/>
      <c r="G22" s="18" t="s">
        <v>18</v>
      </c>
      <c r="H22" s="12" t="s">
        <v>25</v>
      </c>
      <c r="I22" s="25"/>
    </row>
    <row r="23" customFormat="false" ht="13.5" hidden="false" customHeight="true" outlineLevel="0" collapsed="false">
      <c r="A23" s="23" t="s">
        <v>194</v>
      </c>
      <c r="B23" s="23"/>
      <c r="C23" s="23"/>
      <c r="D23" s="23"/>
      <c r="E23" s="23"/>
      <c r="F23" s="23"/>
      <c r="G23" s="12" t="s">
        <v>18</v>
      </c>
      <c r="H23" s="12" t="s">
        <v>25</v>
      </c>
      <c r="I23" s="25"/>
    </row>
    <row r="24" customFormat="false" ht="22.5" hidden="false" customHeight="true" outlineLevel="0" collapsed="false">
      <c r="A24" s="24" t="s">
        <v>28</v>
      </c>
      <c r="B24" s="24"/>
      <c r="C24" s="24"/>
      <c r="D24" s="24"/>
      <c r="E24" s="24"/>
      <c r="F24" s="24"/>
      <c r="G24" s="12"/>
      <c r="H24" s="12" t="s">
        <v>29</v>
      </c>
      <c r="I24" s="28"/>
    </row>
    <row r="25" customFormat="false" ht="36" hidden="false" customHeight="true" outlineLevel="0" collapsed="false">
      <c r="A25" s="24" t="s">
        <v>30</v>
      </c>
      <c r="B25" s="24"/>
      <c r="C25" s="24"/>
      <c r="D25" s="24"/>
      <c r="E25" s="24"/>
      <c r="F25" s="24"/>
      <c r="G25" s="18"/>
      <c r="H25" s="18" t="s">
        <v>31</v>
      </c>
      <c r="I25" s="19"/>
    </row>
    <row r="26" customFormat="false" ht="15" hidden="false" customHeight="true" outlineLevel="0" collapsed="false">
      <c r="A26" s="24" t="s">
        <v>32</v>
      </c>
      <c r="B26" s="24"/>
      <c r="C26" s="24"/>
      <c r="D26" s="24"/>
      <c r="E26" s="24"/>
      <c r="F26" s="24"/>
      <c r="G26" s="12"/>
      <c r="H26" s="29" t="s">
        <v>33</v>
      </c>
      <c r="I26" s="30"/>
    </row>
    <row r="27" customFormat="false" ht="15" hidden="false" customHeight="true" outlineLevel="0" collapsed="false">
      <c r="A27" s="24"/>
      <c r="B27" s="24"/>
      <c r="C27" s="24"/>
      <c r="D27" s="24"/>
      <c r="E27" s="24"/>
      <c r="F27" s="24"/>
      <c r="G27" s="12"/>
      <c r="H27" s="31" t="s">
        <v>34</v>
      </c>
      <c r="I27" s="16"/>
    </row>
    <row r="28" customFormat="false" ht="26.25" hidden="false" customHeight="true" outlineLevel="0" collapsed="false">
      <c r="A28" s="24" t="s">
        <v>35</v>
      </c>
      <c r="B28" s="24"/>
      <c r="C28" s="24"/>
      <c r="D28" s="24"/>
      <c r="E28" s="24"/>
      <c r="F28" s="24"/>
      <c r="G28" s="12"/>
      <c r="H28" s="18" t="s">
        <v>33</v>
      </c>
      <c r="I28" s="30"/>
    </row>
    <row r="29" customFormat="false" ht="36.75" hidden="false" customHeight="true" outlineLevel="0" collapsed="false">
      <c r="A29" s="24" t="s">
        <v>36</v>
      </c>
      <c r="B29" s="24"/>
      <c r="C29" s="24"/>
      <c r="D29" s="24"/>
      <c r="E29" s="24"/>
      <c r="F29" s="24"/>
      <c r="G29" s="18"/>
      <c r="H29" s="15" t="s">
        <v>29</v>
      </c>
      <c r="I29" s="16"/>
    </row>
    <row r="30" customFormat="false" ht="18.75" hidden="false" customHeight="true" outlineLevel="0" collapsed="false">
      <c r="A30" s="3" t="s">
        <v>195</v>
      </c>
      <c r="B30" s="3"/>
      <c r="C30" s="3"/>
      <c r="D30" s="3"/>
      <c r="E30" s="3"/>
      <c r="F30" s="3"/>
      <c r="G30" s="18" t="s">
        <v>18</v>
      </c>
      <c r="H30" s="12" t="s">
        <v>196</v>
      </c>
      <c r="I30" s="128" t="n">
        <f aca="false">((60/52.5)*7)*15</f>
        <v>120</v>
      </c>
    </row>
    <row r="31" customFormat="false" ht="16.5" hidden="false" customHeight="true" outlineLevel="0" collapsed="false">
      <c r="A31" s="3"/>
      <c r="B31" s="3"/>
      <c r="C31" s="3"/>
      <c r="D31" s="3"/>
      <c r="E31" s="3"/>
      <c r="F31" s="3"/>
      <c r="G31" s="18"/>
      <c r="H31" s="12" t="s">
        <v>197</v>
      </c>
      <c r="I31" s="25" t="e">
        <f aca="false">I10/H10*I32</f>
        <v>#DIV/0!</v>
      </c>
    </row>
    <row r="32" customFormat="false" ht="33.75" hidden="false" customHeight="true" outlineLevel="0" collapsed="false">
      <c r="A32" s="3"/>
      <c r="B32" s="3"/>
      <c r="C32" s="3"/>
      <c r="D32" s="3"/>
      <c r="E32" s="3"/>
      <c r="F32" s="3"/>
      <c r="G32" s="18"/>
      <c r="H32" s="12" t="s">
        <v>198</v>
      </c>
      <c r="I32" s="28"/>
    </row>
    <row r="33" customFormat="false" ht="24.75" hidden="false" customHeight="true" outlineLevel="0" collapsed="false">
      <c r="A33" s="129" t="s">
        <v>199</v>
      </c>
      <c r="B33" s="129"/>
      <c r="C33" s="129"/>
      <c r="D33" s="129"/>
      <c r="E33" s="129"/>
      <c r="F33" s="129"/>
      <c r="G33" s="18" t="s">
        <v>18</v>
      </c>
      <c r="H33" s="18" t="s">
        <v>196</v>
      </c>
      <c r="I33" s="30" t="n">
        <f aca="false">(((60/52.5)*7)-7)*15</f>
        <v>15</v>
      </c>
    </row>
    <row r="34" customFormat="false" ht="24.75" hidden="false" customHeight="true" outlineLevel="0" collapsed="false">
      <c r="A34" s="129"/>
      <c r="B34" s="129"/>
      <c r="C34" s="129"/>
      <c r="D34" s="129"/>
      <c r="E34" s="129"/>
      <c r="F34" s="129"/>
      <c r="G34" s="18"/>
      <c r="H34" s="18" t="s">
        <v>197</v>
      </c>
      <c r="I34" s="19" t="e">
        <f aca="false">(I10/H10)*1.5</f>
        <v>#DIV/0!</v>
      </c>
    </row>
    <row r="35" customFormat="false" ht="6.75" hidden="false" customHeight="true" outlineLevel="0" collapsed="false">
      <c r="I35" s="130" t="s">
        <v>11</v>
      </c>
    </row>
    <row r="36" customFormat="false" ht="17.25" hidden="false" customHeight="true" outlineLevel="0" collapsed="false">
      <c r="A36" s="35" t="s">
        <v>37</v>
      </c>
      <c r="B36" s="35"/>
      <c r="C36" s="35"/>
      <c r="D36" s="35"/>
      <c r="E36" s="35"/>
      <c r="F36" s="35"/>
      <c r="G36" s="35"/>
      <c r="H36" s="35"/>
      <c r="I36" s="35"/>
    </row>
    <row r="37" customFormat="false" ht="33.75" hidden="false" customHeight="true" outlineLevel="0" collapsed="false">
      <c r="A37" s="36" t="s">
        <v>38</v>
      </c>
      <c r="B37" s="37" t="s">
        <v>39</v>
      </c>
      <c r="C37" s="37"/>
      <c r="D37" s="37"/>
      <c r="E37" s="37"/>
      <c r="F37" s="37"/>
      <c r="G37" s="37"/>
      <c r="H37" s="36" t="s">
        <v>40</v>
      </c>
      <c r="I37" s="36" t="s">
        <v>41</v>
      </c>
    </row>
    <row r="38" customFormat="false" ht="15" hidden="false" customHeight="true" outlineLevel="0" collapsed="false">
      <c r="A38" s="24" t="n">
        <v>1</v>
      </c>
      <c r="B38" s="14" t="s">
        <v>42</v>
      </c>
      <c r="C38" s="14"/>
      <c r="D38" s="14"/>
      <c r="E38" s="14"/>
      <c r="F38" s="14"/>
      <c r="G38" s="14"/>
      <c r="H38" s="38" t="e">
        <f aca="false">I38/$I$55</f>
        <v>#DIV/0!</v>
      </c>
      <c r="I38" s="39" t="e">
        <f aca="false">IF(D6="12x36",I10,I10/H10*I5)</f>
        <v>#DIV/0!</v>
      </c>
    </row>
    <row r="39" customFormat="false" ht="15" hidden="false" customHeight="true" outlineLevel="0" collapsed="false">
      <c r="A39" s="24" t="n">
        <f aca="false">A38+1</f>
        <v>2</v>
      </c>
      <c r="B39" s="14" t="s">
        <v>200</v>
      </c>
      <c r="C39" s="14"/>
      <c r="D39" s="14"/>
      <c r="E39" s="14"/>
      <c r="F39" s="14"/>
      <c r="G39" s="14"/>
      <c r="H39" s="38" t="e">
        <f aca="false">I39/$I$55</f>
        <v>#DIV/0!</v>
      </c>
      <c r="I39" s="93" t="n">
        <v>0</v>
      </c>
      <c r="J39" s="56"/>
    </row>
    <row r="40" customFormat="false" ht="15" hidden="false" customHeight="true" outlineLevel="0" collapsed="false">
      <c r="A40" s="24" t="n">
        <f aca="false">A39+1</f>
        <v>3</v>
      </c>
      <c r="B40" s="14" t="s">
        <v>43</v>
      </c>
      <c r="C40" s="14"/>
      <c r="D40" s="14"/>
      <c r="E40" s="14"/>
      <c r="F40" s="14"/>
      <c r="G40" s="14"/>
      <c r="H40" s="38" t="e">
        <f aca="false">I40/$I$55</f>
        <v>#DIV/0!</v>
      </c>
      <c r="I40" s="39" t="n">
        <f aca="false">IF(I9=30%,I38*I9,0)</f>
        <v>0</v>
      </c>
    </row>
    <row r="41" customFormat="false" ht="15" hidden="false" customHeight="true" outlineLevel="0" collapsed="false">
      <c r="A41" s="24" t="n">
        <f aca="false">A40+1</f>
        <v>4</v>
      </c>
      <c r="B41" s="14" t="s">
        <v>201</v>
      </c>
      <c r="C41" s="14"/>
      <c r="D41" s="14"/>
      <c r="E41" s="14"/>
      <c r="F41" s="14"/>
      <c r="G41" s="14"/>
      <c r="H41" s="38" t="e">
        <f aca="false">I41/$I$55</f>
        <v>#DIV/0!</v>
      </c>
      <c r="I41" s="39" t="n">
        <f aca="false">IF(I7=10%,I25*I7,0)</f>
        <v>0</v>
      </c>
    </row>
    <row r="42" customFormat="false" ht="15" hidden="false" customHeight="true" outlineLevel="0" collapsed="false">
      <c r="A42" s="24" t="n">
        <f aca="false">A41+1</f>
        <v>5</v>
      </c>
      <c r="B42" s="14" t="s">
        <v>45</v>
      </c>
      <c r="C42" s="14"/>
      <c r="D42" s="14"/>
      <c r="E42" s="14"/>
      <c r="F42" s="14"/>
      <c r="G42" s="14"/>
      <c r="H42" s="38" t="e">
        <f aca="false">I42/$I$55</f>
        <v>#DIV/0!</v>
      </c>
      <c r="I42" s="39" t="n">
        <f aca="false">IF(I7=20%,I25*I7,0)</f>
        <v>0</v>
      </c>
    </row>
    <row r="43" customFormat="false" ht="15" hidden="false" customHeight="true" outlineLevel="0" collapsed="false">
      <c r="A43" s="24" t="n">
        <f aca="false">A42+1</f>
        <v>6</v>
      </c>
      <c r="B43" s="14" t="s">
        <v>46</v>
      </c>
      <c r="C43" s="14"/>
      <c r="D43" s="14"/>
      <c r="E43" s="14"/>
      <c r="F43" s="14"/>
      <c r="G43" s="14"/>
      <c r="H43" s="38" t="e">
        <f aca="false">I43/$I$55</f>
        <v>#DIV/0!</v>
      </c>
      <c r="I43" s="39" t="n">
        <f aca="false">IF(I7=40%,I25*I7,0)</f>
        <v>0</v>
      </c>
    </row>
    <row r="44" customFormat="false" ht="15" hidden="false" customHeight="true" outlineLevel="0" collapsed="false">
      <c r="A44" s="24" t="n">
        <f aca="false">A43+1</f>
        <v>7</v>
      </c>
      <c r="B44" s="14" t="s">
        <v>47</v>
      </c>
      <c r="C44" s="14"/>
      <c r="D44" s="14"/>
      <c r="E44" s="14"/>
      <c r="F44" s="14"/>
      <c r="G44" s="14"/>
      <c r="H44" s="38" t="e">
        <f aca="false">I44/$I$55</f>
        <v>#DIV/0!</v>
      </c>
      <c r="I44" s="39" t="e">
        <f aca="false">IF(I24="Não aplicável",0,I38*I24)</f>
        <v>#DIV/0!</v>
      </c>
    </row>
    <row r="45" customFormat="false" ht="15" hidden="false" customHeight="true" outlineLevel="0" collapsed="false">
      <c r="A45" s="24" t="n">
        <f aca="false">A44+1</f>
        <v>8</v>
      </c>
      <c r="B45" s="14" t="s">
        <v>48</v>
      </c>
      <c r="C45" s="14"/>
      <c r="D45" s="14"/>
      <c r="E45" s="14"/>
      <c r="F45" s="14"/>
      <c r="G45" s="14"/>
      <c r="H45" s="38" t="e">
        <f aca="false">I45/$I$55</f>
        <v>#DIV/0!</v>
      </c>
      <c r="I45" s="39" t="e">
        <f aca="false">IF(I26="Não aplicável",0,(I38+I39+I40+I41+I42+I43+I44+I54)/I5*I26*(1+I27))</f>
        <v>#DIV/0!</v>
      </c>
    </row>
    <row r="46" customFormat="false" ht="23.25" hidden="false" customHeight="true" outlineLevel="0" collapsed="false">
      <c r="A46" s="24" t="n">
        <f aca="false">A45+1</f>
        <v>9</v>
      </c>
      <c r="B46" s="14" t="s">
        <v>49</v>
      </c>
      <c r="C46" s="14"/>
      <c r="D46" s="14"/>
      <c r="E46" s="14"/>
      <c r="F46" s="14"/>
      <c r="G46" s="14"/>
      <c r="H46" s="38" t="e">
        <f aca="false">I46/$I$55</f>
        <v>#DIV/0!</v>
      </c>
      <c r="I46" s="39" t="e">
        <f aca="false">IF(I26="Não aplicável",0,I26/I13*5*(I10/H10*(1+I27)))</f>
        <v>#DIV/0!</v>
      </c>
    </row>
    <row r="47" customFormat="false" ht="15" hidden="false" customHeight="true" outlineLevel="0" collapsed="false">
      <c r="A47" s="24" t="n">
        <f aca="false">A46+1</f>
        <v>10</v>
      </c>
      <c r="B47" s="14" t="s">
        <v>202</v>
      </c>
      <c r="C47" s="14"/>
      <c r="D47" s="14"/>
      <c r="E47" s="14"/>
      <c r="F47" s="14"/>
      <c r="G47" s="14"/>
      <c r="H47" s="38" t="e">
        <f aca="false">I47/$I$55</f>
        <v>#DIV/0!</v>
      </c>
      <c r="I47" s="39" t="e">
        <f aca="false">I33*I34</f>
        <v>#DIV/0!</v>
      </c>
    </row>
    <row r="48" customFormat="false" ht="15" hidden="false" customHeight="true" outlineLevel="0" collapsed="false">
      <c r="A48" s="24" t="n">
        <f aca="false">A47+1</f>
        <v>11</v>
      </c>
      <c r="B48" s="14" t="s">
        <v>203</v>
      </c>
      <c r="C48" s="14"/>
      <c r="D48" s="14"/>
      <c r="E48" s="14"/>
      <c r="F48" s="14"/>
      <c r="G48" s="14"/>
      <c r="H48" s="38" t="e">
        <f aca="false">I48/$I$55</f>
        <v>#DIV/0!</v>
      </c>
      <c r="I48" s="39" t="n">
        <f aca="false">IF(OR(I7=10%,I7=20%,I7=40%),I47*I7,0)</f>
        <v>0</v>
      </c>
    </row>
    <row r="49" customFormat="false" ht="15" hidden="false" customHeight="true" outlineLevel="0" collapsed="false">
      <c r="A49" s="24" t="n">
        <f aca="false">A48+1</f>
        <v>12</v>
      </c>
      <c r="B49" s="14" t="s">
        <v>204</v>
      </c>
      <c r="C49" s="14"/>
      <c r="D49" s="14"/>
      <c r="E49" s="14"/>
      <c r="F49" s="14"/>
      <c r="G49" s="14"/>
      <c r="H49" s="38" t="e">
        <f aca="false">I49/$I$55</f>
        <v>#DIV/0!</v>
      </c>
      <c r="I49" s="39" t="n">
        <f aca="false">IF(I9=30%,I47*I9,0)</f>
        <v>0</v>
      </c>
    </row>
    <row r="50" customFormat="false" ht="15" hidden="false" customHeight="true" outlineLevel="0" collapsed="false">
      <c r="A50" s="24" t="n">
        <f aca="false">A49+1</f>
        <v>13</v>
      </c>
      <c r="B50" s="14" t="s">
        <v>205</v>
      </c>
      <c r="C50" s="14"/>
      <c r="D50" s="14"/>
      <c r="E50" s="14"/>
      <c r="F50" s="14"/>
      <c r="G50" s="14"/>
      <c r="H50" s="38" t="e">
        <f aca="false">I50/$I$55</f>
        <v>#DIV/0!</v>
      </c>
      <c r="I50" s="39" t="e">
        <f aca="false">I30*I31</f>
        <v>#DIV/0!</v>
      </c>
    </row>
    <row r="51" customFormat="false" ht="15" hidden="false" customHeight="true" outlineLevel="0" collapsed="false">
      <c r="A51" s="24" t="n">
        <f aca="false">A50+1</f>
        <v>14</v>
      </c>
      <c r="B51" s="14" t="s">
        <v>206</v>
      </c>
      <c r="C51" s="14"/>
      <c r="D51" s="14"/>
      <c r="E51" s="14"/>
      <c r="F51" s="14"/>
      <c r="G51" s="14"/>
      <c r="H51" s="38" t="e">
        <f aca="false">I51/$I$55</f>
        <v>#DIV/0!</v>
      </c>
      <c r="I51" s="39" t="n">
        <f aca="false">IF(OR(I7=10%,I7=20%,I7=40%),I50*I7,0)</f>
        <v>0</v>
      </c>
    </row>
    <row r="52" customFormat="false" ht="15" hidden="false" customHeight="true" outlineLevel="0" collapsed="false">
      <c r="A52" s="24" t="n">
        <f aca="false">A51+1</f>
        <v>15</v>
      </c>
      <c r="B52" s="14" t="s">
        <v>207</v>
      </c>
      <c r="C52" s="14"/>
      <c r="D52" s="14"/>
      <c r="E52" s="14"/>
      <c r="F52" s="14"/>
      <c r="G52" s="14"/>
      <c r="H52" s="38" t="e">
        <f aca="false">I52/$I$55</f>
        <v>#DIV/0!</v>
      </c>
      <c r="I52" s="39" t="n">
        <f aca="false">IF(I9=30%,I50*I9,0)</f>
        <v>0</v>
      </c>
    </row>
    <row r="53" customFormat="false" ht="24" hidden="false" customHeight="true" outlineLevel="0" collapsed="false">
      <c r="A53" s="24" t="n">
        <f aca="false">A52+1</f>
        <v>16</v>
      </c>
      <c r="B53" s="131" t="s">
        <v>208</v>
      </c>
      <c r="C53" s="131"/>
      <c r="D53" s="131"/>
      <c r="E53" s="131"/>
      <c r="F53" s="131"/>
      <c r="G53" s="131"/>
      <c r="H53" s="38" t="e">
        <f aca="false">I53/$I$55</f>
        <v>#DIV/0!</v>
      </c>
      <c r="I53" s="39" t="e">
        <f aca="false">(I47+I50)*0.2</f>
        <v>#DIV/0!</v>
      </c>
    </row>
    <row r="54" customFormat="false" ht="15" hidden="false" customHeight="true" outlineLevel="0" collapsed="false">
      <c r="A54" s="24" t="n">
        <f aca="false">A53+1</f>
        <v>17</v>
      </c>
      <c r="B54" s="131" t="str">
        <f aca="false">IF(D6="12x36","Para postos 12x36 os feriados são considerados compensados, conforme parágrafo único, Art. 59-A da CLT","Outros")</f>
        <v>Outros</v>
      </c>
      <c r="C54" s="131"/>
      <c r="D54" s="131"/>
      <c r="E54" s="131"/>
      <c r="F54" s="131"/>
      <c r="G54" s="131"/>
      <c r="H54" s="38" t="e">
        <f aca="false">I54/$I$55</f>
        <v>#DIV/0!</v>
      </c>
      <c r="I54" s="39" t="n">
        <v>0</v>
      </c>
    </row>
    <row r="55" s="44" customFormat="true" ht="15" hidden="false" customHeight="true" outlineLevel="0" collapsed="false">
      <c r="A55" s="40" t="s">
        <v>50</v>
      </c>
      <c r="B55" s="40"/>
      <c r="C55" s="40"/>
      <c r="D55" s="40"/>
      <c r="E55" s="40"/>
      <c r="F55" s="40"/>
      <c r="G55" s="40"/>
      <c r="H55" s="41" t="e">
        <f aca="false">SUM(H38:H54)</f>
        <v>#DIV/0!</v>
      </c>
      <c r="I55" s="42" t="e">
        <f aca="false">SUM(I38:I54)</f>
        <v>#DIV/0!</v>
      </c>
      <c r="J55" s="43"/>
    </row>
    <row r="56" customFormat="false" ht="4.5" hidden="false" customHeight="true" outlineLevel="0" collapsed="false"/>
    <row r="57" customFormat="false" ht="33.75" hidden="false" customHeight="true" outlineLevel="0" collapsed="false">
      <c r="A57" s="36" t="s">
        <v>51</v>
      </c>
      <c r="B57" s="37" t="s">
        <v>52</v>
      </c>
      <c r="C57" s="37"/>
      <c r="D57" s="37"/>
      <c r="E57" s="37"/>
      <c r="F57" s="37"/>
      <c r="G57" s="37"/>
      <c r="H57" s="36" t="s">
        <v>40</v>
      </c>
      <c r="I57" s="36" t="s">
        <v>41</v>
      </c>
    </row>
    <row r="58" customFormat="false" ht="15" hidden="false" customHeight="true" outlineLevel="0" collapsed="false">
      <c r="A58" s="24" t="n">
        <v>1</v>
      </c>
      <c r="B58" s="14" t="s">
        <v>53</v>
      </c>
      <c r="C58" s="14"/>
      <c r="D58" s="14"/>
      <c r="E58" s="14"/>
      <c r="F58" s="14"/>
      <c r="G58" s="14"/>
      <c r="H58" s="38" t="n">
        <v>0.2</v>
      </c>
      <c r="I58" s="39" t="e">
        <f aca="false">$I$55*H58</f>
        <v>#DIV/0!</v>
      </c>
    </row>
    <row r="59" customFormat="false" ht="15" hidden="false" customHeight="true" outlineLevel="0" collapsed="false">
      <c r="A59" s="24" t="n">
        <v>2</v>
      </c>
      <c r="B59" s="14" t="s">
        <v>54</v>
      </c>
      <c r="C59" s="14"/>
      <c r="D59" s="14"/>
      <c r="E59" s="14"/>
      <c r="F59" s="14"/>
      <c r="G59" s="14"/>
      <c r="H59" s="38" t="n">
        <v>0.015</v>
      </c>
      <c r="I59" s="39" t="e">
        <f aca="false">$I$55*H59</f>
        <v>#DIV/0!</v>
      </c>
    </row>
    <row r="60" customFormat="false" ht="15" hidden="false" customHeight="true" outlineLevel="0" collapsed="false">
      <c r="A60" s="24" t="n">
        <v>3</v>
      </c>
      <c r="B60" s="14" t="s">
        <v>55</v>
      </c>
      <c r="C60" s="14"/>
      <c r="D60" s="14"/>
      <c r="E60" s="14"/>
      <c r="F60" s="14"/>
      <c r="G60" s="14"/>
      <c r="H60" s="38" t="n">
        <v>0.01</v>
      </c>
      <c r="I60" s="39" t="e">
        <f aca="false">$I$55*H60</f>
        <v>#DIV/0!</v>
      </c>
    </row>
    <row r="61" customFormat="false" ht="15" hidden="false" customHeight="true" outlineLevel="0" collapsed="false">
      <c r="A61" s="24" t="n">
        <v>4</v>
      </c>
      <c r="B61" s="14" t="s">
        <v>56</v>
      </c>
      <c r="C61" s="14"/>
      <c r="D61" s="14"/>
      <c r="E61" s="14"/>
      <c r="F61" s="14"/>
      <c r="G61" s="14"/>
      <c r="H61" s="38" t="n">
        <v>0.002</v>
      </c>
      <c r="I61" s="39" t="e">
        <f aca="false">$I$55*H61</f>
        <v>#DIV/0!</v>
      </c>
    </row>
    <row r="62" customFormat="false" ht="15" hidden="false" customHeight="true" outlineLevel="0" collapsed="false">
      <c r="A62" s="24" t="n">
        <v>5</v>
      </c>
      <c r="B62" s="14" t="s">
        <v>57</v>
      </c>
      <c r="C62" s="14"/>
      <c r="D62" s="14"/>
      <c r="E62" s="14"/>
      <c r="F62" s="14"/>
      <c r="G62" s="14"/>
      <c r="H62" s="38" t="n">
        <v>0.025</v>
      </c>
      <c r="I62" s="39" t="e">
        <f aca="false">$I$55*H62</f>
        <v>#DIV/0!</v>
      </c>
    </row>
    <row r="63" customFormat="false" ht="15" hidden="false" customHeight="true" outlineLevel="0" collapsed="false">
      <c r="A63" s="24" t="n">
        <v>6</v>
      </c>
      <c r="B63" s="14" t="s">
        <v>58</v>
      </c>
      <c r="C63" s="14"/>
      <c r="D63" s="14"/>
      <c r="E63" s="14"/>
      <c r="F63" s="14"/>
      <c r="G63" s="14"/>
      <c r="H63" s="38" t="n">
        <v>0.08</v>
      </c>
      <c r="I63" s="39" t="e">
        <f aca="false">$I$55*H63</f>
        <v>#DIV/0!</v>
      </c>
    </row>
    <row r="64" customFormat="false" ht="15" hidden="false" customHeight="true" outlineLevel="0" collapsed="false">
      <c r="A64" s="24" t="n">
        <v>7</v>
      </c>
      <c r="B64" s="14" t="s">
        <v>59</v>
      </c>
      <c r="C64" s="14"/>
      <c r="D64" s="14"/>
      <c r="E64" s="14"/>
      <c r="F64" s="14"/>
      <c r="G64" s="14"/>
      <c r="H64" s="38" t="n">
        <v>0.03</v>
      </c>
      <c r="I64" s="39" t="e">
        <f aca="false">$I$55*H64</f>
        <v>#DIV/0!</v>
      </c>
    </row>
    <row r="65" customFormat="false" ht="15" hidden="false" customHeight="true" outlineLevel="0" collapsed="false">
      <c r="A65" s="24" t="n">
        <v>8</v>
      </c>
      <c r="B65" s="14" t="s">
        <v>60</v>
      </c>
      <c r="C65" s="14"/>
      <c r="D65" s="14"/>
      <c r="E65" s="14"/>
      <c r="F65" s="14"/>
      <c r="G65" s="14"/>
      <c r="H65" s="38" t="n">
        <v>0.006</v>
      </c>
      <c r="I65" s="39" t="e">
        <f aca="false">$I$55*H65</f>
        <v>#DIV/0!</v>
      </c>
    </row>
    <row r="66" s="44" customFormat="true" ht="15" hidden="false" customHeight="true" outlineLevel="0" collapsed="false">
      <c r="A66" s="40" t="s">
        <v>61</v>
      </c>
      <c r="B66" s="40"/>
      <c r="C66" s="40"/>
      <c r="D66" s="40"/>
      <c r="E66" s="40"/>
      <c r="F66" s="40"/>
      <c r="G66" s="40"/>
      <c r="H66" s="41" t="n">
        <f aca="false">SUM(H58:H65)</f>
        <v>0.368</v>
      </c>
      <c r="I66" s="42" t="e">
        <f aca="false">SUM(I58:I65)</f>
        <v>#DIV/0!</v>
      </c>
      <c r="J66" s="43"/>
    </row>
    <row r="67" customFormat="false" ht="15" hidden="false" customHeight="true" outlineLevel="0" collapsed="false">
      <c r="A67" s="46" t="s">
        <v>62</v>
      </c>
      <c r="B67" s="46"/>
      <c r="C67" s="46"/>
      <c r="D67" s="46"/>
      <c r="E67" s="46"/>
      <c r="F67" s="46"/>
      <c r="G67" s="46"/>
      <c r="H67" s="46"/>
      <c r="I67" s="46"/>
    </row>
    <row r="68" customFormat="false" ht="30.75" hidden="false" customHeight="true" outlineLevel="0" collapsed="false">
      <c r="A68" s="47" t="s">
        <v>63</v>
      </c>
      <c r="B68" s="47"/>
      <c r="C68" s="47"/>
      <c r="D68" s="47"/>
      <c r="E68" s="47"/>
      <c r="F68" s="47"/>
      <c r="G68" s="47"/>
      <c r="H68" s="47"/>
      <c r="I68" s="47"/>
    </row>
    <row r="69" customFormat="false" ht="33.75" hidden="false" customHeight="true" outlineLevel="0" collapsed="false">
      <c r="A69" s="36" t="s">
        <v>64</v>
      </c>
      <c r="B69" s="37" t="s">
        <v>65</v>
      </c>
      <c r="C69" s="37"/>
      <c r="D69" s="37"/>
      <c r="E69" s="37"/>
      <c r="F69" s="37"/>
      <c r="G69" s="37"/>
      <c r="H69" s="36" t="s">
        <v>40</v>
      </c>
      <c r="I69" s="36" t="s">
        <v>41</v>
      </c>
    </row>
    <row r="70" customFormat="false" ht="15" hidden="false" customHeight="true" outlineLevel="0" collapsed="false">
      <c r="A70" s="24" t="n">
        <v>1</v>
      </c>
      <c r="B70" s="14" t="s">
        <v>66</v>
      </c>
      <c r="C70" s="14"/>
      <c r="D70" s="14"/>
      <c r="E70" s="14"/>
      <c r="F70" s="14"/>
      <c r="G70" s="14"/>
      <c r="H70" s="38" t="n">
        <v>0.119314</v>
      </c>
      <c r="I70" s="39" t="e">
        <f aca="false">$I$55*H70</f>
        <v>#DIV/0!</v>
      </c>
    </row>
    <row r="71" customFormat="false" ht="15" hidden="false" customHeight="true" outlineLevel="0" collapsed="false">
      <c r="A71" s="24" t="n">
        <v>2</v>
      </c>
      <c r="B71" s="14" t="s">
        <v>67</v>
      </c>
      <c r="C71" s="14"/>
      <c r="D71" s="14"/>
      <c r="E71" s="14"/>
      <c r="F71" s="14"/>
      <c r="G71" s="14"/>
      <c r="H71" s="38" t="n">
        <v>0.020479</v>
      </c>
      <c r="I71" s="39" t="e">
        <f aca="false">$I$55*H71</f>
        <v>#DIV/0!</v>
      </c>
    </row>
    <row r="72" customFormat="false" ht="15" hidden="false" customHeight="true" outlineLevel="0" collapsed="false">
      <c r="A72" s="24" t="n">
        <v>3</v>
      </c>
      <c r="B72" s="14" t="s">
        <v>68</v>
      </c>
      <c r="C72" s="14"/>
      <c r="D72" s="14"/>
      <c r="E72" s="14"/>
      <c r="F72" s="14"/>
      <c r="G72" s="14"/>
      <c r="H72" s="38" t="n">
        <v>0.012123</v>
      </c>
      <c r="I72" s="39" t="e">
        <f aca="false">$I$55*H72</f>
        <v>#DIV/0!</v>
      </c>
    </row>
    <row r="73" customFormat="false" ht="15" hidden="false" customHeight="true" outlineLevel="0" collapsed="false">
      <c r="A73" s="24" t="n">
        <v>4</v>
      </c>
      <c r="B73" s="14" t="s">
        <v>69</v>
      </c>
      <c r="C73" s="14"/>
      <c r="D73" s="14"/>
      <c r="E73" s="14"/>
      <c r="F73" s="14"/>
      <c r="G73" s="14"/>
      <c r="H73" s="38" t="n">
        <v>0.011436</v>
      </c>
      <c r="I73" s="39" t="e">
        <f aca="false">$I$55*H73</f>
        <v>#DIV/0!</v>
      </c>
    </row>
    <row r="74" customFormat="false" ht="15" hidden="false" customHeight="true" outlineLevel="0" collapsed="false">
      <c r="A74" s="24" t="n">
        <v>5</v>
      </c>
      <c r="B74" s="14" t="s">
        <v>70</v>
      </c>
      <c r="C74" s="14"/>
      <c r="D74" s="14"/>
      <c r="E74" s="14"/>
      <c r="F74" s="14"/>
      <c r="G74" s="14"/>
      <c r="H74" s="38" t="n">
        <v>0.000174</v>
      </c>
      <c r="I74" s="39" t="e">
        <f aca="false">$I$55*H74</f>
        <v>#DIV/0!</v>
      </c>
    </row>
    <row r="75" customFormat="false" ht="15" hidden="false" customHeight="true" outlineLevel="0" collapsed="false">
      <c r="A75" s="24" t="n">
        <v>6</v>
      </c>
      <c r="B75" s="14" t="s">
        <v>71</v>
      </c>
      <c r="C75" s="14"/>
      <c r="D75" s="14"/>
      <c r="E75" s="14"/>
      <c r="F75" s="14"/>
      <c r="G75" s="14"/>
      <c r="H75" s="38" t="n">
        <v>0.000442</v>
      </c>
      <c r="I75" s="39" t="e">
        <f aca="false">$I$55*H75</f>
        <v>#DIV/0!</v>
      </c>
    </row>
    <row r="76" customFormat="false" ht="15" hidden="false" customHeight="true" outlineLevel="0" collapsed="false">
      <c r="A76" s="24" t="n">
        <v>7</v>
      </c>
      <c r="B76" s="14" t="s">
        <v>72</v>
      </c>
      <c r="C76" s="14"/>
      <c r="D76" s="14"/>
      <c r="E76" s="14"/>
      <c r="F76" s="14"/>
      <c r="G76" s="14"/>
      <c r="H76" s="38" t="n">
        <v>0.000185</v>
      </c>
      <c r="I76" s="39" t="e">
        <f aca="false">$I$55*H76</f>
        <v>#DIV/0!</v>
      </c>
    </row>
    <row r="77" customFormat="false" ht="15" hidden="false" customHeight="true" outlineLevel="0" collapsed="false">
      <c r="A77" s="24" t="n">
        <v>8</v>
      </c>
      <c r="B77" s="14" t="s">
        <v>73</v>
      </c>
      <c r="C77" s="14"/>
      <c r="D77" s="14"/>
      <c r="E77" s="14"/>
      <c r="F77" s="14"/>
      <c r="G77" s="14"/>
      <c r="H77" s="38" t="n">
        <v>0.09079</v>
      </c>
      <c r="I77" s="39" t="e">
        <f aca="false">$I$55*H77</f>
        <v>#DIV/0!</v>
      </c>
    </row>
    <row r="78" s="44" customFormat="true" ht="15" hidden="false" customHeight="true" outlineLevel="0" collapsed="false">
      <c r="A78" s="40" t="s">
        <v>74</v>
      </c>
      <c r="B78" s="40"/>
      <c r="C78" s="40"/>
      <c r="D78" s="40"/>
      <c r="E78" s="40"/>
      <c r="F78" s="40"/>
      <c r="G78" s="40"/>
      <c r="H78" s="41" t="n">
        <f aca="false">SUM(H70:H77)</f>
        <v>0.254943</v>
      </c>
      <c r="I78" s="42" t="e">
        <f aca="false">SUM(I70:I77)</f>
        <v>#DIV/0!</v>
      </c>
      <c r="J78" s="43"/>
    </row>
    <row r="79" customFormat="false" ht="11.25" hidden="false" customHeight="true" outlineLevel="0" collapsed="false">
      <c r="A79" s="48" t="s">
        <v>75</v>
      </c>
      <c r="B79" s="49" t="s">
        <v>76</v>
      </c>
      <c r="C79" s="49"/>
      <c r="D79" s="49"/>
      <c r="E79" s="49"/>
      <c r="F79" s="49"/>
      <c r="G79" s="49"/>
      <c r="H79" s="49"/>
      <c r="I79" s="49"/>
    </row>
    <row r="80" customFormat="false" ht="15" hidden="false" customHeight="true" outlineLevel="0" collapsed="false">
      <c r="A80" s="48" t="s">
        <v>77</v>
      </c>
      <c r="B80" s="50" t="s">
        <v>78</v>
      </c>
      <c r="C80" s="50"/>
      <c r="D80" s="50"/>
      <c r="E80" s="50"/>
      <c r="F80" s="50"/>
      <c r="G80" s="50"/>
      <c r="H80" s="50"/>
      <c r="I80" s="50"/>
    </row>
    <row r="81" customFormat="false" ht="33.75" hidden="false" customHeight="true" outlineLevel="0" collapsed="false">
      <c r="A81" s="36" t="s">
        <v>79</v>
      </c>
      <c r="B81" s="37" t="s">
        <v>80</v>
      </c>
      <c r="C81" s="37"/>
      <c r="D81" s="37"/>
      <c r="E81" s="37"/>
      <c r="F81" s="37"/>
      <c r="G81" s="37"/>
      <c r="H81" s="36" t="s">
        <v>40</v>
      </c>
      <c r="I81" s="36" t="s">
        <v>41</v>
      </c>
    </row>
    <row r="82" customFormat="false" ht="15" hidden="false" customHeight="true" outlineLevel="0" collapsed="false">
      <c r="A82" s="24" t="n">
        <v>1</v>
      </c>
      <c r="B82" s="14" t="s">
        <v>81</v>
      </c>
      <c r="C82" s="14"/>
      <c r="D82" s="14"/>
      <c r="E82" s="14"/>
      <c r="F82" s="14"/>
      <c r="G82" s="14"/>
      <c r="H82" s="38" t="n">
        <v>0.048321</v>
      </c>
      <c r="I82" s="39" t="e">
        <f aca="false">$I$55*H82</f>
        <v>#DIV/0!</v>
      </c>
    </row>
    <row r="83" customFormat="false" ht="15" hidden="false" customHeight="true" outlineLevel="0" collapsed="false">
      <c r="A83" s="24" t="n">
        <v>2</v>
      </c>
      <c r="B83" s="14" t="s">
        <v>82</v>
      </c>
      <c r="C83" s="14"/>
      <c r="D83" s="14"/>
      <c r="E83" s="14"/>
      <c r="F83" s="14"/>
      <c r="G83" s="14"/>
      <c r="H83" s="38" t="n">
        <v>0.003511</v>
      </c>
      <c r="I83" s="39" t="e">
        <f aca="false">$I$55*H83</f>
        <v>#DIV/0!</v>
      </c>
    </row>
    <row r="84" customFormat="false" ht="15" hidden="false" customHeight="true" outlineLevel="0" collapsed="false">
      <c r="A84" s="24" t="n">
        <v>3</v>
      </c>
      <c r="B84" s="14" t="s">
        <v>83</v>
      </c>
      <c r="C84" s="14"/>
      <c r="D84" s="14"/>
      <c r="E84" s="14"/>
      <c r="F84" s="14"/>
      <c r="G84" s="14"/>
      <c r="H84" s="38" t="n">
        <v>0.019328</v>
      </c>
      <c r="I84" s="39" t="e">
        <f aca="false">$I$55*H84</f>
        <v>#DIV/0!</v>
      </c>
    </row>
    <row r="85" s="44" customFormat="true" ht="15" hidden="false" customHeight="true" outlineLevel="0" collapsed="false">
      <c r="A85" s="40" t="s">
        <v>84</v>
      </c>
      <c r="B85" s="40"/>
      <c r="C85" s="40"/>
      <c r="D85" s="40"/>
      <c r="E85" s="40"/>
      <c r="F85" s="40"/>
      <c r="G85" s="40"/>
      <c r="H85" s="41" t="n">
        <f aca="false">SUM(H82:H84)</f>
        <v>0.07116</v>
      </c>
      <c r="I85" s="42" t="e">
        <f aca="false">SUM(I82:I84)</f>
        <v>#DIV/0!</v>
      </c>
      <c r="J85" s="43"/>
    </row>
    <row r="86" customFormat="false" ht="4.5" hidden="false" customHeight="true" outlineLevel="0" collapsed="false"/>
    <row r="87" customFormat="false" ht="33.75" hidden="false" customHeight="true" outlineLevel="0" collapsed="false">
      <c r="A87" s="36" t="s">
        <v>85</v>
      </c>
      <c r="B87" s="37" t="s">
        <v>86</v>
      </c>
      <c r="C87" s="37"/>
      <c r="D87" s="37"/>
      <c r="E87" s="37"/>
      <c r="F87" s="37"/>
      <c r="G87" s="37"/>
      <c r="H87" s="36" t="s">
        <v>40</v>
      </c>
      <c r="I87" s="36" t="s">
        <v>41</v>
      </c>
    </row>
    <row r="88" customFormat="false" ht="15" hidden="false" customHeight="true" outlineLevel="0" collapsed="false">
      <c r="A88" s="24" t="n">
        <v>1</v>
      </c>
      <c r="B88" s="14" t="s">
        <v>87</v>
      </c>
      <c r="C88" s="14"/>
      <c r="D88" s="14"/>
      <c r="E88" s="14"/>
      <c r="F88" s="14"/>
      <c r="G88" s="14"/>
      <c r="H88" s="38" t="n">
        <f aca="false">(H66*H78)</f>
        <v>0.093819024</v>
      </c>
      <c r="I88" s="39" t="e">
        <f aca="false">$I$55*H88</f>
        <v>#DIV/0!</v>
      </c>
    </row>
    <row r="89" s="44" customFormat="true" ht="15" hidden="false" customHeight="true" outlineLevel="0" collapsed="false">
      <c r="A89" s="40" t="s">
        <v>88</v>
      </c>
      <c r="B89" s="40"/>
      <c r="C89" s="40"/>
      <c r="D89" s="40"/>
      <c r="E89" s="40"/>
      <c r="F89" s="40"/>
      <c r="G89" s="40"/>
      <c r="H89" s="41" t="n">
        <f aca="false">SUM(H88)</f>
        <v>0.093819024</v>
      </c>
      <c r="I89" s="42" t="e">
        <f aca="false">I88</f>
        <v>#DIV/0!</v>
      </c>
      <c r="J89" s="43"/>
      <c r="K89" s="51"/>
    </row>
    <row r="90" customFormat="false" ht="4.5" hidden="false" customHeight="true" outlineLevel="0" collapsed="false">
      <c r="J90" s="52"/>
    </row>
    <row r="91" s="44" customFormat="true" ht="12" hidden="false" customHeight="true" outlineLevel="0" collapsed="false">
      <c r="A91" s="53" t="s">
        <v>89</v>
      </c>
      <c r="B91" s="53"/>
      <c r="C91" s="53"/>
      <c r="D91" s="53"/>
      <c r="E91" s="53"/>
      <c r="F91" s="53"/>
      <c r="G91" s="53"/>
      <c r="H91" s="54" t="n">
        <f aca="false">H66+H78+H85+H89</f>
        <v>0.787922024</v>
      </c>
      <c r="I91" s="55" t="e">
        <f aca="false">I66+I78+I85+I89</f>
        <v>#DIV/0!</v>
      </c>
      <c r="J91" s="43"/>
    </row>
    <row r="92" customFormat="false" ht="4.5" hidden="false" customHeight="true" outlineLevel="0" collapsed="false"/>
    <row r="93" customFormat="false" ht="33.75" hidden="false" customHeight="true" outlineLevel="0" collapsed="false">
      <c r="A93" s="36" t="s">
        <v>90</v>
      </c>
      <c r="B93" s="37" t="s">
        <v>91</v>
      </c>
      <c r="C93" s="37"/>
      <c r="D93" s="37"/>
      <c r="E93" s="37"/>
      <c r="F93" s="37"/>
      <c r="G93" s="37"/>
      <c r="H93" s="36" t="s">
        <v>40</v>
      </c>
      <c r="I93" s="36" t="s">
        <v>41</v>
      </c>
    </row>
    <row r="94" customFormat="false" ht="15" hidden="false" customHeight="true" outlineLevel="0" collapsed="false">
      <c r="A94" s="24" t="n">
        <v>1</v>
      </c>
      <c r="B94" s="14" t="s">
        <v>92</v>
      </c>
      <c r="C94" s="14"/>
      <c r="D94" s="14"/>
      <c r="E94" s="14"/>
      <c r="F94" s="14"/>
      <c r="G94" s="14"/>
      <c r="H94" s="38" t="e">
        <f aca="false">I94/$I$55</f>
        <v>#DIV/0!</v>
      </c>
      <c r="I94" s="39" t="n">
        <f aca="false">I114</f>
        <v>0</v>
      </c>
    </row>
    <row r="95" customFormat="false" ht="15" hidden="false" customHeight="true" outlineLevel="0" collapsed="false">
      <c r="A95" s="24" t="n">
        <f aca="false">A94+1</f>
        <v>2</v>
      </c>
      <c r="B95" s="14" t="s">
        <v>23</v>
      </c>
      <c r="C95" s="14"/>
      <c r="D95" s="14"/>
      <c r="E95" s="14"/>
      <c r="F95" s="14"/>
      <c r="G95" s="14"/>
      <c r="H95" s="38" t="e">
        <f aca="false">I95/$I$55</f>
        <v>#DIV/0!</v>
      </c>
      <c r="I95" s="39" t="n">
        <f aca="false">I110</f>
        <v>0</v>
      </c>
    </row>
    <row r="96" customFormat="false" ht="15" hidden="false" customHeight="true" outlineLevel="0" collapsed="false">
      <c r="A96" s="24" t="n">
        <f aca="false">A95+1</f>
        <v>3</v>
      </c>
      <c r="B96" s="14" t="s">
        <v>93</v>
      </c>
      <c r="C96" s="14"/>
      <c r="D96" s="14"/>
      <c r="E96" s="14"/>
      <c r="F96" s="14"/>
      <c r="G96" s="14"/>
      <c r="H96" s="38" t="e">
        <f aca="false">I96/$I$55</f>
        <v>#DIV/0!</v>
      </c>
      <c r="I96" s="39" t="n">
        <v>0</v>
      </c>
    </row>
    <row r="97" customFormat="false" ht="15" hidden="false" customHeight="true" outlineLevel="0" collapsed="false">
      <c r="A97" s="24" t="n">
        <f aca="false">A96+1</f>
        <v>4</v>
      </c>
      <c r="B97" s="14" t="s">
        <v>94</v>
      </c>
      <c r="C97" s="14"/>
      <c r="D97" s="14"/>
      <c r="E97" s="14"/>
      <c r="F97" s="14"/>
      <c r="G97" s="14"/>
      <c r="H97" s="38" t="e">
        <f aca="false">I97/$I$55</f>
        <v>#DIV/0!</v>
      </c>
      <c r="I97" s="39" t="e">
        <f aca="false">I106</f>
        <v>#DIV/0!</v>
      </c>
    </row>
    <row r="98" customFormat="false" ht="15" hidden="false" customHeight="true" outlineLevel="0" collapsed="false">
      <c r="A98" s="24" t="n">
        <f aca="false">A97+1</f>
        <v>5</v>
      </c>
      <c r="B98" s="14" t="s">
        <v>95</v>
      </c>
      <c r="C98" s="14"/>
      <c r="D98" s="14"/>
      <c r="E98" s="14"/>
      <c r="F98" s="14"/>
      <c r="G98" s="14"/>
      <c r="H98" s="38" t="e">
        <f aca="false">I98/$I$55</f>
        <v>#DIV/0!</v>
      </c>
      <c r="I98" s="39" t="e">
        <f aca="false">IF(I28="Não aplicável",0,((I10/H10)*1.5*I28))</f>
        <v>#DIV/0!</v>
      </c>
    </row>
    <row r="99" customFormat="false" ht="15" hidden="false" customHeight="true" outlineLevel="0" collapsed="false">
      <c r="A99" s="24" t="n">
        <v>6</v>
      </c>
      <c r="B99" s="14" t="s">
        <v>96</v>
      </c>
      <c r="C99" s="14"/>
      <c r="D99" s="14"/>
      <c r="E99" s="14"/>
      <c r="F99" s="14"/>
      <c r="G99" s="14"/>
      <c r="H99" s="38" t="e">
        <f aca="false">I99/$I$46</f>
        <v>#DIV/0!</v>
      </c>
      <c r="I99" s="39" t="n">
        <f aca="false">IF(I21="Não aplicável",0,I21)</f>
        <v>0</v>
      </c>
    </row>
    <row r="100" customFormat="false" ht="15" hidden="false" customHeight="true" outlineLevel="0" collapsed="false">
      <c r="A100" s="24" t="n">
        <v>7</v>
      </c>
      <c r="B100" s="14" t="s">
        <v>26</v>
      </c>
      <c r="C100" s="14"/>
      <c r="D100" s="14"/>
      <c r="E100" s="14"/>
      <c r="F100" s="14"/>
      <c r="G100" s="14"/>
      <c r="H100" s="38" t="e">
        <f aca="false">I100/$I$46</f>
        <v>#DIV/0!</v>
      </c>
      <c r="I100" s="39" t="n">
        <f aca="false">IF(I22="Não aplicável",0,I22)</f>
        <v>0</v>
      </c>
    </row>
    <row r="101" customFormat="false" ht="15" hidden="false" customHeight="true" outlineLevel="0" collapsed="false">
      <c r="A101" s="24" t="n">
        <v>8</v>
      </c>
      <c r="B101" s="14" t="s">
        <v>97</v>
      </c>
      <c r="C101" s="14"/>
      <c r="D101" s="14"/>
      <c r="E101" s="14"/>
      <c r="F101" s="14"/>
      <c r="G101" s="14"/>
      <c r="H101" s="38" t="e">
        <f aca="false">I101/$I$55</f>
        <v>#DIV/0!</v>
      </c>
      <c r="I101" s="39" t="n">
        <f aca="false">IF(I23="Não aplicável",0,I23)</f>
        <v>0</v>
      </c>
    </row>
    <row r="102" customFormat="false" ht="13.5" hidden="false" customHeight="true" outlineLevel="0" collapsed="false">
      <c r="A102" s="40" t="s">
        <v>98</v>
      </c>
      <c r="B102" s="40"/>
      <c r="C102" s="40"/>
      <c r="D102" s="40"/>
      <c r="E102" s="40"/>
      <c r="F102" s="40"/>
      <c r="G102" s="40"/>
      <c r="H102" s="41" t="e">
        <f aca="false">SUM(H94:H101)</f>
        <v>#DIV/0!</v>
      </c>
      <c r="I102" s="42" t="e">
        <f aca="false">SUM(I94:I101)</f>
        <v>#DIV/0!</v>
      </c>
      <c r="J102" s="56"/>
    </row>
    <row r="103" customFormat="false" ht="5.25" hidden="false" customHeight="true" outlineLevel="0" collapsed="false">
      <c r="A103" s="48"/>
      <c r="B103" s="46"/>
      <c r="C103" s="46"/>
      <c r="D103" s="46"/>
      <c r="E103" s="46"/>
      <c r="F103" s="46"/>
      <c r="G103" s="46"/>
      <c r="H103" s="57"/>
      <c r="I103" s="58"/>
    </row>
    <row r="104" customFormat="false" ht="15" hidden="false" customHeight="true" outlineLevel="0" collapsed="false">
      <c r="A104" s="59" t="s">
        <v>101</v>
      </c>
      <c r="B104" s="59"/>
      <c r="C104" s="59"/>
      <c r="D104" s="59"/>
      <c r="E104" s="59"/>
      <c r="F104" s="59"/>
      <c r="G104" s="59"/>
      <c r="H104" s="59"/>
      <c r="I104" s="59"/>
    </row>
    <row r="105" customFormat="false" ht="24" hidden="false" customHeight="true" outlineLevel="0" collapsed="false">
      <c r="A105" s="24" t="s">
        <v>102</v>
      </c>
      <c r="B105" s="24"/>
      <c r="C105" s="24" t="s">
        <v>103</v>
      </c>
      <c r="D105" s="24" t="s">
        <v>104</v>
      </c>
      <c r="E105" s="24" t="s">
        <v>105</v>
      </c>
      <c r="F105" s="24" t="s">
        <v>106</v>
      </c>
      <c r="G105" s="24" t="s">
        <v>107</v>
      </c>
      <c r="H105" s="38" t="s">
        <v>108</v>
      </c>
      <c r="I105" s="39" t="s">
        <v>109</v>
      </c>
    </row>
    <row r="106" customFormat="false" ht="15" hidden="false" customHeight="true" outlineLevel="0" collapsed="false">
      <c r="A106" s="60" t="n">
        <f aca="false">IF(I12="Não aplicável",0,I12)</f>
        <v>0</v>
      </c>
      <c r="B106" s="60"/>
      <c r="C106" s="24" t="n">
        <f aca="false">IF(I13="Não aplicável",0,I13)</f>
        <v>0</v>
      </c>
      <c r="D106" s="24" t="n">
        <v>2</v>
      </c>
      <c r="E106" s="62" t="n">
        <f aca="false">A106*C106*D106</f>
        <v>0</v>
      </c>
      <c r="F106" s="62" t="e">
        <f aca="false">I38</f>
        <v>#DIV/0!</v>
      </c>
      <c r="G106" s="63" t="n">
        <f aca="false">IF(I14="Não aplicável",0,I14)</f>
        <v>0</v>
      </c>
      <c r="H106" s="62" t="e">
        <f aca="false">F106*G106</f>
        <v>#DIV/0!</v>
      </c>
      <c r="I106" s="39" t="e">
        <f aca="false">IF((E106-H106)&gt;0,E106-H106,0)</f>
        <v>#DIV/0!</v>
      </c>
    </row>
    <row r="107" customFormat="false" ht="4.5" hidden="false" customHeight="true" outlineLevel="0" collapsed="false">
      <c r="A107" s="64"/>
      <c r="E107" s="56"/>
      <c r="F107" s="56"/>
      <c r="G107" s="65"/>
      <c r="H107" s="56"/>
      <c r="I107" s="66"/>
    </row>
    <row r="108" customFormat="false" ht="15" hidden="false" customHeight="true" outlineLevel="0" collapsed="false">
      <c r="A108" s="59" t="s">
        <v>110</v>
      </c>
      <c r="B108" s="59"/>
      <c r="C108" s="59"/>
      <c r="D108" s="59"/>
      <c r="E108" s="59"/>
      <c r="F108" s="59"/>
      <c r="G108" s="59"/>
      <c r="H108" s="59"/>
      <c r="I108" s="59"/>
    </row>
    <row r="109" customFormat="false" ht="24" hidden="false" customHeight="true" outlineLevel="0" collapsed="false">
      <c r="A109" s="24" t="s">
        <v>102</v>
      </c>
      <c r="B109" s="24"/>
      <c r="C109" s="24" t="s">
        <v>111</v>
      </c>
      <c r="D109" s="24" t="s">
        <v>104</v>
      </c>
      <c r="E109" s="24" t="s">
        <v>105</v>
      </c>
      <c r="F109" s="24" t="s">
        <v>106</v>
      </c>
      <c r="G109" s="24" t="s">
        <v>107</v>
      </c>
      <c r="H109" s="38" t="s">
        <v>108</v>
      </c>
      <c r="I109" s="39" t="s">
        <v>109</v>
      </c>
    </row>
    <row r="110" customFormat="false" ht="15" hidden="false" customHeight="true" outlineLevel="0" collapsed="false">
      <c r="A110" s="62" t="n">
        <f aca="false">IF(I18="Não aplicável",0,I18)</f>
        <v>0</v>
      </c>
      <c r="B110" s="62"/>
      <c r="C110" s="67" t="n">
        <f aca="false">IF(I19="Não aplicável",0,I19)</f>
        <v>0</v>
      </c>
      <c r="D110" s="24" t="n">
        <v>1</v>
      </c>
      <c r="E110" s="62" t="n">
        <f aca="false">A110*C110*D110</f>
        <v>0</v>
      </c>
      <c r="F110" s="62" t="n">
        <f aca="false">E110</f>
        <v>0</v>
      </c>
      <c r="G110" s="68" t="n">
        <f aca="false">IF(I20="Não aplicável",0,I20)</f>
        <v>0</v>
      </c>
      <c r="H110" s="62" t="n">
        <f aca="false">F110*G110</f>
        <v>0</v>
      </c>
      <c r="I110" s="39" t="n">
        <f aca="false">E110-H110</f>
        <v>0</v>
      </c>
    </row>
    <row r="111" customFormat="false" ht="4.5" hidden="false" customHeight="true" outlineLevel="0" collapsed="false">
      <c r="A111" s="69"/>
      <c r="B111" s="69"/>
      <c r="C111" s="69"/>
      <c r="D111" s="69"/>
      <c r="E111" s="43"/>
      <c r="F111" s="43"/>
      <c r="G111" s="70"/>
      <c r="H111" s="43"/>
      <c r="I111" s="71"/>
    </row>
    <row r="112" customFormat="false" ht="15" hidden="false" customHeight="true" outlineLevel="0" collapsed="false">
      <c r="A112" s="59" t="s">
        <v>209</v>
      </c>
      <c r="B112" s="59"/>
      <c r="C112" s="59"/>
      <c r="D112" s="59"/>
      <c r="E112" s="59"/>
      <c r="F112" s="59"/>
      <c r="G112" s="59"/>
      <c r="H112" s="59"/>
      <c r="I112" s="59"/>
    </row>
    <row r="113" customFormat="false" ht="23.25" hidden="false" customHeight="true" outlineLevel="0" collapsed="false">
      <c r="A113" s="24" t="s">
        <v>102</v>
      </c>
      <c r="B113" s="24"/>
      <c r="C113" s="24" t="s">
        <v>111</v>
      </c>
      <c r="D113" s="24" t="s">
        <v>104</v>
      </c>
      <c r="E113" s="24" t="s">
        <v>105</v>
      </c>
      <c r="F113" s="24" t="s">
        <v>106</v>
      </c>
      <c r="G113" s="24" t="s">
        <v>107</v>
      </c>
      <c r="H113" s="38" t="str">
        <f aca="false">H105</f>
        <v>Valor desconto</v>
      </c>
      <c r="I113" s="39" t="s">
        <v>109</v>
      </c>
    </row>
    <row r="114" customFormat="false" ht="15" hidden="false" customHeight="true" outlineLevel="0" collapsed="false">
      <c r="A114" s="62" t="n">
        <f aca="false">IF(I15="Não aplicável",0,I15)</f>
        <v>0</v>
      </c>
      <c r="B114" s="62"/>
      <c r="C114" s="67" t="n">
        <f aca="false">IF(I16="Não aplicável",0,I16)</f>
        <v>0</v>
      </c>
      <c r="D114" s="24" t="n">
        <v>1</v>
      </c>
      <c r="E114" s="62" t="n">
        <f aca="false">A114*C114*D114</f>
        <v>0</v>
      </c>
      <c r="F114" s="62" t="n">
        <f aca="false">E114</f>
        <v>0</v>
      </c>
      <c r="G114" s="68" t="n">
        <f aca="false">IF(I17="Não aplicável",0,I17)</f>
        <v>0</v>
      </c>
      <c r="H114" s="62" t="n">
        <f aca="false">F114*G114</f>
        <v>0</v>
      </c>
      <c r="I114" s="39" t="n">
        <f aca="false">E114-H114</f>
        <v>0</v>
      </c>
    </row>
    <row r="115" customFormat="false" ht="4.5" hidden="false" customHeight="true" outlineLevel="0" collapsed="false"/>
    <row r="116" customFormat="false" ht="12" hidden="false" customHeight="true" outlineLevel="0" collapsed="false">
      <c r="A116" s="76" t="s">
        <v>113</v>
      </c>
      <c r="B116" s="76"/>
      <c r="C116" s="76"/>
      <c r="D116" s="76"/>
      <c r="E116" s="76"/>
      <c r="F116" s="76"/>
      <c r="G116" s="76"/>
      <c r="H116" s="77" t="e">
        <f aca="false">H55+H91+H102</f>
        <v>#DIV/0!</v>
      </c>
      <c r="I116" s="78" t="e">
        <f aca="false">I55+I91+I102</f>
        <v>#DIV/0!</v>
      </c>
      <c r="J116" s="56"/>
      <c r="L116" s="56"/>
    </row>
    <row r="117" s="83" customFormat="true" ht="4.5" hidden="false" customHeight="true" outlineLevel="0" collapsed="false">
      <c r="A117" s="79"/>
      <c r="B117" s="79"/>
      <c r="C117" s="79"/>
      <c r="D117" s="79"/>
      <c r="E117" s="79"/>
      <c r="F117" s="79"/>
      <c r="G117" s="79"/>
      <c r="H117" s="80"/>
      <c r="I117" s="81"/>
      <c r="J117" s="82"/>
      <c r="L117" s="82"/>
    </row>
    <row r="118" customFormat="false" ht="11.25" hidden="false" customHeight="true" outlineLevel="0" collapsed="false">
      <c r="A118" s="35" t="s">
        <v>114</v>
      </c>
      <c r="B118" s="35"/>
      <c r="C118" s="35"/>
      <c r="D118" s="35"/>
      <c r="E118" s="35"/>
      <c r="F118" s="35"/>
      <c r="G118" s="35"/>
      <c r="H118" s="35"/>
      <c r="I118" s="35"/>
    </row>
    <row r="119" customFormat="false" ht="33.75" hidden="false" customHeight="true" outlineLevel="0" collapsed="false">
      <c r="A119" s="36" t="s">
        <v>38</v>
      </c>
      <c r="B119" s="37" t="s">
        <v>115</v>
      </c>
      <c r="C119" s="37"/>
      <c r="D119" s="37"/>
      <c r="E119" s="37"/>
      <c r="F119" s="37"/>
      <c r="G119" s="37"/>
      <c r="H119" s="36" t="s">
        <v>40</v>
      </c>
      <c r="I119" s="36" t="s">
        <v>41</v>
      </c>
    </row>
    <row r="120" customFormat="false" ht="15" hidden="false" customHeight="true" outlineLevel="0" collapsed="false">
      <c r="A120" s="24" t="n">
        <v>1</v>
      </c>
      <c r="B120" s="14" t="s">
        <v>116</v>
      </c>
      <c r="C120" s="14"/>
      <c r="D120" s="14"/>
      <c r="E120" s="14"/>
      <c r="F120" s="14"/>
      <c r="G120" s="14"/>
      <c r="H120" s="38" t="e">
        <f aca="false">I120/$I$132</f>
        <v>#DIV/0!</v>
      </c>
      <c r="I120" s="39" t="n">
        <v>0</v>
      </c>
    </row>
    <row r="121" customFormat="false" ht="15" hidden="false" customHeight="true" outlineLevel="0" collapsed="false">
      <c r="A121" s="24" t="n">
        <v>2</v>
      </c>
      <c r="B121" s="10" t="s">
        <v>117</v>
      </c>
      <c r="C121" s="10"/>
      <c r="D121" s="10"/>
      <c r="E121" s="10"/>
      <c r="F121" s="10"/>
      <c r="G121" s="10"/>
      <c r="H121" s="38" t="e">
        <f aca="false">I121/$I$132</f>
        <v>#DIV/0!</v>
      </c>
      <c r="I121" s="39" t="n">
        <f aca="false">IF(F130=10%,G130,0)</f>
        <v>0</v>
      </c>
    </row>
    <row r="122" customFormat="false" ht="15" hidden="false" customHeight="true" outlineLevel="0" collapsed="false">
      <c r="A122" s="24" t="n">
        <v>3</v>
      </c>
      <c r="B122" s="14" t="s">
        <v>118</v>
      </c>
      <c r="C122" s="14"/>
      <c r="D122" s="14"/>
      <c r="E122" s="14"/>
      <c r="F122" s="14"/>
      <c r="G122" s="14"/>
      <c r="H122" s="38" t="e">
        <f aca="false">I122/$I$132</f>
        <v>#DIV/0!</v>
      </c>
      <c r="I122" s="39" t="n">
        <v>0</v>
      </c>
    </row>
    <row r="123" customFormat="false" ht="15" hidden="false" customHeight="true" outlineLevel="0" collapsed="false">
      <c r="A123" s="24" t="n">
        <v>4</v>
      </c>
      <c r="B123" s="14" t="s">
        <v>119</v>
      </c>
      <c r="C123" s="14"/>
      <c r="D123" s="14"/>
      <c r="E123" s="14"/>
      <c r="F123" s="14"/>
      <c r="G123" s="14"/>
      <c r="H123" s="38" t="e">
        <f aca="false">I123/$I$132</f>
        <v>#DIV/0!</v>
      </c>
      <c r="I123" s="39" t="n">
        <f aca="false">IF(F130=20%,G130,0)</f>
        <v>0</v>
      </c>
    </row>
    <row r="124" customFormat="false" ht="15" hidden="false" customHeight="true" outlineLevel="0" collapsed="false">
      <c r="A124" s="24" t="n">
        <v>5</v>
      </c>
      <c r="B124" s="14" t="s">
        <v>120</v>
      </c>
      <c r="C124" s="14"/>
      <c r="D124" s="14"/>
      <c r="E124" s="14"/>
      <c r="F124" s="14"/>
      <c r="G124" s="14"/>
      <c r="H124" s="38" t="e">
        <f aca="false">I124/$I$132</f>
        <v>#DIV/0!</v>
      </c>
      <c r="I124" s="39" t="n">
        <v>0</v>
      </c>
    </row>
    <row r="125" customFormat="false" ht="15" hidden="false" customHeight="true" outlineLevel="0" collapsed="false">
      <c r="A125" s="24" t="n">
        <v>6</v>
      </c>
      <c r="B125" s="14" t="s">
        <v>210</v>
      </c>
      <c r="C125" s="14"/>
      <c r="D125" s="14"/>
      <c r="E125" s="14"/>
      <c r="F125" s="14"/>
      <c r="G125" s="14"/>
      <c r="H125" s="38" t="e">
        <f aca="false">I125/$I$132</f>
        <v>#DIV/0!</v>
      </c>
      <c r="I125" s="39" t="n">
        <v>0</v>
      </c>
    </row>
    <row r="126" customFormat="false" ht="15" hidden="false" customHeight="true" outlineLevel="0" collapsed="false">
      <c r="A126" s="24" t="n">
        <v>7</v>
      </c>
      <c r="B126" s="14" t="s">
        <v>122</v>
      </c>
      <c r="C126" s="14"/>
      <c r="D126" s="14"/>
      <c r="E126" s="14"/>
      <c r="F126" s="14"/>
      <c r="G126" s="14"/>
      <c r="H126" s="38" t="e">
        <f aca="false">I126/$I$132</f>
        <v>#DIV/0!</v>
      </c>
      <c r="I126" s="39" t="n">
        <v>0</v>
      </c>
    </row>
    <row r="127" customFormat="false" ht="15" hidden="false" customHeight="true" outlineLevel="0" collapsed="false">
      <c r="A127" s="40" t="s">
        <v>123</v>
      </c>
      <c r="B127" s="40"/>
      <c r="C127" s="40"/>
      <c r="D127" s="40"/>
      <c r="E127" s="40"/>
      <c r="F127" s="40"/>
      <c r="G127" s="40"/>
      <c r="H127" s="41" t="e">
        <f aca="false">H120+H121+H122+H123+H125+H126</f>
        <v>#DIV/0!</v>
      </c>
      <c r="I127" s="84" t="n">
        <f aca="false">SUM(I120:I126)</f>
        <v>0</v>
      </c>
      <c r="J127" s="56"/>
    </row>
    <row r="128" customFormat="false" ht="39" hidden="false" customHeight="true" outlineLevel="0" collapsed="false">
      <c r="B128" s="49" t="s">
        <v>124</v>
      </c>
      <c r="C128" s="49"/>
      <c r="D128" s="49"/>
      <c r="E128" s="49"/>
      <c r="F128" s="49"/>
      <c r="G128" s="49"/>
      <c r="H128" s="49"/>
      <c r="I128" s="49"/>
    </row>
    <row r="129" customFormat="false" ht="5.25" hidden="false" customHeight="true" outlineLevel="0" collapsed="false"/>
    <row r="130" customFormat="false" ht="48.75" hidden="false" customHeight="true" outlineLevel="0" collapsed="false">
      <c r="A130" s="85" t="s">
        <v>125</v>
      </c>
      <c r="B130" s="85"/>
      <c r="C130" s="85"/>
      <c r="D130" s="85"/>
      <c r="E130" s="85"/>
      <c r="F130" s="86" t="n">
        <f aca="false">I29</f>
        <v>0</v>
      </c>
      <c r="G130" s="87" t="e">
        <f aca="false">I132*F130</f>
        <v>#DIV/0!</v>
      </c>
      <c r="H130" s="88" t="s">
        <v>126</v>
      </c>
      <c r="I130" s="89" t="e">
        <f aca="false">I97</f>
        <v>#DIV/0!</v>
      </c>
    </row>
    <row r="131" s="92" customFormat="true" ht="16.5" hidden="false" customHeight="true" outlineLevel="0" collapsed="false">
      <c r="A131" s="88" t="s">
        <v>127</v>
      </c>
      <c r="B131" s="88"/>
      <c r="C131" s="88" t="s">
        <v>128</v>
      </c>
      <c r="D131" s="88" t="s">
        <v>129</v>
      </c>
      <c r="E131" s="88" t="s">
        <v>130</v>
      </c>
      <c r="F131" s="88" t="s">
        <v>131</v>
      </c>
      <c r="G131" s="88" t="s">
        <v>132</v>
      </c>
      <c r="H131" s="88" t="s">
        <v>133</v>
      </c>
      <c r="I131" s="90" t="s">
        <v>134</v>
      </c>
      <c r="J131" s="91"/>
    </row>
    <row r="132" customFormat="false" ht="16.5" hidden="false" customHeight="true" outlineLevel="0" collapsed="false">
      <c r="A132" s="93" t="e">
        <f aca="false">I55</f>
        <v>#DIV/0!</v>
      </c>
      <c r="B132" s="93"/>
      <c r="C132" s="93" t="e">
        <f aca="false">I66</f>
        <v>#DIV/0!</v>
      </c>
      <c r="D132" s="93" t="e">
        <f aca="false">I78</f>
        <v>#DIV/0!</v>
      </c>
      <c r="E132" s="93" t="e">
        <f aca="false">I85</f>
        <v>#DIV/0!</v>
      </c>
      <c r="F132" s="93" t="e">
        <f aca="false">I89</f>
        <v>#DIV/0!</v>
      </c>
      <c r="G132" s="93" t="e">
        <f aca="false">I102</f>
        <v>#DIV/0!</v>
      </c>
      <c r="H132" s="93" t="e">
        <f aca="false">A132+C132+D132+E132+F132+G132</f>
        <v>#DIV/0!</v>
      </c>
      <c r="I132" s="93" t="e">
        <f aca="false">H132-I130</f>
        <v>#DIV/0!</v>
      </c>
      <c r="J132" s="56"/>
    </row>
    <row r="133" customFormat="false" ht="4.5" hidden="false" customHeight="true" outlineLevel="0" collapsed="false">
      <c r="A133" s="48"/>
      <c r="B133" s="94"/>
      <c r="C133" s="94"/>
      <c r="D133" s="94"/>
      <c r="E133" s="94"/>
      <c r="F133" s="94"/>
      <c r="G133" s="94"/>
      <c r="H133" s="94"/>
      <c r="I133" s="94"/>
    </row>
    <row r="134" customFormat="false" ht="33.75" hidden="false" customHeight="true" outlineLevel="0" collapsed="false">
      <c r="A134" s="36" t="s">
        <v>51</v>
      </c>
      <c r="B134" s="37" t="s">
        <v>135</v>
      </c>
      <c r="C134" s="37"/>
      <c r="D134" s="37"/>
      <c r="E134" s="37"/>
      <c r="F134" s="37"/>
      <c r="G134" s="37"/>
      <c r="H134" s="36" t="s">
        <v>40</v>
      </c>
      <c r="I134" s="36" t="s">
        <v>41</v>
      </c>
    </row>
    <row r="135" customFormat="false" ht="15" hidden="false" customHeight="true" outlineLevel="0" collapsed="false">
      <c r="A135" s="24" t="n">
        <v>1</v>
      </c>
      <c r="B135" s="14" t="s">
        <v>136</v>
      </c>
      <c r="C135" s="14"/>
      <c r="D135" s="14"/>
      <c r="E135" s="14"/>
      <c r="F135" s="14"/>
      <c r="G135" s="14"/>
      <c r="H135" s="38" t="e">
        <f aca="false">I135/$I$145</f>
        <v>#DIV/0!</v>
      </c>
      <c r="I135" s="39" t="n">
        <v>100</v>
      </c>
    </row>
    <row r="136" customFormat="false" ht="15" hidden="false" customHeight="true" outlineLevel="0" collapsed="false">
      <c r="A136" s="24" t="n">
        <v>2</v>
      </c>
      <c r="B136" s="14" t="s">
        <v>137</v>
      </c>
      <c r="C136" s="14"/>
      <c r="D136" s="14"/>
      <c r="E136" s="14"/>
      <c r="F136" s="14"/>
      <c r="G136" s="14"/>
      <c r="H136" s="38" t="e">
        <f aca="false">I136/$I$145</f>
        <v>#DIV/0!</v>
      </c>
      <c r="I136" s="39" t="n">
        <v>50</v>
      </c>
    </row>
    <row r="137" customFormat="false" ht="34.5" hidden="false" customHeight="true" outlineLevel="0" collapsed="false">
      <c r="A137" s="40" t="s">
        <v>211</v>
      </c>
      <c r="B137" s="40"/>
      <c r="C137" s="40"/>
      <c r="D137" s="40"/>
      <c r="E137" s="40"/>
      <c r="F137" s="40"/>
      <c r="G137" s="40"/>
      <c r="H137" s="41" t="e">
        <f aca="false">H135+H136</f>
        <v>#DIV/0!</v>
      </c>
      <c r="I137" s="42" t="n">
        <f aca="false">SUM(I135:I136)</f>
        <v>150</v>
      </c>
    </row>
    <row r="138" customFormat="false" ht="4.5" hidden="false" customHeight="true" outlineLevel="0" collapsed="false"/>
    <row r="139" customFormat="false" ht="33.75" hidden="false" customHeight="true" outlineLevel="0" collapsed="false">
      <c r="A139" s="36" t="s">
        <v>64</v>
      </c>
      <c r="B139" s="37" t="s">
        <v>139</v>
      </c>
      <c r="C139" s="37"/>
      <c r="D139" s="37"/>
      <c r="E139" s="37"/>
      <c r="F139" s="37"/>
      <c r="G139" s="37"/>
      <c r="H139" s="36" t="s">
        <v>40</v>
      </c>
      <c r="I139" s="36" t="s">
        <v>41</v>
      </c>
    </row>
    <row r="140" customFormat="false" ht="15" hidden="false" customHeight="true" outlineLevel="0" collapsed="false">
      <c r="A140" s="24" t="n">
        <v>1</v>
      </c>
      <c r="B140" s="14" t="s">
        <v>139</v>
      </c>
      <c r="C140" s="14"/>
      <c r="D140" s="14"/>
      <c r="E140" s="14"/>
      <c r="F140" s="14"/>
      <c r="G140" s="14"/>
      <c r="H140" s="38" t="e">
        <f aca="false">I140/I145</f>
        <v>#DIV/0!</v>
      </c>
      <c r="I140" s="39" t="e">
        <f aca="false">G143-I137</f>
        <v>#DIV/0!</v>
      </c>
    </row>
    <row r="141" customFormat="false" ht="34.5" hidden="false" customHeight="true" outlineLevel="0" collapsed="false">
      <c r="A141" s="40" t="s">
        <v>212</v>
      </c>
      <c r="B141" s="40"/>
      <c r="C141" s="40"/>
      <c r="D141" s="40"/>
      <c r="E141" s="40"/>
      <c r="F141" s="40"/>
      <c r="G141" s="40"/>
      <c r="H141" s="41" t="e">
        <f aca="false">H140</f>
        <v>#DIV/0!</v>
      </c>
      <c r="I141" s="42" t="e">
        <f aca="false">I140</f>
        <v>#DIV/0!</v>
      </c>
      <c r="J141" s="56"/>
      <c r="K141" s="56"/>
      <c r="L141" s="2"/>
    </row>
    <row r="142" customFormat="false" ht="4.5" hidden="false" customHeight="true" outlineLevel="0" collapsed="false">
      <c r="A142" s="44"/>
      <c r="B142" s="44"/>
      <c r="C142" s="44"/>
      <c r="D142" s="44"/>
      <c r="E142" s="44"/>
      <c r="F142" s="44"/>
      <c r="G142" s="44"/>
      <c r="H142" s="57"/>
      <c r="I142" s="58"/>
    </row>
    <row r="143" customFormat="false" ht="39" hidden="false" customHeight="true" outlineLevel="0" collapsed="false">
      <c r="A143" s="95" t="s">
        <v>141</v>
      </c>
      <c r="B143" s="95"/>
      <c r="C143" s="95"/>
      <c r="D143" s="95"/>
      <c r="E143" s="95"/>
      <c r="F143" s="86" t="n">
        <v>0.18</v>
      </c>
      <c r="G143" s="87" t="e">
        <f aca="false">I145*F143</f>
        <v>#DIV/0!</v>
      </c>
      <c r="H143" s="88" t="s">
        <v>126</v>
      </c>
      <c r="I143" s="89" t="e">
        <f aca="false">I97</f>
        <v>#DIV/0!</v>
      </c>
      <c r="L143" s="2"/>
    </row>
    <row r="144" s="92" customFormat="true" ht="16.5" hidden="false" customHeight="true" outlineLevel="0" collapsed="false">
      <c r="A144" s="88" t="s">
        <v>127</v>
      </c>
      <c r="B144" s="88"/>
      <c r="C144" s="88" t="s">
        <v>128</v>
      </c>
      <c r="D144" s="88" t="s">
        <v>129</v>
      </c>
      <c r="E144" s="88" t="s">
        <v>130</v>
      </c>
      <c r="F144" s="88" t="s">
        <v>131</v>
      </c>
      <c r="G144" s="88" t="s">
        <v>132</v>
      </c>
      <c r="H144" s="88" t="s">
        <v>133</v>
      </c>
      <c r="I144" s="90" t="s">
        <v>134</v>
      </c>
      <c r="J144" s="91"/>
      <c r="L144" s="91"/>
    </row>
    <row r="145" customFormat="false" ht="16.5" hidden="false" customHeight="true" outlineLevel="0" collapsed="false">
      <c r="A145" s="93" t="e">
        <f aca="false">I55</f>
        <v>#DIV/0!</v>
      </c>
      <c r="B145" s="93"/>
      <c r="C145" s="93" t="e">
        <f aca="false">I66</f>
        <v>#DIV/0!</v>
      </c>
      <c r="D145" s="93" t="e">
        <f aca="false">I78</f>
        <v>#DIV/0!</v>
      </c>
      <c r="E145" s="93" t="e">
        <f aca="false">I85</f>
        <v>#DIV/0!</v>
      </c>
      <c r="F145" s="93" t="e">
        <f aca="false">I89</f>
        <v>#DIV/0!</v>
      </c>
      <c r="G145" s="93" t="e">
        <f aca="false">I102</f>
        <v>#DIV/0!</v>
      </c>
      <c r="H145" s="93" t="e">
        <f aca="false">A145+C145+D145+E145+F145+G145</f>
        <v>#DIV/0!</v>
      </c>
      <c r="I145" s="93" t="e">
        <f aca="false">H145-I143</f>
        <v>#DIV/0!</v>
      </c>
      <c r="J145" s="56"/>
      <c r="L145" s="2"/>
    </row>
    <row r="146" customFormat="false" ht="4.5" hidden="false" customHeight="true" outlineLevel="0" collapsed="false"/>
    <row r="147" customFormat="false" ht="12" hidden="false" customHeight="true" outlineLevel="0" collapsed="false">
      <c r="A147" s="76" t="s">
        <v>142</v>
      </c>
      <c r="B147" s="76"/>
      <c r="C147" s="76"/>
      <c r="D147" s="76"/>
      <c r="E147" s="76"/>
      <c r="F147" s="76"/>
      <c r="G147" s="76"/>
      <c r="H147" s="77" t="e">
        <f aca="false">H127+H137+H141</f>
        <v>#DIV/0!</v>
      </c>
      <c r="I147" s="78" t="e">
        <f aca="false">I127+I137+I141</f>
        <v>#DIV/0!</v>
      </c>
    </row>
    <row r="148" customFormat="false" ht="4.5" hidden="false" customHeight="true" outlineLevel="0" collapsed="false"/>
    <row r="149" customFormat="false" ht="11.25" hidden="false" customHeight="true" outlineLevel="0" collapsed="false">
      <c r="A149" s="35" t="s">
        <v>143</v>
      </c>
      <c r="B149" s="35"/>
      <c r="C149" s="35"/>
      <c r="D149" s="35"/>
      <c r="E149" s="35"/>
      <c r="F149" s="35"/>
      <c r="G149" s="35"/>
      <c r="H149" s="35"/>
      <c r="I149" s="35"/>
    </row>
    <row r="150" customFormat="false" ht="33.75" hidden="false" customHeight="true" outlineLevel="0" collapsed="false">
      <c r="A150" s="36" t="s">
        <v>38</v>
      </c>
      <c r="B150" s="37" t="s">
        <v>144</v>
      </c>
      <c r="C150" s="37"/>
      <c r="D150" s="37"/>
      <c r="E150" s="37"/>
      <c r="F150" s="37"/>
      <c r="G150" s="37"/>
      <c r="H150" s="36" t="s">
        <v>40</v>
      </c>
      <c r="I150" s="36" t="s">
        <v>41</v>
      </c>
    </row>
    <row r="151" customFormat="false" ht="15" hidden="false" customHeight="true" outlineLevel="0" collapsed="false">
      <c r="A151" s="24" t="n">
        <v>1</v>
      </c>
      <c r="B151" s="14" t="s">
        <v>145</v>
      </c>
      <c r="C151" s="14"/>
      <c r="D151" s="14"/>
      <c r="E151" s="14"/>
      <c r="F151" s="14"/>
      <c r="G151" s="14"/>
      <c r="H151" s="38" t="e">
        <f aca="false">I151/$I$116</f>
        <v>#DIV/0!</v>
      </c>
      <c r="I151" s="39" t="e">
        <f aca="false">($D$161/$E$162)*G161</f>
        <v>#DIV/0!</v>
      </c>
    </row>
    <row r="152" customFormat="false" ht="15" hidden="false" customHeight="true" outlineLevel="0" collapsed="false">
      <c r="A152" s="24" t="n">
        <v>2</v>
      </c>
      <c r="B152" s="14" t="s">
        <v>146</v>
      </c>
      <c r="C152" s="14"/>
      <c r="D152" s="14"/>
      <c r="E152" s="14"/>
      <c r="F152" s="14"/>
      <c r="G152" s="14"/>
      <c r="H152" s="38" t="e">
        <f aca="false">I152/$I$116</f>
        <v>#DIV/0!</v>
      </c>
      <c r="I152" s="39" t="e">
        <f aca="false">($D$161/$E$162)*G162</f>
        <v>#DIV/0!</v>
      </c>
    </row>
    <row r="153" customFormat="false" ht="15" hidden="false" customHeight="true" outlineLevel="0" collapsed="false">
      <c r="A153" s="24" t="n">
        <v>3</v>
      </c>
      <c r="B153" s="14" t="s">
        <v>14</v>
      </c>
      <c r="C153" s="14"/>
      <c r="D153" s="14"/>
      <c r="E153" s="14"/>
      <c r="F153" s="14"/>
      <c r="G153" s="14"/>
      <c r="H153" s="38" t="e">
        <f aca="false">I153/$I$116</f>
        <v>#DIV/0!</v>
      </c>
      <c r="I153" s="39" t="e">
        <f aca="false">($D$161/$E$162)*G163</f>
        <v>#DIV/0!</v>
      </c>
    </row>
    <row r="154" customFormat="false" ht="15" hidden="false" customHeight="true" outlineLevel="0" collapsed="false">
      <c r="A154" s="24" t="n">
        <v>4</v>
      </c>
      <c r="B154" s="14" t="s">
        <v>147</v>
      </c>
      <c r="C154" s="14"/>
      <c r="D154" s="14"/>
      <c r="E154" s="14"/>
      <c r="F154" s="14"/>
      <c r="G154" s="14"/>
      <c r="H154" s="38" t="e">
        <f aca="false">I154/$I$116</f>
        <v>#DIV/0!</v>
      </c>
      <c r="I154" s="39" t="e">
        <f aca="false">($D$161/$E$162)*G164</f>
        <v>#DIV/0!</v>
      </c>
    </row>
    <row r="155" customFormat="false" ht="15" hidden="false" customHeight="true" outlineLevel="0" collapsed="false">
      <c r="A155" s="24" t="n">
        <v>5</v>
      </c>
      <c r="B155" s="14" t="s">
        <v>148</v>
      </c>
      <c r="C155" s="14"/>
      <c r="D155" s="14"/>
      <c r="E155" s="14"/>
      <c r="F155" s="14"/>
      <c r="G155" s="14"/>
      <c r="H155" s="38" t="e">
        <f aca="false">I155/$I$116</f>
        <v>#DIV/0!</v>
      </c>
      <c r="I155" s="39" t="e">
        <f aca="false">($D$161/$E$162)*G165</f>
        <v>#DIV/0!</v>
      </c>
    </row>
    <row r="156" customFormat="false" ht="15" hidden="false" customHeight="true" outlineLevel="0" collapsed="false">
      <c r="A156" s="40" t="s">
        <v>149</v>
      </c>
      <c r="B156" s="40"/>
      <c r="C156" s="40"/>
      <c r="D156" s="40"/>
      <c r="E156" s="40"/>
      <c r="F156" s="40"/>
      <c r="G156" s="40"/>
      <c r="H156" s="41" t="e">
        <f aca="false">H151+H152+H153+H154+H155</f>
        <v>#DIV/0!</v>
      </c>
      <c r="I156" s="42" t="e">
        <f aca="false">SUM(I151:I155)</f>
        <v>#DIV/0!</v>
      </c>
    </row>
    <row r="157" customFormat="false" ht="11.25" hidden="false" customHeight="true" outlineLevel="0" collapsed="false">
      <c r="A157" s="48" t="s">
        <v>150</v>
      </c>
      <c r="B157" s="49" t="s">
        <v>151</v>
      </c>
      <c r="C157" s="49"/>
      <c r="D157" s="49"/>
      <c r="E157" s="49"/>
      <c r="F157" s="49"/>
      <c r="G157" s="49"/>
      <c r="H157" s="49"/>
      <c r="I157" s="49"/>
    </row>
    <row r="158" customFormat="false" ht="20.25" hidden="false" customHeight="true" outlineLevel="0" collapsed="false">
      <c r="A158" s="48" t="s">
        <v>152</v>
      </c>
      <c r="B158" s="96" t="s">
        <v>153</v>
      </c>
      <c r="C158" s="96"/>
      <c r="D158" s="96"/>
      <c r="E158" s="96"/>
      <c r="F158" s="96"/>
      <c r="G158" s="96"/>
      <c r="H158" s="96"/>
      <c r="I158" s="96"/>
    </row>
    <row r="159" customFormat="false" ht="13.5" hidden="false" customHeight="true" outlineLevel="0" collapsed="false">
      <c r="A159" s="59" t="s">
        <v>154</v>
      </c>
      <c r="B159" s="59"/>
      <c r="C159" s="59"/>
      <c r="D159" s="59"/>
      <c r="E159" s="59"/>
      <c r="F159" s="59"/>
      <c r="G159" s="59"/>
      <c r="H159" s="59"/>
      <c r="I159" s="59"/>
    </row>
    <row r="160" customFormat="false" ht="13.5" hidden="false" customHeight="true" outlineLevel="0" collapsed="false">
      <c r="A160" s="24" t="s">
        <v>155</v>
      </c>
      <c r="B160" s="24"/>
      <c r="C160" s="24" t="s">
        <v>156</v>
      </c>
      <c r="D160" s="20" t="s">
        <v>157</v>
      </c>
      <c r="E160" s="20"/>
      <c r="F160" s="24" t="s">
        <v>158</v>
      </c>
      <c r="G160" s="97" t="s">
        <v>159</v>
      </c>
      <c r="H160" s="24" t="s">
        <v>160</v>
      </c>
      <c r="I160" s="24"/>
    </row>
    <row r="161" customFormat="false" ht="13.5" hidden="false" customHeight="true" outlineLevel="0" collapsed="false">
      <c r="A161" s="39" t="e">
        <f aca="false">I116</f>
        <v>#DIV/0!</v>
      </c>
      <c r="B161" s="39"/>
      <c r="C161" s="39" t="e">
        <f aca="false">I147</f>
        <v>#DIV/0!</v>
      </c>
      <c r="D161" s="98" t="e">
        <f aca="false">A161+C161</f>
        <v>#DIV/0!</v>
      </c>
      <c r="E161" s="98"/>
      <c r="F161" s="24" t="s">
        <v>145</v>
      </c>
      <c r="G161" s="99" t="n">
        <v>0.0165</v>
      </c>
      <c r="H161" s="68" t="n">
        <v>0.0065</v>
      </c>
      <c r="I161" s="68"/>
      <c r="J161" s="56"/>
    </row>
    <row r="162" customFormat="false" ht="13.5" hidden="false" customHeight="true" outlineLevel="0" collapsed="false">
      <c r="A162" s="100" t="s">
        <v>161</v>
      </c>
      <c r="B162" s="100"/>
      <c r="C162" s="97" t="n">
        <v>1</v>
      </c>
      <c r="D162" s="101" t="n">
        <f aca="false">G166/1</f>
        <v>0.0925</v>
      </c>
      <c r="E162" s="102" t="n">
        <f aca="false">C162-D162</f>
        <v>0.9075</v>
      </c>
      <c r="F162" s="24" t="s">
        <v>146</v>
      </c>
      <c r="G162" s="99" t="n">
        <v>0.076</v>
      </c>
      <c r="H162" s="68" t="n">
        <v>0.03</v>
      </c>
      <c r="I162" s="68"/>
    </row>
    <row r="163" customFormat="false" ht="13.5" hidden="false" customHeight="true" outlineLevel="0" collapsed="false">
      <c r="A163" s="103" t="s">
        <v>162</v>
      </c>
      <c r="B163" s="103"/>
      <c r="C163" s="24" t="n">
        <v>1</v>
      </c>
      <c r="D163" s="104" t="n">
        <f aca="false">H166</f>
        <v>0.0365</v>
      </c>
      <c r="E163" s="105" t="n">
        <f aca="false">C163-D163</f>
        <v>0.9635</v>
      </c>
      <c r="F163" s="24" t="s">
        <v>14</v>
      </c>
      <c r="G163" s="99" t="n">
        <f aca="false">I11</f>
        <v>0</v>
      </c>
      <c r="H163" s="68" t="n">
        <f aca="false">I11</f>
        <v>0</v>
      </c>
      <c r="I163" s="68"/>
    </row>
    <row r="164" customFormat="false" ht="13.5" hidden="false" customHeight="true" outlineLevel="0" collapsed="false">
      <c r="A164" s="103" t="s">
        <v>163</v>
      </c>
      <c r="B164" s="103"/>
      <c r="C164" s="24" t="n">
        <v>1</v>
      </c>
      <c r="D164" s="107" t="n">
        <v>0.09</v>
      </c>
      <c r="E164" s="108" t="n">
        <f aca="false">C164-D164</f>
        <v>0.91</v>
      </c>
      <c r="F164" s="24" t="s">
        <v>164</v>
      </c>
      <c r="G164" s="99" t="n">
        <v>0</v>
      </c>
      <c r="H164" s="68" t="n">
        <v>0</v>
      </c>
      <c r="I164" s="68"/>
    </row>
    <row r="165" customFormat="false" ht="13.5" hidden="false" customHeight="true" outlineLevel="0" collapsed="false">
      <c r="A165" s="109" t="s">
        <v>165</v>
      </c>
      <c r="B165" s="109" t="s">
        <v>166</v>
      </c>
      <c r="C165" s="109"/>
      <c r="D165" s="109"/>
      <c r="E165" s="109"/>
      <c r="F165" s="20" t="s">
        <v>167</v>
      </c>
      <c r="G165" s="99" t="n">
        <v>0</v>
      </c>
      <c r="H165" s="68" t="n">
        <v>0</v>
      </c>
      <c r="I165" s="68"/>
    </row>
    <row r="166" customFormat="false" ht="18" hidden="false" customHeight="true" outlineLevel="0" collapsed="false">
      <c r="A166" s="109"/>
      <c r="B166" s="109"/>
      <c r="C166" s="109"/>
      <c r="D166" s="109"/>
      <c r="E166" s="109"/>
      <c r="F166" s="3" t="s">
        <v>168</v>
      </c>
      <c r="G166" s="110" t="n">
        <f aca="false">SUM(G161:G165)</f>
        <v>0.0925</v>
      </c>
      <c r="H166" s="111" t="n">
        <f aca="false">SUM(H161:I165)</f>
        <v>0.0365</v>
      </c>
      <c r="I166" s="111"/>
    </row>
    <row r="167" customFormat="false" ht="18" hidden="false" customHeight="true" outlineLevel="0" collapsed="false">
      <c r="A167" s="48" t="s">
        <v>169</v>
      </c>
      <c r="B167" s="96" t="s">
        <v>170</v>
      </c>
      <c r="C167" s="96"/>
      <c r="D167" s="96"/>
      <c r="E167" s="96"/>
      <c r="F167" s="96"/>
      <c r="G167" s="96"/>
      <c r="H167" s="96"/>
      <c r="I167" s="96"/>
    </row>
    <row r="168" customFormat="false" ht="4.5" hidden="false" customHeight="true" outlineLevel="0" collapsed="false">
      <c r="A168" s="112"/>
      <c r="B168" s="113"/>
      <c r="C168" s="113"/>
      <c r="D168" s="113"/>
      <c r="E168" s="113"/>
      <c r="F168" s="113"/>
      <c r="G168" s="113"/>
      <c r="H168" s="113"/>
      <c r="I168" s="113"/>
    </row>
    <row r="169" customFormat="false" ht="12" hidden="false" customHeight="true" outlineLevel="0" collapsed="false">
      <c r="A169" s="76" t="s">
        <v>171</v>
      </c>
      <c r="B169" s="76"/>
      <c r="C169" s="76"/>
      <c r="D169" s="76"/>
      <c r="E169" s="76"/>
      <c r="F169" s="76"/>
      <c r="G169" s="76"/>
      <c r="H169" s="77" t="e">
        <f aca="false">H156</f>
        <v>#DIV/0!</v>
      </c>
      <c r="I169" s="78" t="e">
        <f aca="false">I156</f>
        <v>#DIV/0!</v>
      </c>
    </row>
    <row r="170" customFormat="false" ht="4.5" hidden="false" customHeight="true" outlineLevel="0" collapsed="false"/>
    <row r="171" customFormat="false" ht="11.25" hidden="false" customHeight="true" outlineLevel="0" collapsed="false">
      <c r="A171" s="114" t="s">
        <v>172</v>
      </c>
      <c r="B171" s="114"/>
      <c r="C171" s="114"/>
      <c r="D171" s="114"/>
      <c r="E171" s="114"/>
      <c r="F171" s="114"/>
      <c r="G171" s="114"/>
      <c r="H171" s="114"/>
      <c r="I171" s="114"/>
    </row>
    <row r="172" customFormat="false" ht="11.25" hidden="false" customHeight="true" outlineLevel="0" collapsed="false">
      <c r="A172" s="35" t="s">
        <v>37</v>
      </c>
      <c r="B172" s="35"/>
      <c r="C172" s="35"/>
      <c r="D172" s="35"/>
      <c r="E172" s="35"/>
      <c r="F172" s="35"/>
      <c r="G172" s="35"/>
      <c r="H172" s="35"/>
      <c r="I172" s="35"/>
    </row>
    <row r="173" customFormat="false" ht="15" hidden="false" customHeight="true" outlineLevel="0" collapsed="false">
      <c r="A173" s="24" t="n">
        <v>1</v>
      </c>
      <c r="B173" s="14" t="s">
        <v>173</v>
      </c>
      <c r="C173" s="14"/>
      <c r="D173" s="14"/>
      <c r="E173" s="14"/>
      <c r="F173" s="14"/>
      <c r="G173" s="14"/>
      <c r="H173" s="38" t="e">
        <f aca="false">I173/$G$196</f>
        <v>#DIV/0!</v>
      </c>
      <c r="I173" s="115" t="e">
        <f aca="false">I55</f>
        <v>#DIV/0!</v>
      </c>
    </row>
    <row r="174" customFormat="false" ht="15" hidden="false" customHeight="true" outlineLevel="0" collapsed="false">
      <c r="A174" s="24" t="n">
        <v>2</v>
      </c>
      <c r="B174" s="14" t="s">
        <v>174</v>
      </c>
      <c r="C174" s="14"/>
      <c r="D174" s="14"/>
      <c r="E174" s="14"/>
      <c r="F174" s="14"/>
      <c r="G174" s="14"/>
      <c r="H174" s="38" t="e">
        <f aca="false">I174/$G$196</f>
        <v>#DIV/0!</v>
      </c>
      <c r="I174" s="115" t="e">
        <f aca="false">I66+I78+I85+I89</f>
        <v>#DIV/0!</v>
      </c>
    </row>
    <row r="175" customFormat="false" ht="15" hidden="false" customHeight="true" outlineLevel="0" collapsed="false">
      <c r="A175" s="24" t="n">
        <v>3</v>
      </c>
      <c r="B175" s="14" t="s">
        <v>175</v>
      </c>
      <c r="C175" s="14"/>
      <c r="D175" s="14"/>
      <c r="E175" s="14"/>
      <c r="F175" s="14"/>
      <c r="G175" s="14"/>
      <c r="H175" s="38" t="e">
        <f aca="false">I175/$G$196</f>
        <v>#DIV/0!</v>
      </c>
      <c r="I175" s="115" t="e">
        <f aca="false">I102</f>
        <v>#DIV/0!</v>
      </c>
    </row>
    <row r="176" s="44" customFormat="true" ht="15" hidden="false" customHeight="true" outlineLevel="0" collapsed="false">
      <c r="A176" s="76" t="s">
        <v>176</v>
      </c>
      <c r="B176" s="76"/>
      <c r="C176" s="76"/>
      <c r="D176" s="76"/>
      <c r="E176" s="76"/>
      <c r="F176" s="76"/>
      <c r="G176" s="76"/>
      <c r="H176" s="77" t="e">
        <f aca="false">H173+H174+H175</f>
        <v>#DIV/0!</v>
      </c>
      <c r="I176" s="78" t="e">
        <f aca="false">SUM(I173:I175)</f>
        <v>#DIV/0!</v>
      </c>
      <c r="J176" s="57"/>
    </row>
    <row r="177" customFormat="false" ht="4.5" hidden="false" customHeight="true" outlineLevel="0" collapsed="false"/>
    <row r="178" customFormat="false" ht="11.25" hidden="false" customHeight="true" outlineLevel="0" collapsed="false">
      <c r="A178" s="35" t="s">
        <v>114</v>
      </c>
      <c r="B178" s="35"/>
      <c r="C178" s="35"/>
      <c r="D178" s="35"/>
      <c r="E178" s="35"/>
      <c r="F178" s="35"/>
      <c r="G178" s="35"/>
      <c r="H178" s="35"/>
      <c r="I178" s="35"/>
    </row>
    <row r="179" customFormat="false" ht="15" hidden="false" customHeight="true" outlineLevel="0" collapsed="false">
      <c r="A179" s="24" t="n">
        <v>1</v>
      </c>
      <c r="B179" s="14" t="s">
        <v>177</v>
      </c>
      <c r="C179" s="14"/>
      <c r="D179" s="14"/>
      <c r="E179" s="14"/>
      <c r="F179" s="14"/>
      <c r="G179" s="14"/>
      <c r="H179" s="38" t="e">
        <f aca="false">I179/$G$196</f>
        <v>#DIV/0!</v>
      </c>
      <c r="I179" s="39" t="n">
        <f aca="false">I127</f>
        <v>0</v>
      </c>
    </row>
    <row r="180" customFormat="false" ht="15" hidden="false" customHeight="true" outlineLevel="0" collapsed="false">
      <c r="A180" s="24" t="n">
        <v>2</v>
      </c>
      <c r="B180" s="14" t="s">
        <v>178</v>
      </c>
      <c r="C180" s="14"/>
      <c r="D180" s="14"/>
      <c r="E180" s="14"/>
      <c r="F180" s="14"/>
      <c r="G180" s="14"/>
      <c r="H180" s="38" t="e">
        <f aca="false">I180/$G$196</f>
        <v>#DIV/0!</v>
      </c>
      <c r="I180" s="39" t="n">
        <f aca="false">I137</f>
        <v>150</v>
      </c>
    </row>
    <row r="181" customFormat="false" ht="15" hidden="false" customHeight="true" outlineLevel="0" collapsed="false">
      <c r="A181" s="24" t="n">
        <v>3</v>
      </c>
      <c r="B181" s="14" t="s">
        <v>179</v>
      </c>
      <c r="C181" s="14"/>
      <c r="D181" s="14"/>
      <c r="E181" s="14"/>
      <c r="F181" s="14"/>
      <c r="G181" s="14"/>
      <c r="H181" s="38" t="e">
        <f aca="false">I181/$G$196</f>
        <v>#DIV/0!</v>
      </c>
      <c r="I181" s="39" t="e">
        <f aca="false">I141</f>
        <v>#DIV/0!</v>
      </c>
    </row>
    <row r="182" customFormat="false" ht="15" hidden="false" customHeight="true" outlineLevel="0" collapsed="false">
      <c r="A182" s="76" t="s">
        <v>180</v>
      </c>
      <c r="B182" s="76"/>
      <c r="C182" s="76"/>
      <c r="D182" s="76"/>
      <c r="E182" s="76"/>
      <c r="F182" s="76"/>
      <c r="G182" s="76"/>
      <c r="H182" s="77" t="e">
        <f aca="false">H179+H180+H181</f>
        <v>#DIV/0!</v>
      </c>
      <c r="I182" s="78" t="e">
        <f aca="false">I179+I180+I181</f>
        <v>#DIV/0!</v>
      </c>
    </row>
    <row r="183" customFormat="false" ht="4.5" hidden="false" customHeight="true" outlineLevel="0" collapsed="false"/>
    <row r="184" customFormat="false" ht="11.25" hidden="false" customHeight="true" outlineLevel="0" collapsed="false">
      <c r="A184" s="35" t="s">
        <v>143</v>
      </c>
      <c r="B184" s="35"/>
      <c r="C184" s="35"/>
      <c r="D184" s="35"/>
      <c r="E184" s="35"/>
      <c r="F184" s="35"/>
      <c r="G184" s="35"/>
      <c r="H184" s="35"/>
      <c r="I184" s="35"/>
    </row>
    <row r="185" customFormat="false" ht="15" hidden="false" customHeight="true" outlineLevel="0" collapsed="false">
      <c r="A185" s="24" t="n">
        <v>1</v>
      </c>
      <c r="B185" s="14" t="s">
        <v>181</v>
      </c>
      <c r="C185" s="14"/>
      <c r="D185" s="14"/>
      <c r="E185" s="14"/>
      <c r="F185" s="14"/>
      <c r="G185" s="14"/>
      <c r="H185" s="38" t="e">
        <f aca="false">I185/$G$196</f>
        <v>#DIV/0!</v>
      </c>
      <c r="I185" s="39" t="e">
        <f aca="false">I156</f>
        <v>#DIV/0!</v>
      </c>
    </row>
    <row r="186" customFormat="false" ht="15" hidden="false" customHeight="true" outlineLevel="0" collapsed="false">
      <c r="A186" s="76" t="s">
        <v>182</v>
      </c>
      <c r="B186" s="76"/>
      <c r="C186" s="76"/>
      <c r="D186" s="76"/>
      <c r="E186" s="76"/>
      <c r="F186" s="76"/>
      <c r="G186" s="76"/>
      <c r="H186" s="77" t="e">
        <f aca="false">H185</f>
        <v>#DIV/0!</v>
      </c>
      <c r="I186" s="78" t="e">
        <f aca="false">I156</f>
        <v>#DIV/0!</v>
      </c>
      <c r="K186" s="66"/>
    </row>
    <row r="187" customFormat="false" ht="4.5" hidden="false" customHeight="true" outlineLevel="0" collapsed="false"/>
    <row r="188" customFormat="false" ht="11.25" hidden="false" customHeight="true" outlineLevel="0" collapsed="false">
      <c r="A188" s="116" t="s">
        <v>183</v>
      </c>
      <c r="B188" s="116"/>
      <c r="C188" s="116"/>
      <c r="D188" s="116"/>
      <c r="E188" s="116"/>
      <c r="F188" s="116"/>
      <c r="G188" s="116"/>
      <c r="H188" s="116"/>
      <c r="I188" s="116"/>
    </row>
    <row r="189" customFormat="false" ht="4.5" hidden="false" customHeight="true" outlineLevel="0" collapsed="false">
      <c r="A189" s="117"/>
      <c r="B189" s="117"/>
      <c r="C189" s="117"/>
      <c r="D189" s="117"/>
      <c r="E189" s="117"/>
      <c r="F189" s="117"/>
      <c r="G189" s="117"/>
      <c r="H189" s="117"/>
      <c r="I189" s="117"/>
    </row>
    <row r="190" customFormat="false" ht="22.5" hidden="false" customHeight="true" outlineLevel="0" collapsed="false">
      <c r="A190" s="116" t="s">
        <v>184</v>
      </c>
      <c r="B190" s="116"/>
      <c r="C190" s="116"/>
      <c r="D190" s="116"/>
      <c r="E190" s="116"/>
      <c r="F190" s="116"/>
      <c r="G190" s="116"/>
      <c r="H190" s="116"/>
      <c r="I190" s="118" t="n">
        <f aca="false">I123*H196</f>
        <v>0</v>
      </c>
    </row>
    <row r="191" customFormat="false" ht="6" hidden="false" customHeight="true" outlineLevel="0" collapsed="false">
      <c r="A191" s="132"/>
      <c r="B191" s="132"/>
      <c r="C191" s="132"/>
      <c r="D191" s="132"/>
      <c r="E191" s="132"/>
      <c r="F191" s="132"/>
      <c r="G191" s="132"/>
      <c r="H191" s="132"/>
      <c r="I191" s="132"/>
    </row>
    <row r="192" customFormat="false" ht="57" hidden="false" customHeight="true" outlineLevel="0" collapsed="false">
      <c r="A192" s="116" t="s">
        <v>185</v>
      </c>
      <c r="B192" s="116"/>
      <c r="C192" s="116"/>
      <c r="D192" s="116"/>
      <c r="E192" s="116"/>
      <c r="F192" s="116"/>
      <c r="G192" s="133" t="s">
        <v>186</v>
      </c>
      <c r="H192" s="133"/>
      <c r="I192" s="133"/>
    </row>
    <row r="193" customFormat="false" ht="11.25" hidden="false" customHeight="true" outlineLevel="0" collapsed="false">
      <c r="A193" s="116"/>
      <c r="B193" s="116"/>
      <c r="C193" s="116"/>
      <c r="D193" s="116"/>
      <c r="E193" s="116"/>
      <c r="F193" s="116"/>
      <c r="G193" s="134"/>
      <c r="H193" s="118"/>
      <c r="I193" s="135" t="e">
        <f aca="false">((H70+H76+H77+H82+H83+H84)+((H70+H76+H77+H82+H83+H84)*H66))*I55*H196</f>
        <v>#DIV/0!</v>
      </c>
    </row>
    <row r="194" customFormat="false" ht="6" hidden="false" customHeight="true" outlineLevel="0" collapsed="false">
      <c r="A194" s="132"/>
      <c r="B194" s="132"/>
      <c r="C194" s="132"/>
      <c r="D194" s="132"/>
      <c r="E194" s="132"/>
      <c r="F194" s="132"/>
      <c r="G194" s="132"/>
      <c r="H194" s="132"/>
      <c r="I194" s="132"/>
    </row>
    <row r="195" customFormat="false" ht="45" hidden="false" customHeight="true" outlineLevel="0" collapsed="false">
      <c r="A195" s="116" t="s">
        <v>187</v>
      </c>
      <c r="B195" s="116"/>
      <c r="C195" s="116"/>
      <c r="D195" s="116"/>
      <c r="E195" s="116"/>
      <c r="F195" s="116"/>
      <c r="G195" s="125" t="s">
        <v>188</v>
      </c>
      <c r="H195" s="125" t="s">
        <v>189</v>
      </c>
      <c r="I195" s="125" t="s">
        <v>190</v>
      </c>
    </row>
    <row r="196" customFormat="false" ht="12.75" hidden="false" customHeight="true" outlineLevel="0" collapsed="false">
      <c r="A196" s="116"/>
      <c r="B196" s="116"/>
      <c r="C196" s="116"/>
      <c r="D196" s="116"/>
      <c r="E196" s="116"/>
      <c r="F196" s="116"/>
      <c r="G196" s="126" t="e">
        <f aca="false">I176+I182+I186</f>
        <v>#DIV/0!</v>
      </c>
      <c r="H196" s="116" t="n">
        <f aca="false">IF(D6="12x36",2,1)</f>
        <v>1</v>
      </c>
      <c r="I196" s="127" t="e">
        <f aca="false">G196*H196</f>
        <v>#DIV/0!</v>
      </c>
    </row>
  </sheetData>
  <mergeCells count="192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4"/>
    <mergeCell ref="A25:F25"/>
    <mergeCell ref="A26:F27"/>
    <mergeCell ref="A28:F28"/>
    <mergeCell ref="A29:F29"/>
    <mergeCell ref="A30:F32"/>
    <mergeCell ref="G30:G32"/>
    <mergeCell ref="A33:F34"/>
    <mergeCell ref="G33:G34"/>
    <mergeCell ref="A36:I36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B51:G51"/>
    <mergeCell ref="B52:G52"/>
    <mergeCell ref="B53:G53"/>
    <mergeCell ref="B54:G54"/>
    <mergeCell ref="A55:G55"/>
    <mergeCell ref="B57:G57"/>
    <mergeCell ref="B58:G58"/>
    <mergeCell ref="B59:G59"/>
    <mergeCell ref="B60:G60"/>
    <mergeCell ref="B61:G61"/>
    <mergeCell ref="B62:G62"/>
    <mergeCell ref="B63:G63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6:G96"/>
    <mergeCell ref="B97:G97"/>
    <mergeCell ref="B98:G98"/>
    <mergeCell ref="B99:G99"/>
    <mergeCell ref="B100:G100"/>
    <mergeCell ref="B101:G101"/>
    <mergeCell ref="A102:G102"/>
    <mergeCell ref="B103:G103"/>
    <mergeCell ref="A104:I104"/>
    <mergeCell ref="A105:B105"/>
    <mergeCell ref="A106:B106"/>
    <mergeCell ref="A108:I108"/>
    <mergeCell ref="A109:B109"/>
    <mergeCell ref="A110:B110"/>
    <mergeCell ref="A112:I112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24:G124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A145:B145"/>
    <mergeCell ref="A147:G147"/>
    <mergeCell ref="A149:I149"/>
    <mergeCell ref="B150:G150"/>
    <mergeCell ref="B151:G151"/>
    <mergeCell ref="B152:G152"/>
    <mergeCell ref="B153:G153"/>
    <mergeCell ref="B154:G154"/>
    <mergeCell ref="B155:G155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62:B162"/>
    <mergeCell ref="H162:I162"/>
    <mergeCell ref="A163:B163"/>
    <mergeCell ref="H163:I163"/>
    <mergeCell ref="A164:B164"/>
    <mergeCell ref="H164:I164"/>
    <mergeCell ref="A165:A166"/>
    <mergeCell ref="B165:E166"/>
    <mergeCell ref="H165:I165"/>
    <mergeCell ref="H166:I166"/>
    <mergeCell ref="B167:I167"/>
    <mergeCell ref="B168:I168"/>
    <mergeCell ref="A169:G169"/>
    <mergeCell ref="A171:I171"/>
    <mergeCell ref="A172:I172"/>
    <mergeCell ref="B173:G173"/>
    <mergeCell ref="B174:G174"/>
    <mergeCell ref="B175:G175"/>
    <mergeCell ref="A176:G17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A189:I189"/>
    <mergeCell ref="A190:H190"/>
    <mergeCell ref="A191:I191"/>
    <mergeCell ref="A192:F193"/>
    <mergeCell ref="G192:I192"/>
    <mergeCell ref="A194:I194"/>
    <mergeCell ref="A195:F196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D36"/>
  <sheetViews>
    <sheetView showFormulas="false" showGridLines="true" showRowColHeaders="true" showZeros="true" rightToLeft="false" tabSelected="false" showOutlineSymbols="true" defaultGridColor="true" view="pageBreakPreview" topLeftCell="A22" colorId="64" zoomScale="110" zoomScaleNormal="100" zoomScalePageLayoutView="110" workbookViewId="0">
      <selection pane="topLeft" activeCell="C15" activeCellId="0" sqref="C15"/>
    </sheetView>
  </sheetViews>
  <sheetFormatPr defaultColWidth="8.42578125" defaultRowHeight="15" customHeight="true" zeroHeight="false" outlineLevelRow="0" outlineLevelCol="0"/>
  <cols>
    <col collapsed="false" customWidth="true" hidden="false" outlineLevel="0" max="1" min="1" style="136" width="31.57"/>
    <col collapsed="false" customWidth="true" hidden="false" outlineLevel="0" max="2" min="2" style="136" width="24.42"/>
    <col collapsed="false" customWidth="true" hidden="false" outlineLevel="0" max="3" min="3" style="136" width="16.57"/>
    <col collapsed="false" customWidth="true" hidden="false" outlineLevel="0" max="4" min="4" style="136" width="17.42"/>
    <col collapsed="false" customWidth="false" hidden="false" outlineLevel="0" max="16384" min="5" style="136" width="8.42"/>
  </cols>
  <sheetData>
    <row r="1" customFormat="false" ht="44.25" hidden="false" customHeight="true" outlineLevel="0" collapsed="false">
      <c r="A1" s="137" t="s">
        <v>213</v>
      </c>
      <c r="B1" s="137"/>
      <c r="C1" s="137"/>
      <c r="D1" s="137"/>
    </row>
    <row r="2" customFormat="false" ht="34.5" hidden="false" customHeight="true" outlineLevel="0" collapsed="false">
      <c r="A2" s="138" t="s">
        <v>214</v>
      </c>
      <c r="B2" s="138"/>
      <c r="C2" s="138"/>
      <c r="D2" s="138"/>
    </row>
    <row r="3" customFormat="false" ht="25" hidden="false" customHeight="false" outlineLevel="0" collapsed="false">
      <c r="A3" s="139" t="s">
        <v>215</v>
      </c>
      <c r="B3" s="139" t="s">
        <v>216</v>
      </c>
      <c r="C3" s="139" t="s">
        <v>217</v>
      </c>
      <c r="D3" s="139" t="s">
        <v>218</v>
      </c>
    </row>
    <row r="4" customFormat="false" ht="15" hidden="false" customHeight="false" outlineLevel="0" collapsed="false">
      <c r="A4" s="140" t="s">
        <v>219</v>
      </c>
      <c r="B4" s="141" t="n">
        <v>10</v>
      </c>
      <c r="C4" s="142"/>
      <c r="D4" s="142" t="n">
        <f aca="false">B4*C4</f>
        <v>0</v>
      </c>
    </row>
    <row r="5" customFormat="false" ht="15" hidden="false" customHeight="false" outlineLevel="0" collapsed="false">
      <c r="A5" s="143" t="s">
        <v>220</v>
      </c>
      <c r="B5" s="144" t="n">
        <v>40</v>
      </c>
      <c r="C5" s="145"/>
      <c r="D5" s="145" t="n">
        <f aca="false">B5*C5</f>
        <v>0</v>
      </c>
    </row>
    <row r="6" customFormat="false" ht="15" hidden="false" customHeight="false" outlineLevel="0" collapsed="false">
      <c r="A6" s="140" t="s">
        <v>221</v>
      </c>
      <c r="B6" s="141" t="n">
        <v>1</v>
      </c>
      <c r="C6" s="142"/>
      <c r="D6" s="142" t="n">
        <f aca="false">B6*C6</f>
        <v>0</v>
      </c>
    </row>
    <row r="7" customFormat="false" ht="15" hidden="false" customHeight="false" outlineLevel="0" collapsed="false">
      <c r="A7" s="140" t="s">
        <v>222</v>
      </c>
      <c r="B7" s="141" t="n">
        <v>40</v>
      </c>
      <c r="C7" s="142"/>
      <c r="D7" s="142" t="n">
        <f aca="false">B7*C7</f>
        <v>0</v>
      </c>
    </row>
    <row r="8" customFormat="false" ht="15" hidden="false" customHeight="false" outlineLevel="0" collapsed="false">
      <c r="A8" s="140" t="s">
        <v>223</v>
      </c>
      <c r="B8" s="141" t="n">
        <v>2</v>
      </c>
      <c r="C8" s="142"/>
      <c r="D8" s="142" t="n">
        <f aca="false">B8*C8</f>
        <v>0</v>
      </c>
    </row>
    <row r="9" customFormat="false" ht="15" hidden="false" customHeight="false" outlineLevel="0" collapsed="false">
      <c r="A9" s="140" t="s">
        <v>224</v>
      </c>
      <c r="B9" s="141" t="n">
        <v>30</v>
      </c>
      <c r="C9" s="142"/>
      <c r="D9" s="142" t="n">
        <f aca="false">B9*C9</f>
        <v>0</v>
      </c>
    </row>
    <row r="10" customFormat="false" ht="15" hidden="false" customHeight="false" outlineLevel="0" collapsed="false">
      <c r="A10" s="140" t="s">
        <v>225</v>
      </c>
      <c r="B10" s="141" t="n">
        <v>25</v>
      </c>
      <c r="C10" s="142"/>
      <c r="D10" s="142" t="n">
        <f aca="false">B10*C10</f>
        <v>0</v>
      </c>
    </row>
    <row r="11" customFormat="false" ht="15" hidden="false" customHeight="false" outlineLevel="0" collapsed="false">
      <c r="A11" s="140" t="s">
        <v>226</v>
      </c>
      <c r="B11" s="141" t="n">
        <v>18</v>
      </c>
      <c r="C11" s="142"/>
      <c r="D11" s="142" t="n">
        <f aca="false">B11*C11</f>
        <v>0</v>
      </c>
    </row>
    <row r="12" customFormat="false" ht="15" hidden="false" customHeight="false" outlineLevel="0" collapsed="false">
      <c r="A12" s="140" t="s">
        <v>227</v>
      </c>
      <c r="B12" s="141" t="n">
        <v>30</v>
      </c>
      <c r="C12" s="142"/>
      <c r="D12" s="142" t="n">
        <f aca="false">B12*C12</f>
        <v>0</v>
      </c>
    </row>
    <row r="13" customFormat="false" ht="29" hidden="false" customHeight="true" outlineLevel="0" collapsed="false">
      <c r="A13" s="146" t="s">
        <v>228</v>
      </c>
      <c r="B13" s="141" t="n">
        <v>20</v>
      </c>
      <c r="C13" s="142"/>
      <c r="D13" s="142" t="n">
        <f aca="false">B13*C13</f>
        <v>0</v>
      </c>
    </row>
    <row r="14" customFormat="false" ht="28.5" hidden="false" customHeight="true" outlineLevel="0" collapsed="false">
      <c r="A14" s="146" t="s">
        <v>229</v>
      </c>
      <c r="B14" s="141" t="n">
        <v>2</v>
      </c>
      <c r="C14" s="142"/>
      <c r="D14" s="142" t="n">
        <f aca="false">B14*C14</f>
        <v>0</v>
      </c>
    </row>
    <row r="15" customFormat="false" ht="15" hidden="false" customHeight="false" outlineLevel="0" collapsed="false">
      <c r="A15" s="140" t="s">
        <v>230</v>
      </c>
      <c r="B15" s="141" t="n">
        <v>30</v>
      </c>
      <c r="C15" s="142"/>
      <c r="D15" s="142" t="n">
        <f aca="false">B15*C15</f>
        <v>0</v>
      </c>
    </row>
    <row r="16" customFormat="false" ht="15" hidden="false" customHeight="false" outlineLevel="0" collapsed="false">
      <c r="A16" s="140"/>
      <c r="B16" s="141"/>
      <c r="C16" s="142"/>
      <c r="D16" s="142"/>
    </row>
    <row r="17" customFormat="false" ht="15" hidden="false" customHeight="false" outlineLevel="0" collapsed="false">
      <c r="A17" s="140"/>
      <c r="B17" s="141"/>
      <c r="C17" s="142"/>
      <c r="D17" s="142"/>
    </row>
    <row r="18" customFormat="false" ht="15" hidden="false" customHeight="false" outlineLevel="0" collapsed="false">
      <c r="A18" s="140"/>
      <c r="B18" s="141"/>
      <c r="C18" s="142"/>
      <c r="D18" s="142"/>
    </row>
    <row r="19" customFormat="false" ht="15" hidden="false" customHeight="false" outlineLevel="0" collapsed="false">
      <c r="A19" s="140"/>
      <c r="B19" s="141"/>
      <c r="C19" s="142"/>
      <c r="D19" s="142"/>
    </row>
    <row r="20" customFormat="false" ht="15" hidden="false" customHeight="false" outlineLevel="0" collapsed="false">
      <c r="A20" s="140"/>
      <c r="B20" s="141"/>
      <c r="C20" s="142"/>
      <c r="D20" s="142"/>
    </row>
    <row r="21" customFormat="false" ht="15" hidden="false" customHeight="false" outlineLevel="0" collapsed="false">
      <c r="A21" s="140"/>
      <c r="B21" s="141"/>
      <c r="C21" s="142"/>
      <c r="D21" s="142"/>
    </row>
    <row r="22" customFormat="false" ht="15" hidden="false" customHeight="false" outlineLevel="0" collapsed="false">
      <c r="A22" s="140"/>
      <c r="B22" s="141"/>
      <c r="C22" s="142"/>
      <c r="D22" s="142"/>
    </row>
    <row r="23" customFormat="false" ht="15" hidden="false" customHeight="false" outlineLevel="0" collapsed="false">
      <c r="A23" s="140"/>
      <c r="B23" s="141"/>
      <c r="C23" s="142"/>
      <c r="D23" s="142"/>
    </row>
    <row r="24" customFormat="false" ht="15" hidden="false" customHeight="false" outlineLevel="0" collapsed="false">
      <c r="A24" s="140"/>
      <c r="B24" s="141"/>
      <c r="C24" s="142"/>
      <c r="D24" s="142"/>
    </row>
    <row r="25" customFormat="false" ht="15" hidden="false" customHeight="false" outlineLevel="0" collapsed="false">
      <c r="A25" s="140"/>
      <c r="B25" s="141"/>
      <c r="C25" s="142"/>
      <c r="D25" s="142"/>
    </row>
    <row r="26" customFormat="false" ht="15" hidden="false" customHeight="false" outlineLevel="0" collapsed="false">
      <c r="A26" s="140"/>
      <c r="B26" s="141"/>
      <c r="C26" s="142"/>
      <c r="D26" s="142"/>
    </row>
    <row r="27" customFormat="false" ht="15" hidden="false" customHeight="false" outlineLevel="0" collapsed="false">
      <c r="A27" s="140"/>
      <c r="B27" s="141"/>
      <c r="C27" s="142"/>
      <c r="D27" s="142"/>
    </row>
    <row r="28" customFormat="false" ht="15" hidden="false" customHeight="false" outlineLevel="0" collapsed="false">
      <c r="A28" s="140"/>
      <c r="B28" s="141"/>
      <c r="C28" s="142"/>
      <c r="D28" s="142"/>
    </row>
    <row r="29" customFormat="false" ht="15" hidden="false" customHeight="false" outlineLevel="0" collapsed="false">
      <c r="A29" s="140"/>
      <c r="B29" s="141"/>
      <c r="C29" s="142"/>
      <c r="D29" s="142"/>
    </row>
    <row r="30" customFormat="false" ht="15" hidden="false" customHeight="false" outlineLevel="0" collapsed="false">
      <c r="A30" s="140"/>
      <c r="B30" s="141"/>
      <c r="C30" s="142"/>
      <c r="D30" s="142"/>
    </row>
    <row r="31" customFormat="false" ht="15" hidden="false" customHeight="false" outlineLevel="0" collapsed="false">
      <c r="A31" s="140"/>
      <c r="B31" s="141"/>
      <c r="C31" s="142"/>
      <c r="D31" s="142"/>
    </row>
    <row r="32" customFormat="false" ht="15" hidden="false" customHeight="false" outlineLevel="0" collapsed="false">
      <c r="A32" s="140"/>
      <c r="B32" s="141"/>
      <c r="C32" s="142"/>
      <c r="D32" s="142"/>
    </row>
    <row r="33" customFormat="false" ht="15" hidden="false" customHeight="false" outlineLevel="0" collapsed="false">
      <c r="A33" s="140"/>
      <c r="B33" s="141"/>
      <c r="C33" s="142"/>
      <c r="D33" s="147"/>
    </row>
    <row r="34" customFormat="false" ht="6" hidden="false" customHeight="true" outlineLevel="0" collapsed="false">
      <c r="A34" s="148"/>
      <c r="B34" s="148"/>
      <c r="C34" s="148"/>
      <c r="D34" s="148"/>
    </row>
    <row r="35" customFormat="false" ht="27.75" hidden="false" customHeight="true" outlineLevel="0" collapsed="false">
      <c r="A35" s="149" t="s">
        <v>231</v>
      </c>
      <c r="B35" s="149"/>
      <c r="C35" s="149"/>
      <c r="D35" s="150" t="n">
        <f aca="false">SUM(D4:D33)</f>
        <v>0</v>
      </c>
    </row>
    <row r="36" customFormat="false" ht="6.75" hidden="false" customHeight="true" outlineLevel="0" collapsed="false">
      <c r="A36" s="148"/>
      <c r="B36" s="148"/>
      <c r="C36" s="148"/>
      <c r="D36" s="148"/>
    </row>
  </sheetData>
  <mergeCells count="5">
    <mergeCell ref="A1:D1"/>
    <mergeCell ref="A2:D2"/>
    <mergeCell ref="A34:D34"/>
    <mergeCell ref="A35:C35"/>
    <mergeCell ref="A36:D36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K69"/>
  <sheetViews>
    <sheetView showFormulas="false" showGridLines="true" showRowColHeaders="true" showZeros="true" rightToLeft="false" tabSelected="false" showOutlineSymbols="true" defaultGridColor="true" view="pageBreakPreview" topLeftCell="A1" colorId="64" zoomScale="110" zoomScaleNormal="100" zoomScalePageLayoutView="110" workbookViewId="0">
      <selection pane="topLeft" activeCell="E2" activeCellId="0" sqref="E2"/>
    </sheetView>
  </sheetViews>
  <sheetFormatPr defaultColWidth="8.42578125" defaultRowHeight="15" customHeight="true" zeroHeight="false" outlineLevelRow="0" outlineLevelCol="0"/>
  <cols>
    <col collapsed="false" customWidth="true" hidden="false" outlineLevel="0" max="1" min="1" style="136" width="31.57"/>
    <col collapsed="false" customWidth="true" hidden="false" outlineLevel="0" max="2" min="2" style="136" width="24.42"/>
    <col collapsed="false" customWidth="true" hidden="false" outlineLevel="0" max="3" min="3" style="136" width="16.57"/>
    <col collapsed="false" customWidth="true" hidden="false" outlineLevel="0" max="4" min="4" style="136" width="17.42"/>
    <col collapsed="false" customWidth="true" hidden="false" outlineLevel="0" max="5" min="5" style="136" width="7.29"/>
    <col collapsed="false" customWidth="true" hidden="false" outlineLevel="0" max="6" min="6" style="136" width="16.14"/>
    <col collapsed="false" customWidth="true" hidden="false" outlineLevel="0" max="7" min="7" style="136" width="12.86"/>
    <col collapsed="false" customWidth="true" hidden="false" outlineLevel="0" max="8" min="8" style="136" width="15.42"/>
    <col collapsed="false" customWidth="true" hidden="false" outlineLevel="0" max="9" min="9" style="136" width="14.86"/>
    <col collapsed="false" customWidth="true" hidden="false" outlineLevel="0" max="10" min="10" style="136" width="15.42"/>
    <col collapsed="false" customWidth="true" hidden="false" outlineLevel="0" max="11" min="11" style="136" width="15"/>
    <col collapsed="false" customWidth="false" hidden="false" outlineLevel="0" max="16384" min="12" style="136" width="8.42"/>
  </cols>
  <sheetData>
    <row r="1" customFormat="false" ht="76.5" hidden="false" customHeight="true" outlineLevel="0" collapsed="false">
      <c r="A1" s="151" t="s">
        <v>232</v>
      </c>
      <c r="B1" s="151" t="s">
        <v>233</v>
      </c>
      <c r="C1" s="152" t="s">
        <v>234</v>
      </c>
      <c r="D1" s="152" t="s">
        <v>235</v>
      </c>
      <c r="E1" s="153" t="s">
        <v>236</v>
      </c>
      <c r="F1" s="153" t="s">
        <v>237</v>
      </c>
      <c r="G1" s="153" t="s">
        <v>238</v>
      </c>
      <c r="H1" s="154" t="s">
        <v>239</v>
      </c>
      <c r="I1" s="155" t="s">
        <v>240</v>
      </c>
      <c r="J1" s="155" t="s">
        <v>241</v>
      </c>
      <c r="K1" s="154" t="s">
        <v>242</v>
      </c>
    </row>
    <row r="2" customFormat="false" ht="15" hidden="false" customHeight="false" outlineLevel="0" collapsed="false">
      <c r="A2" s="156"/>
      <c r="B2" s="156"/>
      <c r="C2" s="157"/>
      <c r="D2" s="157"/>
      <c r="E2" s="157"/>
      <c r="F2" s="158" t="e">
        <f aca="true">OFFSET(INDIRECT(SUBSTITUTE(_xlfn.FORMULATEXT(J2),"=","")), -6, 0)</f>
        <v>#N/A</v>
      </c>
      <c r="G2" s="159" t="e">
        <f aca="false">F2*E2</f>
        <v>#N/A</v>
      </c>
      <c r="H2" s="160" t="e">
        <f aca="true">OFFSET(INDIRECT(SUBSTITUTE(_xlfn.FORMULATEXT(J2),"=","")), -3, 0)</f>
        <v>#N/A</v>
      </c>
      <c r="I2" s="160" t="e">
        <f aca="false">H2*E2</f>
        <v>#N/A</v>
      </c>
      <c r="J2" s="161"/>
      <c r="K2" s="161" t="n">
        <f aca="false">E2*J2</f>
        <v>0</v>
      </c>
    </row>
    <row r="3" customFormat="false" ht="15" hidden="false" customHeight="false" outlineLevel="0" collapsed="false">
      <c r="A3" s="156"/>
      <c r="B3" s="156"/>
      <c r="C3" s="162"/>
      <c r="D3" s="162"/>
      <c r="E3" s="162"/>
      <c r="F3" s="158" t="e">
        <f aca="true">OFFSET(INDIRECT(SUBSTITUTE(_xlfn.FORMULATEXT(J3),"=","")), -6, 0)</f>
        <v>#N/A</v>
      </c>
      <c r="G3" s="159" t="e">
        <f aca="false">F3*E3</f>
        <v>#N/A</v>
      </c>
      <c r="H3" s="160" t="e">
        <f aca="true">OFFSET(INDIRECT(SUBSTITUTE(_xlfn.FORMULATEXT(J3),"=","")), -3, 0)</f>
        <v>#N/A</v>
      </c>
      <c r="I3" s="160" t="e">
        <f aca="false">H3*E3</f>
        <v>#N/A</v>
      </c>
      <c r="J3" s="163"/>
      <c r="K3" s="163" t="n">
        <f aca="false">E3*J3</f>
        <v>0</v>
      </c>
    </row>
    <row r="4" customFormat="false" ht="15" hidden="false" customHeight="false" outlineLevel="0" collapsed="false">
      <c r="A4" s="156"/>
      <c r="B4" s="156"/>
      <c r="C4" s="162"/>
      <c r="D4" s="162"/>
      <c r="E4" s="162"/>
      <c r="F4" s="158" t="e">
        <f aca="true">OFFSET(INDIRECT(SUBSTITUTE(_xlfn.FORMULATEXT(J4),"=","")), -6, 0)</f>
        <v>#N/A</v>
      </c>
      <c r="G4" s="159" t="e">
        <f aca="false">F4*E4</f>
        <v>#N/A</v>
      </c>
      <c r="H4" s="160" t="e">
        <f aca="true">OFFSET(INDIRECT(SUBSTITUTE(_xlfn.FORMULATEXT(J4),"=","")), -3, 0)</f>
        <v>#N/A</v>
      </c>
      <c r="I4" s="160" t="e">
        <f aca="false">H4*E4</f>
        <v>#N/A</v>
      </c>
      <c r="J4" s="163"/>
      <c r="K4" s="163" t="n">
        <f aca="false">E4*J4</f>
        <v>0</v>
      </c>
    </row>
    <row r="5" customFormat="false" ht="15" hidden="false" customHeight="false" outlineLevel="0" collapsed="false">
      <c r="A5" s="156"/>
      <c r="B5" s="156"/>
      <c r="C5" s="162"/>
      <c r="D5" s="162"/>
      <c r="E5" s="162"/>
      <c r="F5" s="158" t="e">
        <f aca="true">OFFSET(INDIRECT(SUBSTITUTE(_xlfn.FORMULATEXT(J5),"=","")), -6, 0)</f>
        <v>#N/A</v>
      </c>
      <c r="G5" s="159" t="e">
        <f aca="false">F5*E5</f>
        <v>#N/A</v>
      </c>
      <c r="H5" s="160" t="e">
        <f aca="true">OFFSET(INDIRECT(SUBSTITUTE(_xlfn.FORMULATEXT(J5),"=","")), -3, 0)</f>
        <v>#N/A</v>
      </c>
      <c r="I5" s="160" t="e">
        <f aca="false">H5*E5</f>
        <v>#N/A</v>
      </c>
      <c r="J5" s="163"/>
      <c r="K5" s="163" t="n">
        <f aca="false">E5*J5</f>
        <v>0</v>
      </c>
    </row>
    <row r="6" customFormat="false" ht="15" hidden="false" customHeight="false" outlineLevel="0" collapsed="false">
      <c r="A6" s="156"/>
      <c r="B6" s="156"/>
      <c r="C6" s="162"/>
      <c r="D6" s="162"/>
      <c r="E6" s="162"/>
      <c r="F6" s="158" t="e">
        <f aca="true">OFFSET(INDIRECT(SUBSTITUTE(_xlfn.FORMULATEXT(J6),"=","")), -6, 0)</f>
        <v>#N/A</v>
      </c>
      <c r="G6" s="159" t="e">
        <f aca="false">F6*E6</f>
        <v>#N/A</v>
      </c>
      <c r="H6" s="160" t="e">
        <f aca="true">OFFSET(INDIRECT(SUBSTITUTE(_xlfn.FORMULATEXT(J6),"=","")), -3, 0)</f>
        <v>#N/A</v>
      </c>
      <c r="I6" s="160" t="e">
        <f aca="false">H6*E6</f>
        <v>#N/A</v>
      </c>
      <c r="J6" s="163"/>
      <c r="K6" s="163" t="n">
        <f aca="false">E6*J6</f>
        <v>0</v>
      </c>
    </row>
    <row r="7" customFormat="false" ht="15" hidden="false" customHeight="false" outlineLevel="0" collapsed="false">
      <c r="A7" s="156"/>
      <c r="B7" s="156"/>
      <c r="C7" s="162"/>
      <c r="D7" s="162"/>
      <c r="E7" s="162"/>
      <c r="F7" s="158" t="e">
        <f aca="true">OFFSET(INDIRECT(SUBSTITUTE(_xlfn.FORMULATEXT(J7),"=","")), -6, 0)</f>
        <v>#N/A</v>
      </c>
      <c r="G7" s="159" t="e">
        <f aca="false">F7*E7</f>
        <v>#N/A</v>
      </c>
      <c r="H7" s="160" t="e">
        <f aca="true">OFFSET(INDIRECT(SUBSTITUTE(_xlfn.FORMULATEXT(J7),"=","")), -3, 0)</f>
        <v>#N/A</v>
      </c>
      <c r="I7" s="160" t="e">
        <f aca="false">H7*E7</f>
        <v>#N/A</v>
      </c>
      <c r="J7" s="163"/>
      <c r="K7" s="163" t="n">
        <f aca="false">E7*J7</f>
        <v>0</v>
      </c>
    </row>
    <row r="8" customFormat="false" ht="15" hidden="false" customHeight="false" outlineLevel="0" collapsed="false">
      <c r="A8" s="156"/>
      <c r="B8" s="156"/>
      <c r="C8" s="162"/>
      <c r="D8" s="162"/>
      <c r="E8" s="162"/>
      <c r="F8" s="158" t="e">
        <f aca="true">OFFSET(INDIRECT(SUBSTITUTE(_xlfn.FORMULATEXT(J8),"=","")), -6, 0)</f>
        <v>#N/A</v>
      </c>
      <c r="G8" s="159" t="e">
        <f aca="false">F8*E8</f>
        <v>#N/A</v>
      </c>
      <c r="H8" s="160" t="e">
        <f aca="true">OFFSET(INDIRECT(SUBSTITUTE(_xlfn.FORMULATEXT(J8),"=","")), -3, 0)</f>
        <v>#N/A</v>
      </c>
      <c r="I8" s="160" t="e">
        <f aca="false">H8*E8</f>
        <v>#N/A</v>
      </c>
      <c r="J8" s="163"/>
      <c r="K8" s="163" t="n">
        <f aca="false">E8*J8</f>
        <v>0</v>
      </c>
    </row>
    <row r="9" customFormat="false" ht="15" hidden="false" customHeight="false" outlineLevel="0" collapsed="false">
      <c r="A9" s="156"/>
      <c r="B9" s="156"/>
      <c r="C9" s="162"/>
      <c r="D9" s="162"/>
      <c r="E9" s="162"/>
      <c r="F9" s="158" t="e">
        <f aca="true">OFFSET(INDIRECT(SUBSTITUTE(_xlfn.FORMULATEXT(J9),"=","")), -6, 0)</f>
        <v>#N/A</v>
      </c>
      <c r="G9" s="159" t="e">
        <f aca="false">F9*E9</f>
        <v>#N/A</v>
      </c>
      <c r="H9" s="160" t="e">
        <f aca="true">OFFSET(INDIRECT(SUBSTITUTE(_xlfn.FORMULATEXT(J9),"=","")), -3, 0)</f>
        <v>#N/A</v>
      </c>
      <c r="I9" s="160" t="e">
        <f aca="false">H9*E9</f>
        <v>#N/A</v>
      </c>
      <c r="J9" s="163"/>
      <c r="K9" s="163" t="n">
        <f aca="false">E9*J9</f>
        <v>0</v>
      </c>
    </row>
    <row r="10" customFormat="false" ht="15" hidden="false" customHeight="false" outlineLevel="0" collapsed="false">
      <c r="A10" s="156"/>
      <c r="B10" s="156"/>
      <c r="C10" s="162"/>
      <c r="D10" s="162"/>
      <c r="E10" s="162"/>
      <c r="F10" s="158" t="e">
        <f aca="true">OFFSET(INDIRECT(SUBSTITUTE(_xlfn.FORMULATEXT(J10),"=","")), -6, 0)</f>
        <v>#N/A</v>
      </c>
      <c r="G10" s="159" t="e">
        <f aca="false">F10*E10</f>
        <v>#N/A</v>
      </c>
      <c r="H10" s="160" t="e">
        <f aca="true">OFFSET(INDIRECT(SUBSTITUTE(_xlfn.FORMULATEXT(J10),"=","")), -3, 0)</f>
        <v>#N/A</v>
      </c>
      <c r="I10" s="160" t="e">
        <f aca="false">H10*E10</f>
        <v>#N/A</v>
      </c>
      <c r="J10" s="163"/>
      <c r="K10" s="163" t="n">
        <f aca="false">E10*J10</f>
        <v>0</v>
      </c>
    </row>
    <row r="11" customFormat="false" ht="15" hidden="false" customHeight="false" outlineLevel="0" collapsed="false">
      <c r="A11" s="156"/>
      <c r="B11" s="156"/>
      <c r="C11" s="162"/>
      <c r="D11" s="162"/>
      <c r="E11" s="162"/>
      <c r="F11" s="158" t="e">
        <f aca="true">OFFSET(INDIRECT(SUBSTITUTE(_xlfn.FORMULATEXT(J11),"=","")), -6, 0)</f>
        <v>#N/A</v>
      </c>
      <c r="G11" s="159" t="e">
        <f aca="false">F11*E11</f>
        <v>#N/A</v>
      </c>
      <c r="H11" s="160" t="e">
        <f aca="true">OFFSET(INDIRECT(SUBSTITUTE(_xlfn.FORMULATEXT(J11),"=","")), -3, 0)</f>
        <v>#N/A</v>
      </c>
      <c r="I11" s="160" t="e">
        <f aca="false">H11*E11</f>
        <v>#N/A</v>
      </c>
      <c r="J11" s="163"/>
      <c r="K11" s="163" t="n">
        <f aca="false">E11*J11</f>
        <v>0</v>
      </c>
    </row>
    <row r="12" customFormat="false" ht="15" hidden="false" customHeight="false" outlineLevel="0" collapsed="false">
      <c r="A12" s="156"/>
      <c r="B12" s="156"/>
      <c r="C12" s="162"/>
      <c r="D12" s="162"/>
      <c r="E12" s="162"/>
      <c r="F12" s="158" t="e">
        <f aca="true">OFFSET(INDIRECT(SUBSTITUTE(_xlfn.FORMULATEXT(J12),"=","")), -6, 0)</f>
        <v>#N/A</v>
      </c>
      <c r="G12" s="159" t="e">
        <f aca="false">F12*E12</f>
        <v>#N/A</v>
      </c>
      <c r="H12" s="160" t="e">
        <f aca="true">OFFSET(INDIRECT(SUBSTITUTE(_xlfn.FORMULATEXT(J12),"=","")), -3, 0)</f>
        <v>#N/A</v>
      </c>
      <c r="I12" s="160" t="e">
        <f aca="false">H12*E12</f>
        <v>#N/A</v>
      </c>
      <c r="J12" s="163"/>
      <c r="K12" s="163" t="n">
        <f aca="false">E12*J12</f>
        <v>0</v>
      </c>
    </row>
    <row r="13" customFormat="false" ht="15" hidden="false" customHeight="false" outlineLevel="0" collapsed="false">
      <c r="A13" s="156"/>
      <c r="B13" s="156"/>
      <c r="C13" s="162"/>
      <c r="D13" s="162"/>
      <c r="E13" s="162"/>
      <c r="F13" s="158" t="e">
        <f aca="true">OFFSET(INDIRECT(SUBSTITUTE(_xlfn.FORMULATEXT(J13),"=","")), -6, 0)</f>
        <v>#N/A</v>
      </c>
      <c r="G13" s="159" t="e">
        <f aca="false">F13*E13</f>
        <v>#N/A</v>
      </c>
      <c r="H13" s="160" t="e">
        <f aca="true">OFFSET(INDIRECT(SUBSTITUTE(_xlfn.FORMULATEXT(J13),"=","")), -3, 0)</f>
        <v>#N/A</v>
      </c>
      <c r="I13" s="160" t="e">
        <f aca="false">H13*E13</f>
        <v>#N/A</v>
      </c>
      <c r="J13" s="163"/>
      <c r="K13" s="163" t="n">
        <f aca="false">E13*J13</f>
        <v>0</v>
      </c>
    </row>
    <row r="14" customFormat="false" ht="15" hidden="false" customHeight="false" outlineLevel="0" collapsed="false">
      <c r="A14" s="156"/>
      <c r="B14" s="156"/>
      <c r="C14" s="162"/>
      <c r="D14" s="162"/>
      <c r="E14" s="162"/>
      <c r="F14" s="158" t="e">
        <f aca="true">OFFSET(INDIRECT(SUBSTITUTE(_xlfn.FORMULATEXT(J14),"=","")), -6, 0)</f>
        <v>#N/A</v>
      </c>
      <c r="G14" s="159" t="e">
        <f aca="false">F14*E14</f>
        <v>#N/A</v>
      </c>
      <c r="H14" s="160" t="e">
        <f aca="true">OFFSET(INDIRECT(SUBSTITUTE(_xlfn.FORMULATEXT(J14),"=","")), -3, 0)</f>
        <v>#N/A</v>
      </c>
      <c r="I14" s="160" t="e">
        <f aca="false">H14*E14</f>
        <v>#N/A</v>
      </c>
      <c r="J14" s="163"/>
      <c r="K14" s="163" t="n">
        <f aca="false">E14*J14</f>
        <v>0</v>
      </c>
    </row>
    <row r="15" customFormat="false" ht="15" hidden="false" customHeight="false" outlineLevel="0" collapsed="false">
      <c r="A15" s="156"/>
      <c r="B15" s="156"/>
      <c r="C15" s="162"/>
      <c r="D15" s="162"/>
      <c r="E15" s="162"/>
      <c r="F15" s="158" t="e">
        <f aca="true">OFFSET(INDIRECT(SUBSTITUTE(_xlfn.FORMULATEXT(J15),"=","")), -6, 0)</f>
        <v>#N/A</v>
      </c>
      <c r="G15" s="159" t="e">
        <f aca="false">F15*E15</f>
        <v>#N/A</v>
      </c>
      <c r="H15" s="160" t="e">
        <f aca="true">OFFSET(INDIRECT(SUBSTITUTE(_xlfn.FORMULATEXT(J15),"=","")), -3, 0)</f>
        <v>#N/A</v>
      </c>
      <c r="I15" s="160" t="e">
        <f aca="false">H15*E15</f>
        <v>#N/A</v>
      </c>
      <c r="J15" s="163"/>
      <c r="K15" s="163" t="n">
        <f aca="false">E15*J15</f>
        <v>0</v>
      </c>
    </row>
    <row r="16" customFormat="false" ht="15" hidden="false" customHeight="false" outlineLevel="0" collapsed="false">
      <c r="A16" s="156"/>
      <c r="B16" s="156"/>
      <c r="C16" s="162"/>
      <c r="D16" s="162"/>
      <c r="E16" s="162"/>
      <c r="F16" s="158" t="e">
        <f aca="true">OFFSET(INDIRECT(SUBSTITUTE(_xlfn.FORMULATEXT(J16),"=","")), -6, 0)</f>
        <v>#N/A</v>
      </c>
      <c r="G16" s="159" t="e">
        <f aca="false">F16*E16</f>
        <v>#N/A</v>
      </c>
      <c r="H16" s="160" t="e">
        <f aca="true">OFFSET(INDIRECT(SUBSTITUTE(_xlfn.FORMULATEXT(J16),"=","")), -3, 0)</f>
        <v>#N/A</v>
      </c>
      <c r="I16" s="160" t="e">
        <f aca="false">H16*E16</f>
        <v>#N/A</v>
      </c>
      <c r="J16" s="163"/>
      <c r="K16" s="163" t="n">
        <f aca="false">E16*J16</f>
        <v>0</v>
      </c>
    </row>
    <row r="17" customFormat="false" ht="15" hidden="false" customHeight="false" outlineLevel="0" collapsed="false">
      <c r="A17" s="156"/>
      <c r="B17" s="156"/>
      <c r="C17" s="162"/>
      <c r="D17" s="162"/>
      <c r="E17" s="162"/>
      <c r="F17" s="158" t="e">
        <f aca="true">OFFSET(INDIRECT(SUBSTITUTE(_xlfn.FORMULATEXT(J17),"=","")), -6, 0)</f>
        <v>#N/A</v>
      </c>
      <c r="G17" s="159" t="e">
        <f aca="false">F17*E17</f>
        <v>#N/A</v>
      </c>
      <c r="H17" s="160" t="e">
        <f aca="true">OFFSET(INDIRECT(SUBSTITUTE(_xlfn.FORMULATEXT(J17),"=","")), -3, 0)</f>
        <v>#N/A</v>
      </c>
      <c r="I17" s="160" t="e">
        <f aca="false">H17*E17</f>
        <v>#N/A</v>
      </c>
      <c r="J17" s="163"/>
      <c r="K17" s="163" t="n">
        <f aca="false">E17*J17</f>
        <v>0</v>
      </c>
    </row>
    <row r="18" customFormat="false" ht="15" hidden="false" customHeight="false" outlineLevel="0" collapsed="false">
      <c r="A18" s="156"/>
      <c r="B18" s="156"/>
      <c r="C18" s="162"/>
      <c r="D18" s="162"/>
      <c r="E18" s="162"/>
      <c r="F18" s="158" t="e">
        <f aca="true">OFFSET(INDIRECT(SUBSTITUTE(_xlfn.FORMULATEXT(J18),"=","")), -6, 0)</f>
        <v>#N/A</v>
      </c>
      <c r="G18" s="159" t="e">
        <f aca="false">F18*E18</f>
        <v>#N/A</v>
      </c>
      <c r="H18" s="160" t="e">
        <f aca="true">OFFSET(INDIRECT(SUBSTITUTE(_xlfn.FORMULATEXT(J18),"=","")), -3, 0)</f>
        <v>#N/A</v>
      </c>
      <c r="I18" s="160" t="e">
        <f aca="false">H18*E18</f>
        <v>#N/A</v>
      </c>
      <c r="J18" s="163"/>
      <c r="K18" s="163" t="n">
        <f aca="false">E18*J18</f>
        <v>0</v>
      </c>
    </row>
    <row r="19" customFormat="false" ht="15" hidden="false" customHeight="false" outlineLevel="0" collapsed="false">
      <c r="A19" s="156"/>
      <c r="B19" s="156"/>
      <c r="C19" s="162"/>
      <c r="D19" s="162"/>
      <c r="E19" s="162"/>
      <c r="F19" s="158" t="e">
        <f aca="true">OFFSET(INDIRECT(SUBSTITUTE(_xlfn.FORMULATEXT(J19),"=","")), -6, 0)</f>
        <v>#N/A</v>
      </c>
      <c r="G19" s="159" t="e">
        <f aca="false">F19*E19</f>
        <v>#N/A</v>
      </c>
      <c r="H19" s="160" t="e">
        <f aca="true">OFFSET(INDIRECT(SUBSTITUTE(_xlfn.FORMULATEXT(J19),"=","")), -3, 0)</f>
        <v>#N/A</v>
      </c>
      <c r="I19" s="160" t="e">
        <f aca="false">H19*E19</f>
        <v>#N/A</v>
      </c>
      <c r="J19" s="163"/>
      <c r="K19" s="163" t="n">
        <f aca="false">E19*J19</f>
        <v>0</v>
      </c>
    </row>
    <row r="20" customFormat="false" ht="15" hidden="false" customHeight="false" outlineLevel="0" collapsed="false">
      <c r="A20" s="156"/>
      <c r="B20" s="156"/>
      <c r="C20" s="162"/>
      <c r="D20" s="162"/>
      <c r="E20" s="162"/>
      <c r="F20" s="158" t="e">
        <f aca="true">OFFSET(INDIRECT(SUBSTITUTE(_xlfn.FORMULATEXT(J20),"=","")), -6, 0)</f>
        <v>#N/A</v>
      </c>
      <c r="G20" s="159" t="e">
        <f aca="false">F20*E20</f>
        <v>#N/A</v>
      </c>
      <c r="H20" s="160" t="e">
        <f aca="true">OFFSET(INDIRECT(SUBSTITUTE(_xlfn.FORMULATEXT(J20),"=","")), -3, 0)</f>
        <v>#N/A</v>
      </c>
      <c r="I20" s="160" t="e">
        <f aca="false">H20*E20</f>
        <v>#N/A</v>
      </c>
      <c r="J20" s="163"/>
      <c r="K20" s="163" t="n">
        <f aca="false">E20*J20</f>
        <v>0</v>
      </c>
    </row>
    <row r="21" customFormat="false" ht="15" hidden="false" customHeight="false" outlineLevel="0" collapsed="false">
      <c r="A21" s="156"/>
      <c r="B21" s="156"/>
      <c r="C21" s="162"/>
      <c r="D21" s="162"/>
      <c r="E21" s="162"/>
      <c r="F21" s="158" t="e">
        <f aca="true">OFFSET(INDIRECT(SUBSTITUTE(_xlfn.FORMULATEXT(J21),"=","")), -6, 0)</f>
        <v>#N/A</v>
      </c>
      <c r="G21" s="159" t="e">
        <f aca="false">F21*E21</f>
        <v>#N/A</v>
      </c>
      <c r="H21" s="160" t="e">
        <f aca="true">OFFSET(INDIRECT(SUBSTITUTE(_xlfn.FORMULATEXT(J21),"=","")), -3, 0)</f>
        <v>#N/A</v>
      </c>
      <c r="I21" s="160" t="e">
        <f aca="false">H21*E21</f>
        <v>#N/A</v>
      </c>
      <c r="J21" s="163"/>
      <c r="K21" s="163" t="n">
        <f aca="false">E21*J21</f>
        <v>0</v>
      </c>
    </row>
    <row r="22" customFormat="false" ht="15" hidden="false" customHeight="false" outlineLevel="0" collapsed="false">
      <c r="A22" s="156"/>
      <c r="B22" s="156"/>
      <c r="C22" s="162"/>
      <c r="D22" s="162"/>
      <c r="E22" s="162"/>
      <c r="F22" s="158" t="e">
        <f aca="true">OFFSET(INDIRECT(SUBSTITUTE(_xlfn.FORMULATEXT(J22),"=","")), -6, 0)</f>
        <v>#N/A</v>
      </c>
      <c r="G22" s="159" t="e">
        <f aca="false">F22*E22</f>
        <v>#N/A</v>
      </c>
      <c r="H22" s="160" t="e">
        <f aca="true">OFFSET(INDIRECT(SUBSTITUTE(_xlfn.FORMULATEXT(J22),"=","")), -3, 0)</f>
        <v>#N/A</v>
      </c>
      <c r="I22" s="160" t="e">
        <f aca="false">H22*E22</f>
        <v>#N/A</v>
      </c>
      <c r="J22" s="163"/>
      <c r="K22" s="163" t="n">
        <f aca="false">E22*J22</f>
        <v>0</v>
      </c>
    </row>
    <row r="23" customFormat="false" ht="15" hidden="false" customHeight="false" outlineLevel="0" collapsed="false">
      <c r="A23" s="156"/>
      <c r="B23" s="156"/>
      <c r="C23" s="162"/>
      <c r="D23" s="162"/>
      <c r="E23" s="162"/>
      <c r="F23" s="158" t="e">
        <f aca="true">OFFSET(INDIRECT(SUBSTITUTE(_xlfn.FORMULATEXT(J23),"=","")), -6, 0)</f>
        <v>#N/A</v>
      </c>
      <c r="G23" s="159" t="e">
        <f aca="false">F23*E23</f>
        <v>#N/A</v>
      </c>
      <c r="H23" s="160" t="e">
        <f aca="true">OFFSET(INDIRECT(SUBSTITUTE(_xlfn.FORMULATEXT(J23),"=","")), -3, 0)</f>
        <v>#N/A</v>
      </c>
      <c r="I23" s="160" t="e">
        <f aca="false">H23*E23</f>
        <v>#N/A</v>
      </c>
      <c r="J23" s="163"/>
      <c r="K23" s="163" t="n">
        <f aca="false">E23*J23</f>
        <v>0</v>
      </c>
    </row>
    <row r="24" customFormat="false" ht="15" hidden="false" customHeight="false" outlineLevel="0" collapsed="false">
      <c r="A24" s="156"/>
      <c r="B24" s="156"/>
      <c r="C24" s="162"/>
      <c r="D24" s="162"/>
      <c r="E24" s="162"/>
      <c r="F24" s="158" t="e">
        <f aca="true">OFFSET(INDIRECT(SUBSTITUTE(_xlfn.FORMULATEXT(J24),"=","")), -6, 0)</f>
        <v>#N/A</v>
      </c>
      <c r="G24" s="159" t="e">
        <f aca="false">F24*E24</f>
        <v>#N/A</v>
      </c>
      <c r="H24" s="160" t="e">
        <f aca="true">OFFSET(INDIRECT(SUBSTITUTE(_xlfn.FORMULATEXT(J24),"=","")), -3, 0)</f>
        <v>#N/A</v>
      </c>
      <c r="I24" s="160" t="e">
        <f aca="false">H24*E24</f>
        <v>#N/A</v>
      </c>
      <c r="J24" s="163"/>
      <c r="K24" s="163" t="n">
        <f aca="false">E24*J24</f>
        <v>0</v>
      </c>
    </row>
    <row r="25" customFormat="false" ht="15" hidden="false" customHeight="false" outlineLevel="0" collapsed="false">
      <c r="A25" s="156"/>
      <c r="B25" s="156"/>
      <c r="C25" s="162"/>
      <c r="D25" s="162"/>
      <c r="E25" s="162"/>
      <c r="F25" s="158" t="e">
        <f aca="true">OFFSET(INDIRECT(SUBSTITUTE(_xlfn.FORMULATEXT(J25),"=","")), -6, 0)</f>
        <v>#N/A</v>
      </c>
      <c r="G25" s="159" t="e">
        <f aca="false">F25*E25</f>
        <v>#N/A</v>
      </c>
      <c r="H25" s="160" t="e">
        <f aca="true">OFFSET(INDIRECT(SUBSTITUTE(_xlfn.FORMULATEXT(J25),"=","")), -3, 0)</f>
        <v>#N/A</v>
      </c>
      <c r="I25" s="160" t="e">
        <f aca="false">H25*E25</f>
        <v>#N/A</v>
      </c>
      <c r="J25" s="163"/>
      <c r="K25" s="163" t="n">
        <f aca="false">E25*J25</f>
        <v>0</v>
      </c>
    </row>
    <row r="26" customFormat="false" ht="15" hidden="false" customHeight="false" outlineLevel="0" collapsed="false">
      <c r="A26" s="156"/>
      <c r="B26" s="156"/>
      <c r="C26" s="162"/>
      <c r="D26" s="162"/>
      <c r="E26" s="162"/>
      <c r="F26" s="158" t="e">
        <f aca="true">OFFSET(INDIRECT(SUBSTITUTE(_xlfn.FORMULATEXT(J26),"=","")), -6, 0)</f>
        <v>#N/A</v>
      </c>
      <c r="G26" s="159" t="e">
        <f aca="false">F26*E26</f>
        <v>#N/A</v>
      </c>
      <c r="H26" s="160" t="e">
        <f aca="true">OFFSET(INDIRECT(SUBSTITUTE(_xlfn.FORMULATEXT(J26),"=","")), -3, 0)</f>
        <v>#N/A</v>
      </c>
      <c r="I26" s="160" t="e">
        <f aca="false">H26*E26</f>
        <v>#N/A</v>
      </c>
      <c r="J26" s="163"/>
      <c r="K26" s="163" t="n">
        <f aca="false">E26*J26</f>
        <v>0</v>
      </c>
    </row>
    <row r="27" customFormat="false" ht="15" hidden="false" customHeight="false" outlineLevel="0" collapsed="false">
      <c r="A27" s="156"/>
      <c r="B27" s="156"/>
      <c r="C27" s="162"/>
      <c r="D27" s="162"/>
      <c r="E27" s="162"/>
      <c r="F27" s="158" t="e">
        <f aca="true">OFFSET(INDIRECT(SUBSTITUTE(_xlfn.FORMULATEXT(J27),"=","")), -6, 0)</f>
        <v>#N/A</v>
      </c>
      <c r="G27" s="159" t="e">
        <f aca="false">F27*E27</f>
        <v>#N/A</v>
      </c>
      <c r="H27" s="160" t="e">
        <f aca="true">OFFSET(INDIRECT(SUBSTITUTE(_xlfn.FORMULATEXT(J27),"=","")), -3, 0)</f>
        <v>#N/A</v>
      </c>
      <c r="I27" s="160" t="e">
        <f aca="false">H27*E27</f>
        <v>#N/A</v>
      </c>
      <c r="J27" s="163"/>
      <c r="K27" s="163" t="n">
        <f aca="false">E27*J27</f>
        <v>0</v>
      </c>
    </row>
    <row r="28" customFormat="false" ht="15" hidden="false" customHeight="false" outlineLevel="0" collapsed="false">
      <c r="A28" s="156"/>
      <c r="B28" s="156"/>
      <c r="C28" s="162"/>
      <c r="D28" s="162"/>
      <c r="E28" s="162"/>
      <c r="F28" s="158" t="e">
        <f aca="true">OFFSET(INDIRECT(SUBSTITUTE(_xlfn.FORMULATEXT(J28),"=","")), -6, 0)</f>
        <v>#N/A</v>
      </c>
      <c r="G28" s="159" t="e">
        <f aca="false">F28*E28</f>
        <v>#N/A</v>
      </c>
      <c r="H28" s="160" t="e">
        <f aca="true">OFFSET(INDIRECT(SUBSTITUTE(_xlfn.FORMULATEXT(J28),"=","")), -3, 0)</f>
        <v>#N/A</v>
      </c>
      <c r="I28" s="160" t="e">
        <f aca="false">H28*E28</f>
        <v>#N/A</v>
      </c>
      <c r="J28" s="163"/>
      <c r="K28" s="163" t="n">
        <f aca="false">E28*J28</f>
        <v>0</v>
      </c>
    </row>
    <row r="29" customFormat="false" ht="15" hidden="false" customHeight="false" outlineLevel="0" collapsed="false">
      <c r="A29" s="156"/>
      <c r="B29" s="156"/>
      <c r="C29" s="162"/>
      <c r="D29" s="162"/>
      <c r="E29" s="162"/>
      <c r="F29" s="158" t="e">
        <f aca="true">OFFSET(INDIRECT(SUBSTITUTE(_xlfn.FORMULATEXT(J29),"=","")), -6, 0)</f>
        <v>#N/A</v>
      </c>
      <c r="G29" s="159" t="e">
        <f aca="false">F29*E29</f>
        <v>#N/A</v>
      </c>
      <c r="H29" s="160" t="e">
        <f aca="true">OFFSET(INDIRECT(SUBSTITUTE(_xlfn.FORMULATEXT(J29),"=","")), -3, 0)</f>
        <v>#N/A</v>
      </c>
      <c r="I29" s="160" t="e">
        <f aca="false">H29*E29</f>
        <v>#N/A</v>
      </c>
      <c r="J29" s="163"/>
      <c r="K29" s="163" t="n">
        <f aca="false">E29*J29</f>
        <v>0</v>
      </c>
    </row>
    <row r="30" customFormat="false" ht="15" hidden="false" customHeight="false" outlineLevel="0" collapsed="false">
      <c r="A30" s="156"/>
      <c r="B30" s="156"/>
      <c r="C30" s="162"/>
      <c r="D30" s="162"/>
      <c r="E30" s="162"/>
      <c r="F30" s="158" t="e">
        <f aca="true">OFFSET(INDIRECT(SUBSTITUTE(_xlfn.FORMULATEXT(J30),"=","")), -6, 0)</f>
        <v>#N/A</v>
      </c>
      <c r="G30" s="159" t="e">
        <f aca="false">F30*E30</f>
        <v>#N/A</v>
      </c>
      <c r="H30" s="160" t="e">
        <f aca="true">OFFSET(INDIRECT(SUBSTITUTE(_xlfn.FORMULATEXT(J30),"=","")), -3, 0)</f>
        <v>#N/A</v>
      </c>
      <c r="I30" s="160" t="e">
        <f aca="false">H30*E30</f>
        <v>#N/A</v>
      </c>
      <c r="J30" s="163"/>
      <c r="K30" s="163" t="n">
        <f aca="false">E30*J30</f>
        <v>0</v>
      </c>
    </row>
    <row r="31" customFormat="false" ht="15" hidden="false" customHeight="false" outlineLevel="0" collapsed="false">
      <c r="A31" s="156"/>
      <c r="B31" s="156"/>
      <c r="C31" s="162"/>
      <c r="D31" s="162"/>
      <c r="E31" s="162"/>
      <c r="F31" s="158" t="e">
        <f aca="true">OFFSET(INDIRECT(SUBSTITUTE(_xlfn.FORMULATEXT(J31),"=","")), -6, 0)</f>
        <v>#N/A</v>
      </c>
      <c r="G31" s="159" t="e">
        <f aca="false">F31*E31</f>
        <v>#N/A</v>
      </c>
      <c r="H31" s="160" t="e">
        <f aca="true">OFFSET(INDIRECT(SUBSTITUTE(_xlfn.FORMULATEXT(J31),"=","")), -3, 0)</f>
        <v>#N/A</v>
      </c>
      <c r="I31" s="160" t="e">
        <f aca="false">H31*E31</f>
        <v>#N/A</v>
      </c>
      <c r="J31" s="163"/>
      <c r="K31" s="163" t="n">
        <f aca="false">E31*J31</f>
        <v>0</v>
      </c>
    </row>
    <row r="32" customFormat="false" ht="15" hidden="false" customHeight="false" outlineLevel="0" collapsed="false">
      <c r="A32" s="156"/>
      <c r="B32" s="156"/>
      <c r="C32" s="162"/>
      <c r="D32" s="162"/>
      <c r="E32" s="162"/>
      <c r="F32" s="158" t="e">
        <f aca="true">OFFSET(INDIRECT(SUBSTITUTE(_xlfn.FORMULATEXT(J32),"=","")), -6, 0)</f>
        <v>#N/A</v>
      </c>
      <c r="G32" s="159" t="e">
        <f aca="false">F32*E32</f>
        <v>#N/A</v>
      </c>
      <c r="H32" s="160" t="e">
        <f aca="true">OFFSET(INDIRECT(SUBSTITUTE(_xlfn.FORMULATEXT(J32),"=","")), -3, 0)</f>
        <v>#N/A</v>
      </c>
      <c r="I32" s="160" t="e">
        <f aca="false">H32*E32</f>
        <v>#N/A</v>
      </c>
      <c r="J32" s="163"/>
      <c r="K32" s="163" t="n">
        <f aca="false">E32*J32</f>
        <v>0</v>
      </c>
    </row>
    <row r="33" customFormat="false" ht="15" hidden="false" customHeight="false" outlineLevel="0" collapsed="false">
      <c r="A33" s="156"/>
      <c r="B33" s="156"/>
      <c r="C33" s="162"/>
      <c r="D33" s="162"/>
      <c r="E33" s="162"/>
      <c r="F33" s="158" t="e">
        <f aca="true">OFFSET(INDIRECT(SUBSTITUTE(_xlfn.FORMULATEXT(J33),"=","")), -6, 0)</f>
        <v>#N/A</v>
      </c>
      <c r="G33" s="159" t="e">
        <f aca="false">F33*E33</f>
        <v>#N/A</v>
      </c>
      <c r="H33" s="160" t="e">
        <f aca="true">OFFSET(INDIRECT(SUBSTITUTE(_xlfn.FORMULATEXT(J33),"=","")), -3, 0)</f>
        <v>#N/A</v>
      </c>
      <c r="I33" s="160" t="e">
        <f aca="false">H33*E33</f>
        <v>#N/A</v>
      </c>
      <c r="J33" s="163"/>
      <c r="K33" s="163" t="n">
        <f aca="false">E33*J33</f>
        <v>0</v>
      </c>
    </row>
    <row r="34" customFormat="false" ht="15" hidden="false" customHeight="false" outlineLevel="0" collapsed="false">
      <c r="A34" s="156"/>
      <c r="B34" s="156"/>
      <c r="C34" s="162"/>
      <c r="D34" s="162"/>
      <c r="E34" s="162"/>
      <c r="F34" s="158" t="e">
        <f aca="true">OFFSET(INDIRECT(SUBSTITUTE(_xlfn.FORMULATEXT(J34),"=","")), -6, 0)</f>
        <v>#N/A</v>
      </c>
      <c r="G34" s="159" t="e">
        <f aca="false">F34*E34</f>
        <v>#N/A</v>
      </c>
      <c r="H34" s="160" t="e">
        <f aca="true">OFFSET(INDIRECT(SUBSTITUTE(_xlfn.FORMULATEXT(J34),"=","")), -3, 0)</f>
        <v>#N/A</v>
      </c>
      <c r="I34" s="160" t="e">
        <f aca="false">H34*E34</f>
        <v>#N/A</v>
      </c>
      <c r="J34" s="163"/>
      <c r="K34" s="163" t="n">
        <f aca="false">E34*J34</f>
        <v>0</v>
      </c>
    </row>
    <row r="35" customFormat="false" ht="15" hidden="false" customHeight="false" outlineLevel="0" collapsed="false">
      <c r="A35" s="156"/>
      <c r="B35" s="156"/>
      <c r="C35" s="162"/>
      <c r="D35" s="162"/>
      <c r="E35" s="162"/>
      <c r="F35" s="158" t="e">
        <f aca="true">OFFSET(INDIRECT(SUBSTITUTE(_xlfn.FORMULATEXT(J35),"=","")), -6, 0)</f>
        <v>#N/A</v>
      </c>
      <c r="G35" s="159" t="e">
        <f aca="false">F35*E35</f>
        <v>#N/A</v>
      </c>
      <c r="H35" s="160" t="e">
        <f aca="true">OFFSET(INDIRECT(SUBSTITUTE(_xlfn.FORMULATEXT(J35),"=","")), -3, 0)</f>
        <v>#N/A</v>
      </c>
      <c r="I35" s="160" t="e">
        <f aca="false">H35*E35</f>
        <v>#N/A</v>
      </c>
      <c r="J35" s="163"/>
      <c r="K35" s="163" t="n">
        <f aca="false">E35*J35</f>
        <v>0</v>
      </c>
    </row>
    <row r="36" customFormat="false" ht="15" hidden="false" customHeight="false" outlineLevel="0" collapsed="false">
      <c r="A36" s="156"/>
      <c r="B36" s="156"/>
      <c r="C36" s="162"/>
      <c r="D36" s="162"/>
      <c r="E36" s="162"/>
      <c r="F36" s="158" t="e">
        <f aca="true">OFFSET(INDIRECT(SUBSTITUTE(_xlfn.FORMULATEXT(J36),"=","")), -6, 0)</f>
        <v>#N/A</v>
      </c>
      <c r="G36" s="159" t="e">
        <f aca="false">F36*E36</f>
        <v>#N/A</v>
      </c>
      <c r="H36" s="160" t="e">
        <f aca="true">OFFSET(INDIRECT(SUBSTITUTE(_xlfn.FORMULATEXT(J36),"=","")), -3, 0)</f>
        <v>#N/A</v>
      </c>
      <c r="I36" s="160" t="e">
        <f aca="false">H36*E36</f>
        <v>#N/A</v>
      </c>
      <c r="J36" s="163"/>
      <c r="K36" s="163" t="n">
        <f aca="false">E36*J36</f>
        <v>0</v>
      </c>
    </row>
    <row r="37" customFormat="false" ht="15" hidden="false" customHeight="false" outlineLevel="0" collapsed="false">
      <c r="A37" s="156"/>
      <c r="B37" s="156"/>
      <c r="C37" s="162"/>
      <c r="D37" s="162"/>
      <c r="E37" s="162"/>
      <c r="F37" s="158" t="e">
        <f aca="true">OFFSET(INDIRECT(SUBSTITUTE(_xlfn.FORMULATEXT(J37),"=","")), -6, 0)</f>
        <v>#N/A</v>
      </c>
      <c r="G37" s="159" t="e">
        <f aca="false">F37*E37</f>
        <v>#N/A</v>
      </c>
      <c r="H37" s="160" t="e">
        <f aca="true">OFFSET(INDIRECT(SUBSTITUTE(_xlfn.FORMULATEXT(J37),"=","")), -3, 0)</f>
        <v>#N/A</v>
      </c>
      <c r="I37" s="160" t="e">
        <f aca="false">H37*E37</f>
        <v>#N/A</v>
      </c>
      <c r="J37" s="163"/>
      <c r="K37" s="163" t="n">
        <f aca="false">E37*J37</f>
        <v>0</v>
      </c>
    </row>
    <row r="38" customFormat="false" ht="15" hidden="false" customHeight="false" outlineLevel="0" collapsed="false">
      <c r="A38" s="156"/>
      <c r="B38" s="156"/>
      <c r="C38" s="162"/>
      <c r="D38" s="162"/>
      <c r="E38" s="162"/>
      <c r="F38" s="158" t="e">
        <f aca="true">OFFSET(INDIRECT(SUBSTITUTE(_xlfn.FORMULATEXT(J38),"=","")), -6, 0)</f>
        <v>#N/A</v>
      </c>
      <c r="G38" s="159" t="e">
        <f aca="false">F38*E38</f>
        <v>#N/A</v>
      </c>
      <c r="H38" s="160" t="e">
        <f aca="true">OFFSET(INDIRECT(SUBSTITUTE(_xlfn.FORMULATEXT(J38),"=","")), -3, 0)</f>
        <v>#N/A</v>
      </c>
      <c r="I38" s="160" t="e">
        <f aca="false">H38*E38</f>
        <v>#N/A</v>
      </c>
      <c r="J38" s="163"/>
      <c r="K38" s="163" t="n">
        <f aca="false">E38*J38</f>
        <v>0</v>
      </c>
    </row>
    <row r="39" customFormat="false" ht="15" hidden="false" customHeight="false" outlineLevel="0" collapsed="false">
      <c r="A39" s="156"/>
      <c r="B39" s="156"/>
      <c r="C39" s="162"/>
      <c r="D39" s="162"/>
      <c r="E39" s="162"/>
      <c r="F39" s="158" t="e">
        <f aca="true">OFFSET(INDIRECT(SUBSTITUTE(_xlfn.FORMULATEXT(J39),"=","")), -6, 0)</f>
        <v>#N/A</v>
      </c>
      <c r="G39" s="159" t="e">
        <f aca="false">F39*E39</f>
        <v>#N/A</v>
      </c>
      <c r="H39" s="160" t="e">
        <f aca="true">OFFSET(INDIRECT(SUBSTITUTE(_xlfn.FORMULATEXT(J39),"=","")), -3, 0)</f>
        <v>#N/A</v>
      </c>
      <c r="I39" s="160" t="e">
        <f aca="false">H39*E39</f>
        <v>#N/A</v>
      </c>
      <c r="J39" s="163"/>
      <c r="K39" s="163" t="n">
        <f aca="false">E39*J39</f>
        <v>0</v>
      </c>
    </row>
    <row r="40" customFormat="false" ht="15" hidden="false" customHeight="false" outlineLevel="0" collapsed="false">
      <c r="A40" s="156"/>
      <c r="B40" s="156"/>
      <c r="C40" s="162"/>
      <c r="D40" s="162"/>
      <c r="E40" s="162"/>
      <c r="F40" s="158" t="e">
        <f aca="true">OFFSET(INDIRECT(SUBSTITUTE(_xlfn.FORMULATEXT(J40),"=","")), -6, 0)</f>
        <v>#N/A</v>
      </c>
      <c r="G40" s="159" t="e">
        <f aca="false">F40*E40</f>
        <v>#N/A</v>
      </c>
      <c r="H40" s="160" t="e">
        <f aca="true">OFFSET(INDIRECT(SUBSTITUTE(_xlfn.FORMULATEXT(J40),"=","")), -3, 0)</f>
        <v>#N/A</v>
      </c>
      <c r="I40" s="160" t="e">
        <f aca="false">H40*E40</f>
        <v>#N/A</v>
      </c>
      <c r="J40" s="163"/>
      <c r="K40" s="163" t="n">
        <f aca="false">E40*J40</f>
        <v>0</v>
      </c>
    </row>
    <row r="41" customFormat="false" ht="15" hidden="false" customHeight="false" outlineLevel="0" collapsed="false">
      <c r="A41" s="156"/>
      <c r="B41" s="156"/>
      <c r="C41" s="162"/>
      <c r="D41" s="162"/>
      <c r="E41" s="162"/>
      <c r="F41" s="158" t="e">
        <f aca="true">OFFSET(INDIRECT(SUBSTITUTE(_xlfn.FORMULATEXT(J41),"=","")), -6, 0)</f>
        <v>#N/A</v>
      </c>
      <c r="G41" s="159" t="e">
        <f aca="false">F41*E41</f>
        <v>#N/A</v>
      </c>
      <c r="H41" s="160" t="e">
        <f aca="true">OFFSET(INDIRECT(SUBSTITUTE(_xlfn.FORMULATEXT(J41),"=","")), -3, 0)</f>
        <v>#N/A</v>
      </c>
      <c r="I41" s="160" t="e">
        <f aca="false">H41*E41</f>
        <v>#N/A</v>
      </c>
      <c r="J41" s="163"/>
      <c r="K41" s="163" t="n">
        <f aca="false">E41*J41</f>
        <v>0</v>
      </c>
    </row>
    <row r="42" customFormat="false" ht="15" hidden="false" customHeight="false" outlineLevel="0" collapsed="false">
      <c r="A42" s="156"/>
      <c r="B42" s="156"/>
      <c r="C42" s="162"/>
      <c r="D42" s="162"/>
      <c r="E42" s="162"/>
      <c r="F42" s="158" t="e">
        <f aca="true">OFFSET(INDIRECT(SUBSTITUTE(_xlfn.FORMULATEXT(J42),"=","")), -6, 0)</f>
        <v>#N/A</v>
      </c>
      <c r="G42" s="159" t="e">
        <f aca="false">F42*E42</f>
        <v>#N/A</v>
      </c>
      <c r="H42" s="160" t="e">
        <f aca="true">OFFSET(INDIRECT(SUBSTITUTE(_xlfn.FORMULATEXT(J42),"=","")), -3, 0)</f>
        <v>#N/A</v>
      </c>
      <c r="I42" s="160" t="e">
        <f aca="false">H42*E42</f>
        <v>#N/A</v>
      </c>
      <c r="J42" s="163"/>
      <c r="K42" s="163" t="n">
        <f aca="false">E42*J42</f>
        <v>0</v>
      </c>
    </row>
    <row r="43" customFormat="false" ht="15" hidden="false" customHeight="false" outlineLevel="0" collapsed="false">
      <c r="A43" s="156"/>
      <c r="B43" s="156"/>
      <c r="C43" s="162"/>
      <c r="D43" s="162"/>
      <c r="E43" s="162"/>
      <c r="F43" s="158" t="e">
        <f aca="true">OFFSET(INDIRECT(SUBSTITUTE(_xlfn.FORMULATEXT(J43),"=","")), -6, 0)</f>
        <v>#N/A</v>
      </c>
      <c r="G43" s="159" t="e">
        <f aca="false">F43*E43</f>
        <v>#N/A</v>
      </c>
      <c r="H43" s="160" t="e">
        <f aca="true">OFFSET(INDIRECT(SUBSTITUTE(_xlfn.FORMULATEXT(J43),"=","")), -3, 0)</f>
        <v>#N/A</v>
      </c>
      <c r="I43" s="160" t="e">
        <f aca="false">H43*E43</f>
        <v>#N/A</v>
      </c>
      <c r="J43" s="163"/>
      <c r="K43" s="163" t="n">
        <f aca="false">E43*J43</f>
        <v>0</v>
      </c>
    </row>
    <row r="44" customFormat="false" ht="15" hidden="false" customHeight="false" outlineLevel="0" collapsed="false">
      <c r="A44" s="156"/>
      <c r="B44" s="156"/>
      <c r="C44" s="162"/>
      <c r="D44" s="162"/>
      <c r="E44" s="162"/>
      <c r="F44" s="158" t="e">
        <f aca="true">OFFSET(INDIRECT(SUBSTITUTE(_xlfn.FORMULATEXT(J44),"=","")), -6, 0)</f>
        <v>#N/A</v>
      </c>
      <c r="G44" s="159" t="e">
        <f aca="false">F44*E44</f>
        <v>#N/A</v>
      </c>
      <c r="H44" s="160" t="e">
        <f aca="true">OFFSET(INDIRECT(SUBSTITUTE(_xlfn.FORMULATEXT(J44),"=","")), -3, 0)</f>
        <v>#N/A</v>
      </c>
      <c r="I44" s="160" t="e">
        <f aca="false">H44*E44</f>
        <v>#N/A</v>
      </c>
      <c r="J44" s="163"/>
      <c r="K44" s="163" t="n">
        <f aca="false">E44*J44</f>
        <v>0</v>
      </c>
    </row>
    <row r="45" customFormat="false" ht="15" hidden="false" customHeight="false" outlineLevel="0" collapsed="false">
      <c r="A45" s="156"/>
      <c r="B45" s="156"/>
      <c r="C45" s="162"/>
      <c r="D45" s="162"/>
      <c r="E45" s="162"/>
      <c r="F45" s="158" t="e">
        <f aca="true">OFFSET(INDIRECT(SUBSTITUTE(_xlfn.FORMULATEXT(J45),"=","")), -6, 0)</f>
        <v>#N/A</v>
      </c>
      <c r="G45" s="159" t="e">
        <f aca="false">F45*E45</f>
        <v>#N/A</v>
      </c>
      <c r="H45" s="160" t="e">
        <f aca="true">OFFSET(INDIRECT(SUBSTITUTE(_xlfn.FORMULATEXT(J45),"=","")), -3, 0)</f>
        <v>#N/A</v>
      </c>
      <c r="I45" s="160" t="e">
        <f aca="false">H45*E45</f>
        <v>#N/A</v>
      </c>
      <c r="J45" s="163"/>
      <c r="K45" s="163" t="n">
        <f aca="false">E45*J45</f>
        <v>0</v>
      </c>
    </row>
    <row r="46" customFormat="false" ht="15" hidden="false" customHeight="false" outlineLevel="0" collapsed="false">
      <c r="A46" s="156"/>
      <c r="B46" s="156"/>
      <c r="C46" s="162"/>
      <c r="D46" s="162"/>
      <c r="E46" s="162"/>
      <c r="F46" s="158" t="e">
        <f aca="true">OFFSET(INDIRECT(SUBSTITUTE(_xlfn.FORMULATEXT(J46),"=","")), -6, 0)</f>
        <v>#N/A</v>
      </c>
      <c r="G46" s="159" t="e">
        <f aca="false">F46*E46</f>
        <v>#N/A</v>
      </c>
      <c r="H46" s="160" t="e">
        <f aca="true">OFFSET(INDIRECT(SUBSTITUTE(_xlfn.FORMULATEXT(J46),"=","")), -3, 0)</f>
        <v>#N/A</v>
      </c>
      <c r="I46" s="160" t="e">
        <f aca="false">H46*E46</f>
        <v>#N/A</v>
      </c>
      <c r="J46" s="163"/>
      <c r="K46" s="163" t="n">
        <f aca="false">E46*J46</f>
        <v>0</v>
      </c>
    </row>
    <row r="47" customFormat="false" ht="15" hidden="false" customHeight="false" outlineLevel="0" collapsed="false">
      <c r="A47" s="156"/>
      <c r="B47" s="156"/>
      <c r="C47" s="162"/>
      <c r="D47" s="162"/>
      <c r="E47" s="162"/>
      <c r="F47" s="158" t="e">
        <f aca="true">OFFSET(INDIRECT(SUBSTITUTE(_xlfn.FORMULATEXT(J47),"=","")), -6, 0)</f>
        <v>#N/A</v>
      </c>
      <c r="G47" s="159" t="e">
        <f aca="false">F47*E47</f>
        <v>#N/A</v>
      </c>
      <c r="H47" s="160" t="e">
        <f aca="true">OFFSET(INDIRECT(SUBSTITUTE(_xlfn.FORMULATEXT(J47),"=","")), -3, 0)</f>
        <v>#N/A</v>
      </c>
      <c r="I47" s="160" t="e">
        <f aca="false">H47*E47</f>
        <v>#N/A</v>
      </c>
      <c r="J47" s="163"/>
      <c r="K47" s="163" t="n">
        <f aca="false">E47*J47</f>
        <v>0</v>
      </c>
    </row>
    <row r="48" customFormat="false" ht="15" hidden="false" customHeight="false" outlineLevel="0" collapsed="false">
      <c r="A48" s="156"/>
      <c r="B48" s="156"/>
      <c r="C48" s="162"/>
      <c r="D48" s="162"/>
      <c r="E48" s="162"/>
      <c r="F48" s="158" t="e">
        <f aca="true">OFFSET(INDIRECT(SUBSTITUTE(_xlfn.FORMULATEXT(J48),"=","")), -6, 0)</f>
        <v>#N/A</v>
      </c>
      <c r="G48" s="159" t="e">
        <f aca="false">F48*E48</f>
        <v>#N/A</v>
      </c>
      <c r="H48" s="160" t="e">
        <f aca="true">OFFSET(INDIRECT(SUBSTITUTE(_xlfn.FORMULATEXT(J48),"=","")), -3, 0)</f>
        <v>#N/A</v>
      </c>
      <c r="I48" s="160" t="e">
        <f aca="false">H48*E48</f>
        <v>#N/A</v>
      </c>
      <c r="J48" s="163"/>
      <c r="K48" s="163" t="n">
        <f aca="false">E48*J48</f>
        <v>0</v>
      </c>
    </row>
    <row r="49" customFormat="false" ht="15" hidden="false" customHeight="false" outlineLevel="0" collapsed="false">
      <c r="A49" s="156"/>
      <c r="B49" s="156"/>
      <c r="C49" s="162"/>
      <c r="D49" s="162"/>
      <c r="E49" s="162"/>
      <c r="F49" s="158" t="e">
        <f aca="true">OFFSET(INDIRECT(SUBSTITUTE(_xlfn.FORMULATEXT(J49),"=","")), -6, 0)</f>
        <v>#N/A</v>
      </c>
      <c r="G49" s="159" t="e">
        <f aca="false">F49*E49</f>
        <v>#N/A</v>
      </c>
      <c r="H49" s="160" t="e">
        <f aca="true">OFFSET(INDIRECT(SUBSTITUTE(_xlfn.FORMULATEXT(J49),"=","")), -3, 0)</f>
        <v>#N/A</v>
      </c>
      <c r="I49" s="160" t="e">
        <f aca="false">H49*E49</f>
        <v>#N/A</v>
      </c>
      <c r="J49" s="163"/>
      <c r="K49" s="163" t="n">
        <f aca="false">E49*J49</f>
        <v>0</v>
      </c>
    </row>
    <row r="50" customFormat="false" ht="15" hidden="false" customHeight="false" outlineLevel="0" collapsed="false">
      <c r="A50" s="156"/>
      <c r="B50" s="156"/>
      <c r="C50" s="162"/>
      <c r="D50" s="162"/>
      <c r="E50" s="162"/>
      <c r="F50" s="158" t="e">
        <f aca="true">OFFSET(INDIRECT(SUBSTITUTE(_xlfn.FORMULATEXT(J50),"=","")), -6, 0)</f>
        <v>#N/A</v>
      </c>
      <c r="G50" s="159" t="e">
        <f aca="false">F50*E50</f>
        <v>#N/A</v>
      </c>
      <c r="H50" s="160" t="e">
        <f aca="true">OFFSET(INDIRECT(SUBSTITUTE(_xlfn.FORMULATEXT(J50),"=","")), -3, 0)</f>
        <v>#N/A</v>
      </c>
      <c r="I50" s="160" t="e">
        <f aca="false">H50*E50</f>
        <v>#N/A</v>
      </c>
      <c r="J50" s="163"/>
      <c r="K50" s="163" t="n">
        <f aca="false">E50*J50</f>
        <v>0</v>
      </c>
    </row>
    <row r="51" customFormat="false" ht="15" hidden="false" customHeight="false" outlineLevel="0" collapsed="false">
      <c r="A51" s="156"/>
      <c r="B51" s="156"/>
      <c r="C51" s="162"/>
      <c r="D51" s="162"/>
      <c r="E51" s="162"/>
      <c r="F51" s="158" t="e">
        <f aca="true">OFFSET(INDIRECT(SUBSTITUTE(_xlfn.FORMULATEXT(J51),"=","")), -6, 0)</f>
        <v>#N/A</v>
      </c>
      <c r="G51" s="159" t="e">
        <f aca="false">F51*E51</f>
        <v>#N/A</v>
      </c>
      <c r="H51" s="160" t="e">
        <f aca="true">OFFSET(INDIRECT(SUBSTITUTE(_xlfn.FORMULATEXT(J51),"=","")), -3, 0)</f>
        <v>#N/A</v>
      </c>
      <c r="I51" s="160" t="e">
        <f aca="false">H51*E51</f>
        <v>#N/A</v>
      </c>
      <c r="J51" s="163"/>
      <c r="K51" s="163" t="n">
        <f aca="false">E51*J51</f>
        <v>0</v>
      </c>
    </row>
    <row r="52" customFormat="false" ht="15" hidden="false" customHeight="false" outlineLevel="0" collapsed="false">
      <c r="A52" s="156"/>
      <c r="B52" s="156"/>
      <c r="C52" s="162"/>
      <c r="D52" s="162"/>
      <c r="E52" s="162"/>
      <c r="F52" s="158" t="e">
        <f aca="true">OFFSET(INDIRECT(SUBSTITUTE(_xlfn.FORMULATEXT(J52),"=","")), -6, 0)</f>
        <v>#N/A</v>
      </c>
      <c r="G52" s="159" t="e">
        <f aca="false">F52*E52</f>
        <v>#N/A</v>
      </c>
      <c r="H52" s="160" t="e">
        <f aca="true">OFFSET(INDIRECT(SUBSTITUTE(_xlfn.FORMULATEXT(J52),"=","")), -3, 0)</f>
        <v>#N/A</v>
      </c>
      <c r="I52" s="160" t="e">
        <f aca="false">H52*E52</f>
        <v>#N/A</v>
      </c>
      <c r="J52" s="163"/>
      <c r="K52" s="163" t="n">
        <f aca="false">E52*J52</f>
        <v>0</v>
      </c>
    </row>
    <row r="53" customFormat="false" ht="15" hidden="false" customHeight="false" outlineLevel="0" collapsed="false">
      <c r="A53" s="156"/>
      <c r="B53" s="156"/>
      <c r="C53" s="162"/>
      <c r="D53" s="162"/>
      <c r="E53" s="162"/>
      <c r="F53" s="158" t="e">
        <f aca="true">OFFSET(INDIRECT(SUBSTITUTE(_xlfn.FORMULATEXT(J53),"=","")), -6, 0)</f>
        <v>#N/A</v>
      </c>
      <c r="G53" s="159" t="e">
        <f aca="false">F53*E53</f>
        <v>#N/A</v>
      </c>
      <c r="H53" s="160" t="e">
        <f aca="true">OFFSET(INDIRECT(SUBSTITUTE(_xlfn.FORMULATEXT(J53),"=","")), -3, 0)</f>
        <v>#N/A</v>
      </c>
      <c r="I53" s="160" t="e">
        <f aca="false">H53*E53</f>
        <v>#N/A</v>
      </c>
      <c r="J53" s="163"/>
      <c r="K53" s="163" t="n">
        <f aca="false">E53*J53</f>
        <v>0</v>
      </c>
    </row>
    <row r="54" customFormat="false" ht="15" hidden="false" customHeight="false" outlineLevel="0" collapsed="false">
      <c r="A54" s="156"/>
      <c r="B54" s="156"/>
      <c r="C54" s="162"/>
      <c r="D54" s="162"/>
      <c r="E54" s="162"/>
      <c r="F54" s="158" t="e">
        <f aca="true">OFFSET(INDIRECT(SUBSTITUTE(_xlfn.FORMULATEXT(J54),"=","")), -6, 0)</f>
        <v>#N/A</v>
      </c>
      <c r="G54" s="159" t="e">
        <f aca="false">F54*E54</f>
        <v>#N/A</v>
      </c>
      <c r="H54" s="160" t="e">
        <f aca="true">OFFSET(INDIRECT(SUBSTITUTE(_xlfn.FORMULATEXT(J54),"=","")), -3, 0)</f>
        <v>#N/A</v>
      </c>
      <c r="I54" s="160" t="e">
        <f aca="false">H54*E54</f>
        <v>#N/A</v>
      </c>
      <c r="J54" s="163"/>
      <c r="K54" s="163" t="n">
        <f aca="false">E54*J54</f>
        <v>0</v>
      </c>
    </row>
    <row r="55" customFormat="false" ht="15" hidden="false" customHeight="false" outlineLevel="0" collapsed="false">
      <c r="A55" s="156"/>
      <c r="B55" s="156"/>
      <c r="C55" s="162"/>
      <c r="D55" s="162"/>
      <c r="E55" s="162"/>
      <c r="F55" s="158" t="e">
        <f aca="true">OFFSET(INDIRECT(SUBSTITUTE(_xlfn.FORMULATEXT(J55),"=","")), -6, 0)</f>
        <v>#N/A</v>
      </c>
      <c r="G55" s="159" t="e">
        <f aca="false">F55*E55</f>
        <v>#N/A</v>
      </c>
      <c r="H55" s="160" t="e">
        <f aca="true">OFFSET(INDIRECT(SUBSTITUTE(_xlfn.FORMULATEXT(J55),"=","")), -3, 0)</f>
        <v>#N/A</v>
      </c>
      <c r="I55" s="160" t="e">
        <f aca="false">H55*E55</f>
        <v>#N/A</v>
      </c>
      <c r="J55" s="163"/>
      <c r="K55" s="163" t="n">
        <f aca="false">E55*J55</f>
        <v>0</v>
      </c>
    </row>
    <row r="56" customFormat="false" ht="15" hidden="false" customHeight="false" outlineLevel="0" collapsed="false">
      <c r="A56" s="156"/>
      <c r="B56" s="156"/>
      <c r="C56" s="162"/>
      <c r="D56" s="162"/>
      <c r="E56" s="162"/>
      <c r="F56" s="158" t="e">
        <f aca="true">OFFSET(INDIRECT(SUBSTITUTE(_xlfn.FORMULATEXT(J56),"=","")), -6, 0)</f>
        <v>#N/A</v>
      </c>
      <c r="G56" s="159" t="e">
        <f aca="false">F56*E56</f>
        <v>#N/A</v>
      </c>
      <c r="H56" s="160" t="e">
        <f aca="true">OFFSET(INDIRECT(SUBSTITUTE(_xlfn.FORMULATEXT(J56),"=","")), -3, 0)</f>
        <v>#N/A</v>
      </c>
      <c r="I56" s="160" t="e">
        <f aca="false">H56*E56</f>
        <v>#N/A</v>
      </c>
      <c r="J56" s="163"/>
      <c r="K56" s="163" t="n">
        <f aca="false">E56*J56</f>
        <v>0</v>
      </c>
    </row>
    <row r="57" customFormat="false" ht="15" hidden="false" customHeight="false" outlineLevel="0" collapsed="false">
      <c r="A57" s="156"/>
      <c r="B57" s="156"/>
      <c r="C57" s="162"/>
      <c r="D57" s="162"/>
      <c r="E57" s="162"/>
      <c r="F57" s="158" t="e">
        <f aca="true">OFFSET(INDIRECT(SUBSTITUTE(_xlfn.FORMULATEXT(J57),"=","")), -6, 0)</f>
        <v>#N/A</v>
      </c>
      <c r="G57" s="159" t="e">
        <f aca="false">F57*E57</f>
        <v>#N/A</v>
      </c>
      <c r="H57" s="160" t="e">
        <f aca="true">OFFSET(INDIRECT(SUBSTITUTE(_xlfn.FORMULATEXT(J57),"=","")), -3, 0)</f>
        <v>#N/A</v>
      </c>
      <c r="I57" s="160" t="e">
        <f aca="false">H57*E57</f>
        <v>#N/A</v>
      </c>
      <c r="J57" s="163"/>
      <c r="K57" s="163" t="n">
        <f aca="false">E57*J57</f>
        <v>0</v>
      </c>
    </row>
    <row r="58" customFormat="false" ht="15" hidden="false" customHeight="false" outlineLevel="0" collapsed="false">
      <c r="A58" s="156"/>
      <c r="B58" s="156"/>
      <c r="C58" s="162"/>
      <c r="D58" s="162"/>
      <c r="E58" s="162"/>
      <c r="F58" s="158" t="e">
        <f aca="true">OFFSET(INDIRECT(SUBSTITUTE(_xlfn.FORMULATEXT(J58),"=","")), -6, 0)</f>
        <v>#N/A</v>
      </c>
      <c r="G58" s="159" t="e">
        <f aca="false">F58*E58</f>
        <v>#N/A</v>
      </c>
      <c r="H58" s="160" t="e">
        <f aca="true">OFFSET(INDIRECT(SUBSTITUTE(_xlfn.FORMULATEXT(J58),"=","")), -3, 0)</f>
        <v>#N/A</v>
      </c>
      <c r="I58" s="160" t="e">
        <f aca="false">H58*E58</f>
        <v>#N/A</v>
      </c>
      <c r="J58" s="163"/>
      <c r="K58" s="163" t="n">
        <f aca="false">E58*J58</f>
        <v>0</v>
      </c>
    </row>
    <row r="59" customFormat="false" ht="15" hidden="false" customHeight="false" outlineLevel="0" collapsed="false">
      <c r="A59" s="156"/>
      <c r="B59" s="156"/>
      <c r="C59" s="162"/>
      <c r="D59" s="162"/>
      <c r="E59" s="162"/>
      <c r="F59" s="158" t="e">
        <f aca="true">OFFSET(INDIRECT(SUBSTITUTE(_xlfn.FORMULATEXT(J59),"=","")), -6, 0)</f>
        <v>#N/A</v>
      </c>
      <c r="G59" s="159" t="e">
        <f aca="false">F59*E59</f>
        <v>#N/A</v>
      </c>
      <c r="H59" s="160" t="e">
        <f aca="true">OFFSET(INDIRECT(SUBSTITUTE(_xlfn.FORMULATEXT(J59),"=","")), -3, 0)</f>
        <v>#N/A</v>
      </c>
      <c r="I59" s="160" t="e">
        <f aca="false">H59*E59</f>
        <v>#N/A</v>
      </c>
      <c r="J59" s="163"/>
      <c r="K59" s="163" t="n">
        <f aca="false">E59*J59</f>
        <v>0</v>
      </c>
    </row>
    <row r="60" customFormat="false" ht="15" hidden="false" customHeight="false" outlineLevel="0" collapsed="false">
      <c r="A60" s="156"/>
      <c r="B60" s="156"/>
      <c r="C60" s="162"/>
      <c r="D60" s="162"/>
      <c r="E60" s="162"/>
      <c r="F60" s="158" t="e">
        <f aca="true">OFFSET(INDIRECT(SUBSTITUTE(_xlfn.FORMULATEXT(J60),"=","")), -6, 0)</f>
        <v>#N/A</v>
      </c>
      <c r="G60" s="159" t="e">
        <f aca="false">F60*E60</f>
        <v>#N/A</v>
      </c>
      <c r="H60" s="160" t="e">
        <f aca="true">OFFSET(INDIRECT(SUBSTITUTE(_xlfn.FORMULATEXT(J60),"=","")), -3, 0)</f>
        <v>#N/A</v>
      </c>
      <c r="I60" s="160" t="e">
        <f aca="false">H60*E60</f>
        <v>#N/A</v>
      </c>
      <c r="J60" s="163"/>
      <c r="K60" s="163" t="n">
        <f aca="false">E60*J60</f>
        <v>0</v>
      </c>
    </row>
    <row r="61" customFormat="false" ht="15" hidden="false" customHeight="false" outlineLevel="0" collapsed="false">
      <c r="A61" s="156"/>
      <c r="B61" s="156"/>
      <c r="C61" s="162"/>
      <c r="D61" s="162"/>
      <c r="E61" s="162"/>
      <c r="F61" s="158" t="e">
        <f aca="true">OFFSET(INDIRECT(SUBSTITUTE(_xlfn.FORMULATEXT(J61),"=","")), -6, 0)</f>
        <v>#N/A</v>
      </c>
      <c r="G61" s="159" t="e">
        <f aca="false">F61*E61</f>
        <v>#N/A</v>
      </c>
      <c r="H61" s="160" t="e">
        <f aca="true">OFFSET(INDIRECT(SUBSTITUTE(_xlfn.FORMULATEXT(J61),"=","")), -3, 0)</f>
        <v>#N/A</v>
      </c>
      <c r="I61" s="160" t="e">
        <f aca="false">H61*E61</f>
        <v>#N/A</v>
      </c>
      <c r="J61" s="163"/>
      <c r="K61" s="163" t="n">
        <f aca="false">E61*J61</f>
        <v>0</v>
      </c>
    </row>
    <row r="62" customFormat="false" ht="15" hidden="false" customHeight="false" outlineLevel="0" collapsed="false">
      <c r="A62" s="156"/>
      <c r="B62" s="156"/>
      <c r="C62" s="162"/>
      <c r="D62" s="162"/>
      <c r="E62" s="162"/>
      <c r="F62" s="158" t="e">
        <f aca="true">OFFSET(INDIRECT(SUBSTITUTE(_xlfn.FORMULATEXT(J62),"=","")), -6, 0)</f>
        <v>#N/A</v>
      </c>
      <c r="G62" s="159" t="e">
        <f aca="false">F62*E62</f>
        <v>#N/A</v>
      </c>
      <c r="H62" s="160" t="e">
        <f aca="true">OFFSET(INDIRECT(SUBSTITUTE(_xlfn.FORMULATEXT(J62),"=","")), -3, 0)</f>
        <v>#N/A</v>
      </c>
      <c r="I62" s="160" t="e">
        <f aca="false">H62*E62</f>
        <v>#N/A</v>
      </c>
      <c r="J62" s="163"/>
      <c r="K62" s="163" t="n">
        <f aca="false">E62*J62</f>
        <v>0</v>
      </c>
    </row>
    <row r="63" customFormat="false" ht="15" hidden="false" customHeight="false" outlineLevel="0" collapsed="false">
      <c r="A63" s="156"/>
      <c r="B63" s="156"/>
      <c r="C63" s="162"/>
      <c r="D63" s="162"/>
      <c r="E63" s="162"/>
      <c r="F63" s="158" t="e">
        <f aca="true">OFFSET(INDIRECT(SUBSTITUTE(_xlfn.FORMULATEXT(J63),"=","")), -6, 0)</f>
        <v>#N/A</v>
      </c>
      <c r="G63" s="159" t="e">
        <f aca="false">F63*E63</f>
        <v>#N/A</v>
      </c>
      <c r="H63" s="160" t="e">
        <f aca="true">OFFSET(INDIRECT(SUBSTITUTE(_xlfn.FORMULATEXT(J63),"=","")), -3, 0)</f>
        <v>#N/A</v>
      </c>
      <c r="I63" s="160" t="e">
        <f aca="false">H63*E63</f>
        <v>#N/A</v>
      </c>
      <c r="J63" s="163"/>
      <c r="K63" s="163" t="n">
        <f aca="false">E63*J63</f>
        <v>0</v>
      </c>
    </row>
    <row r="64" customFormat="false" ht="15" hidden="false" customHeight="false" outlineLevel="0" collapsed="false">
      <c r="A64" s="156"/>
      <c r="B64" s="156"/>
      <c r="C64" s="162"/>
      <c r="D64" s="162"/>
      <c r="E64" s="162"/>
      <c r="F64" s="158" t="e">
        <f aca="true">OFFSET(INDIRECT(SUBSTITUTE(_xlfn.FORMULATEXT(J64),"=","")), -6, 0)</f>
        <v>#N/A</v>
      </c>
      <c r="G64" s="159" t="e">
        <f aca="false">F64*E64</f>
        <v>#N/A</v>
      </c>
      <c r="H64" s="160" t="e">
        <f aca="true">OFFSET(INDIRECT(SUBSTITUTE(_xlfn.FORMULATEXT(J64),"=","")), -3, 0)</f>
        <v>#N/A</v>
      </c>
      <c r="I64" s="160" t="e">
        <f aca="false">H64*E64</f>
        <v>#N/A</v>
      </c>
      <c r="J64" s="163"/>
      <c r="K64" s="163" t="n">
        <f aca="false">E64*J64</f>
        <v>0</v>
      </c>
    </row>
    <row r="65" customFormat="false" ht="6" hidden="false" customHeight="true" outlineLevel="0" collapsed="false">
      <c r="A65" s="164"/>
      <c r="B65" s="164"/>
      <c r="C65" s="164"/>
      <c r="D65" s="164"/>
      <c r="E65" s="164"/>
      <c r="F65" s="164"/>
      <c r="G65" s="164"/>
      <c r="H65" s="164"/>
      <c r="I65" s="164"/>
      <c r="J65" s="164"/>
      <c r="K65" s="164"/>
    </row>
    <row r="66" customFormat="false" ht="63" hidden="false" customHeight="true" outlineLevel="0" collapsed="false">
      <c r="A66" s="165" t="s">
        <v>243</v>
      </c>
      <c r="B66" s="165"/>
      <c r="C66" s="165"/>
      <c r="D66" s="165"/>
      <c r="E66" s="166" t="n">
        <f aca="false">SUM(E2:E64)</f>
        <v>0</v>
      </c>
      <c r="F66" s="165" t="s">
        <v>231</v>
      </c>
      <c r="G66" s="167" t="e">
        <f aca="false">SUM(G2:G64)</f>
        <v>#N/A</v>
      </c>
      <c r="H66" s="165" t="s">
        <v>244</v>
      </c>
      <c r="I66" s="167" t="e">
        <f aca="false">SUM(I2:I64)</f>
        <v>#N/A</v>
      </c>
      <c r="J66" s="168" t="s">
        <v>245</v>
      </c>
      <c r="K66" s="169" t="e">
        <f aca="false">I66/K68</f>
        <v>#N/A</v>
      </c>
    </row>
    <row r="67" customFormat="false" ht="6" hidden="false" customHeight="true" outlineLevel="0" collapsed="false">
      <c r="A67" s="170"/>
      <c r="B67" s="170"/>
      <c r="C67" s="170"/>
      <c r="D67" s="170"/>
      <c r="E67" s="170"/>
      <c r="F67" s="170"/>
      <c r="G67" s="170"/>
      <c r="H67" s="170"/>
      <c r="I67" s="170"/>
      <c r="J67" s="170"/>
      <c r="K67" s="170"/>
    </row>
    <row r="68" customFormat="false" ht="26.25" hidden="false" customHeight="true" outlineLevel="0" collapsed="false">
      <c r="A68" s="171" t="s">
        <v>246</v>
      </c>
      <c r="B68" s="171"/>
      <c r="C68" s="171"/>
      <c r="D68" s="171"/>
      <c r="E68" s="171"/>
      <c r="F68" s="171"/>
      <c r="G68" s="171"/>
      <c r="H68" s="171"/>
      <c r="I68" s="171"/>
      <c r="J68" s="171"/>
      <c r="K68" s="172" t="n">
        <f aca="false">SUM(K2:K64)</f>
        <v>0</v>
      </c>
    </row>
    <row r="69" customFormat="false" ht="6" hidden="false" customHeight="true" outlineLevel="0" collapsed="false">
      <c r="A69" s="164"/>
      <c r="B69" s="164"/>
      <c r="C69" s="164"/>
      <c r="D69" s="164"/>
      <c r="E69" s="164"/>
      <c r="F69" s="164"/>
      <c r="G69" s="164"/>
      <c r="H69" s="164"/>
      <c r="I69" s="164"/>
      <c r="J69" s="164"/>
      <c r="K69" s="164"/>
    </row>
  </sheetData>
  <mergeCells count="5">
    <mergeCell ref="A65:K65"/>
    <mergeCell ref="A66:D66"/>
    <mergeCell ref="A67:K67"/>
    <mergeCell ref="A68:J68"/>
    <mergeCell ref="A69:K69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LibreOffice/25.2.7.2$Windows_X86_64 LibreOffice_project/5cbfd1ab6520636bb5f7b99185aa69bd7456825d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2019-04-12T20:03:09Z</dcterms:created>
  <dc:creator>Dell</dc:creator>
  <dc:description/>
  <dc:language>pt-BR</dc:language>
  <cp:lastModifiedBy/>
  <dcterms:modified xsi:type="dcterms:W3CDTF">2026-06-08T17:57:07Z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