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rv02\_backup-SMDUH\SMDUH\__OBRAS\__LICITAÇÃO\__NOVA EMEI_CAJÚ\__LICITAÇÃO\7_PLANILHA LICITANTES\"/>
    </mc:Choice>
  </mc:AlternateContent>
  <xr:revisionPtr revIDLastSave="0" documentId="13_ncr:1_{0EC6ED73-E29C-4577-9BE4-9500790FEE5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OTE 1" sheetId="1" r:id="rId1"/>
  </sheets>
  <definedNames>
    <definedName name="_xlnm._FilterDatabase" localSheetId="0" hidden="1">'LOTE 1'!$A$7:$J$7</definedName>
    <definedName name="_xlnm.Print_Area" localSheetId="0">'LOTE 1'!$A$1:$J$908</definedName>
    <definedName name="_xlnm.Print_Titles" localSheetId="0">'LOTE 1'!$1:$7</definedName>
  </definedNames>
  <calcPr calcId="191029"/>
</workbook>
</file>

<file path=xl/calcChain.xml><?xml version="1.0" encoding="utf-8"?>
<calcChain xmlns="http://schemas.openxmlformats.org/spreadsheetml/2006/main">
  <c r="I849" i="1" l="1"/>
  <c r="J849" i="1" s="1"/>
  <c r="I848" i="1"/>
  <c r="J848" i="1" s="1"/>
  <c r="I847" i="1"/>
  <c r="J847" i="1" s="1"/>
  <c r="I846" i="1"/>
  <c r="J846" i="1" s="1"/>
  <c r="I838" i="1"/>
  <c r="J838" i="1" s="1"/>
  <c r="I837" i="1"/>
  <c r="G837" i="1"/>
  <c r="J837" i="1" l="1"/>
  <c r="J836" i="1" s="1"/>
  <c r="I586" i="1" l="1"/>
  <c r="J586" i="1" s="1"/>
  <c r="I585" i="1"/>
  <c r="J585" i="1" s="1"/>
  <c r="I584" i="1"/>
  <c r="J584" i="1" s="1"/>
  <c r="I583" i="1"/>
  <c r="J583" i="1" s="1"/>
  <c r="I582" i="1"/>
  <c r="J582" i="1" s="1"/>
  <c r="I581" i="1"/>
  <c r="J581" i="1" s="1"/>
  <c r="I580" i="1"/>
  <c r="J580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2" i="1"/>
  <c r="J42" i="1" s="1"/>
  <c r="I41" i="1"/>
  <c r="J41" i="1" s="1"/>
  <c r="I13" i="1"/>
  <c r="J13" i="1" s="1"/>
  <c r="J11" i="1" s="1"/>
  <c r="J39" i="1" l="1"/>
  <c r="J44" i="1"/>
  <c r="J37" i="1" l="1"/>
  <c r="I99" i="1" l="1"/>
  <c r="J99" i="1" s="1"/>
  <c r="I578" i="1"/>
  <c r="J578" i="1" s="1"/>
  <c r="I579" i="1"/>
  <c r="J579" i="1" s="1"/>
  <c r="I577" i="1"/>
  <c r="J577" i="1" s="1"/>
  <c r="J575" i="1" l="1"/>
  <c r="I885" i="1"/>
  <c r="I593" i="1"/>
  <c r="I604" i="1"/>
  <c r="I615" i="1"/>
  <c r="I684" i="1"/>
  <c r="I719" i="1"/>
  <c r="I825" i="1"/>
  <c r="I687" i="1"/>
  <c r="I750" i="1"/>
  <c r="I817" i="1"/>
  <c r="I883" i="1"/>
  <c r="I692" i="1"/>
  <c r="I756" i="1"/>
  <c r="I790" i="1"/>
  <c r="I815" i="1"/>
  <c r="I676" i="1"/>
  <c r="I690" i="1"/>
  <c r="I700" i="1"/>
  <c r="I717" i="1"/>
  <c r="I752" i="1"/>
  <c r="I777" i="1"/>
  <c r="I818" i="1"/>
  <c r="I142" i="1"/>
  <c r="I685" i="1"/>
  <c r="I725" i="1"/>
  <c r="I193" i="1"/>
  <c r="I612" i="1"/>
  <c r="I619" i="1"/>
  <c r="I688" i="1"/>
  <c r="I709" i="1"/>
  <c r="I781" i="1"/>
  <c r="I370" i="1"/>
  <c r="I677" i="1"/>
  <c r="I702" i="1"/>
  <c r="I718" i="1"/>
  <c r="I753" i="1"/>
  <c r="I240" i="1"/>
  <c r="I501" i="1"/>
  <c r="I592" i="1"/>
  <c r="I602" i="1"/>
  <c r="I816" i="1"/>
  <c r="I820" i="1"/>
  <c r="I823" i="1"/>
  <c r="I179" i="1"/>
  <c r="I196" i="1"/>
  <c r="I197" i="1"/>
  <c r="I302" i="1"/>
  <c r="I620" i="1"/>
  <c r="I686" i="1"/>
  <c r="I703" i="1"/>
  <c r="I749" i="1"/>
  <c r="I158" i="1"/>
  <c r="I277" i="1"/>
  <c r="I466" i="1"/>
  <c r="I483" i="1"/>
  <c r="I561" i="1"/>
  <c r="I678" i="1"/>
  <c r="I689" i="1"/>
  <c r="I772" i="1"/>
  <c r="I814" i="1"/>
  <c r="I874" i="1"/>
  <c r="I897" i="1"/>
  <c r="I896" i="1"/>
  <c r="I892" i="1"/>
  <c r="I891" i="1"/>
  <c r="I887" i="1"/>
  <c r="I886" i="1"/>
  <c r="I884" i="1"/>
  <c r="I879" i="1"/>
  <c r="I878" i="1"/>
  <c r="I870" i="1"/>
  <c r="I869" i="1"/>
  <c r="I868" i="1"/>
  <c r="I867" i="1"/>
  <c r="I866" i="1"/>
  <c r="I865" i="1"/>
  <c r="I864" i="1"/>
  <c r="I863" i="1"/>
  <c r="I859" i="1"/>
  <c r="I858" i="1"/>
  <c r="I857" i="1"/>
  <c r="I856" i="1"/>
  <c r="I855" i="1"/>
  <c r="I845" i="1"/>
  <c r="I844" i="1"/>
  <c r="I843" i="1"/>
  <c r="I834" i="1"/>
  <c r="I833" i="1"/>
  <c r="I832" i="1"/>
  <c r="I826" i="1"/>
  <c r="I824" i="1"/>
  <c r="I822" i="1"/>
  <c r="I821" i="1"/>
  <c r="I819" i="1"/>
  <c r="I810" i="1"/>
  <c r="I809" i="1"/>
  <c r="I808" i="1"/>
  <c r="I807" i="1"/>
  <c r="I806" i="1"/>
  <c r="I805" i="1"/>
  <c r="I804" i="1"/>
  <c r="I800" i="1"/>
  <c r="I799" i="1"/>
  <c r="I798" i="1"/>
  <c r="I794" i="1"/>
  <c r="I789" i="1"/>
  <c r="I788" i="1"/>
  <c r="I787" i="1"/>
  <c r="I786" i="1"/>
  <c r="I785" i="1"/>
  <c r="I784" i="1"/>
  <c r="I783" i="1"/>
  <c r="I782" i="1"/>
  <c r="I776" i="1"/>
  <c r="I771" i="1"/>
  <c r="I770" i="1"/>
  <c r="I766" i="1"/>
  <c r="I765" i="1"/>
  <c r="I763" i="1"/>
  <c r="I762" i="1"/>
  <c r="I760" i="1"/>
  <c r="I755" i="1"/>
  <c r="I754" i="1"/>
  <c r="I751" i="1"/>
  <c r="I748" i="1"/>
  <c r="I742" i="1"/>
  <c r="I741" i="1"/>
  <c r="I740" i="1"/>
  <c r="I739" i="1"/>
  <c r="I735" i="1"/>
  <c r="I734" i="1"/>
  <c r="I733" i="1"/>
  <c r="I732" i="1"/>
  <c r="I731" i="1"/>
  <c r="I724" i="1"/>
  <c r="I720" i="1"/>
  <c r="I716" i="1"/>
  <c r="I715" i="1"/>
  <c r="I714" i="1"/>
  <c r="I713" i="1"/>
  <c r="I708" i="1"/>
  <c r="I707" i="1"/>
  <c r="I701" i="1"/>
  <c r="I699" i="1"/>
  <c r="I698" i="1"/>
  <c r="I697" i="1"/>
  <c r="I696" i="1"/>
  <c r="I691" i="1"/>
  <c r="I680" i="1"/>
  <c r="I679" i="1"/>
  <c r="I675" i="1"/>
  <c r="I674" i="1"/>
  <c r="I673" i="1"/>
  <c r="I672" i="1"/>
  <c r="I671" i="1"/>
  <c r="I670" i="1"/>
  <c r="I669" i="1"/>
  <c r="I668" i="1"/>
  <c r="I667" i="1"/>
  <c r="I666" i="1"/>
  <c r="I665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6" i="1"/>
  <c r="I645" i="1"/>
  <c r="I644" i="1"/>
  <c r="I640" i="1"/>
  <c r="I639" i="1"/>
  <c r="I638" i="1"/>
  <c r="I637" i="1"/>
  <c r="I636" i="1"/>
  <c r="I635" i="1"/>
  <c r="I634" i="1"/>
  <c r="I633" i="1"/>
  <c r="I632" i="1"/>
  <c r="I631" i="1"/>
  <c r="I630" i="1"/>
  <c r="I626" i="1"/>
  <c r="I625" i="1"/>
  <c r="I624" i="1"/>
  <c r="I623" i="1"/>
  <c r="I622" i="1"/>
  <c r="I621" i="1"/>
  <c r="I618" i="1"/>
  <c r="I617" i="1"/>
  <c r="I616" i="1"/>
  <c r="I614" i="1"/>
  <c r="I611" i="1"/>
  <c r="I606" i="1"/>
  <c r="I605" i="1"/>
  <c r="I603" i="1"/>
  <c r="I601" i="1"/>
  <c r="I600" i="1"/>
  <c r="I599" i="1"/>
  <c r="I597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5" i="1"/>
  <c r="I534" i="1"/>
  <c r="I533" i="1"/>
  <c r="I532" i="1"/>
  <c r="J532" i="1" s="1"/>
  <c r="I531" i="1"/>
  <c r="I530" i="1"/>
  <c r="I529" i="1"/>
  <c r="I528" i="1"/>
  <c r="I527" i="1"/>
  <c r="I526" i="1"/>
  <c r="I525" i="1"/>
  <c r="I524" i="1"/>
  <c r="I523" i="1"/>
  <c r="I522" i="1"/>
  <c r="I518" i="1"/>
  <c r="I517" i="1"/>
  <c r="I513" i="1"/>
  <c r="I512" i="1"/>
  <c r="I506" i="1"/>
  <c r="I505" i="1"/>
  <c r="I504" i="1"/>
  <c r="I503" i="1"/>
  <c r="I502" i="1"/>
  <c r="I500" i="1"/>
  <c r="I499" i="1"/>
  <c r="I498" i="1"/>
  <c r="I497" i="1"/>
  <c r="I496" i="1"/>
  <c r="I495" i="1"/>
  <c r="I491" i="1"/>
  <c r="I490" i="1"/>
  <c r="I489" i="1"/>
  <c r="I488" i="1"/>
  <c r="I487" i="1"/>
  <c r="I486" i="1"/>
  <c r="I485" i="1"/>
  <c r="I484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5" i="1"/>
  <c r="I464" i="1"/>
  <c r="I463" i="1"/>
  <c r="I462" i="1"/>
  <c r="I461" i="1"/>
  <c r="I460" i="1"/>
  <c r="I459" i="1"/>
  <c r="I458" i="1"/>
  <c r="I457" i="1"/>
  <c r="I456" i="1"/>
  <c r="I452" i="1"/>
  <c r="I451" i="1"/>
  <c r="I450" i="1"/>
  <c r="I449" i="1"/>
  <c r="I448" i="1"/>
  <c r="I447" i="1"/>
  <c r="I446" i="1"/>
  <c r="I445" i="1"/>
  <c r="I444" i="1"/>
  <c r="I443" i="1"/>
  <c r="I442" i="1"/>
  <c r="I438" i="1"/>
  <c r="I437" i="1"/>
  <c r="I436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398" i="1"/>
  <c r="I397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3" i="1"/>
  <c r="I372" i="1"/>
  <c r="I371" i="1"/>
  <c r="I366" i="1"/>
  <c r="I362" i="1"/>
  <c r="I361" i="1"/>
  <c r="I360" i="1"/>
  <c r="I359" i="1"/>
  <c r="I358" i="1"/>
  <c r="I357" i="1"/>
  <c r="I356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J316" i="1" s="1"/>
  <c r="I310" i="1"/>
  <c r="I304" i="1"/>
  <c r="I303" i="1"/>
  <c r="I288" i="1"/>
  <c r="I287" i="1"/>
  <c r="I283" i="1"/>
  <c r="I282" i="1"/>
  <c r="I281" i="1"/>
  <c r="I280" i="1"/>
  <c r="I279" i="1"/>
  <c r="I278" i="1"/>
  <c r="I276" i="1"/>
  <c r="I270" i="1"/>
  <c r="I269" i="1"/>
  <c r="I268" i="1"/>
  <c r="I267" i="1"/>
  <c r="I266" i="1"/>
  <c r="I265" i="1"/>
  <c r="I264" i="1"/>
  <c r="I263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2" i="1"/>
  <c r="I241" i="1"/>
  <c r="I239" i="1"/>
  <c r="I238" i="1"/>
  <c r="I237" i="1"/>
  <c r="I236" i="1"/>
  <c r="I235" i="1"/>
  <c r="I234" i="1"/>
  <c r="I233" i="1"/>
  <c r="I232" i="1"/>
  <c r="I231" i="1"/>
  <c r="I230" i="1"/>
  <c r="I229" i="1"/>
  <c r="I223" i="1"/>
  <c r="I222" i="1"/>
  <c r="I221" i="1"/>
  <c r="I220" i="1"/>
  <c r="I219" i="1"/>
  <c r="I218" i="1"/>
  <c r="I214" i="1"/>
  <c r="I213" i="1"/>
  <c r="I212" i="1"/>
  <c r="I211" i="1"/>
  <c r="I210" i="1"/>
  <c r="I209" i="1"/>
  <c r="I205" i="1"/>
  <c r="I204" i="1"/>
  <c r="I203" i="1"/>
  <c r="I202" i="1"/>
  <c r="I201" i="1"/>
  <c r="I200" i="1"/>
  <c r="I199" i="1"/>
  <c r="I198" i="1"/>
  <c r="I195" i="1"/>
  <c r="I194" i="1"/>
  <c r="I189" i="1"/>
  <c r="I188" i="1"/>
  <c r="I184" i="1"/>
  <c r="I183" i="1"/>
  <c r="I182" i="1"/>
  <c r="I181" i="1"/>
  <c r="I180" i="1"/>
  <c r="I178" i="1"/>
  <c r="I177" i="1"/>
  <c r="I176" i="1"/>
  <c r="I175" i="1"/>
  <c r="I174" i="1"/>
  <c r="I173" i="1"/>
  <c r="I172" i="1"/>
  <c r="I171" i="1"/>
  <c r="I170" i="1"/>
  <c r="I169" i="1"/>
  <c r="I168" i="1"/>
  <c r="I164" i="1"/>
  <c r="I163" i="1"/>
  <c r="I162" i="1"/>
  <c r="I161" i="1"/>
  <c r="I160" i="1"/>
  <c r="I159" i="1"/>
  <c r="I154" i="1"/>
  <c r="I153" i="1"/>
  <c r="I152" i="1"/>
  <c r="I151" i="1"/>
  <c r="I147" i="1"/>
  <c r="I146" i="1"/>
  <c r="I145" i="1"/>
  <c r="I144" i="1"/>
  <c r="I143" i="1"/>
  <c r="I136" i="1"/>
  <c r="I135" i="1"/>
  <c r="I134" i="1"/>
  <c r="I130" i="1"/>
  <c r="I129" i="1"/>
  <c r="I128" i="1"/>
  <c r="I127" i="1"/>
  <c r="I126" i="1"/>
  <c r="I125" i="1"/>
  <c r="I121" i="1"/>
  <c r="I115" i="1"/>
  <c r="I114" i="1"/>
  <c r="I113" i="1"/>
  <c r="I112" i="1"/>
  <c r="I108" i="1"/>
  <c r="I107" i="1"/>
  <c r="I106" i="1"/>
  <c r="I105" i="1"/>
  <c r="I95" i="1"/>
  <c r="I94" i="1"/>
  <c r="I93" i="1"/>
  <c r="I92" i="1"/>
  <c r="I91" i="1"/>
  <c r="I90" i="1"/>
  <c r="I89" i="1"/>
  <c r="I85" i="1"/>
  <c r="I84" i="1"/>
  <c r="I83" i="1"/>
  <c r="I82" i="1"/>
  <c r="I81" i="1"/>
  <c r="I80" i="1"/>
  <c r="I76" i="1"/>
  <c r="I75" i="1"/>
  <c r="I74" i="1"/>
  <c r="I73" i="1"/>
  <c r="I72" i="1"/>
  <c r="I71" i="1"/>
  <c r="I70" i="1"/>
  <c r="I69" i="1"/>
  <c r="I68" i="1"/>
  <c r="I67" i="1"/>
  <c r="I63" i="1"/>
  <c r="I62" i="1"/>
  <c r="I61" i="1"/>
  <c r="I60" i="1"/>
  <c r="I59" i="1"/>
  <c r="I35" i="1"/>
  <c r="I34" i="1"/>
  <c r="I33" i="1"/>
  <c r="I32" i="1"/>
  <c r="I31" i="1"/>
  <c r="I30" i="1"/>
  <c r="I29" i="1"/>
  <c r="I25" i="1"/>
  <c r="I24" i="1"/>
  <c r="I23" i="1"/>
  <c r="I22" i="1"/>
  <c r="I21" i="1"/>
  <c r="I20" i="1"/>
  <c r="I19" i="1"/>
  <c r="I18" i="1"/>
  <c r="I17" i="1"/>
  <c r="J17" i="1" s="1"/>
  <c r="I598" i="1" l="1"/>
  <c r="J598" i="1" s="1"/>
  <c r="I761" i="1"/>
  <c r="J761" i="1" s="1"/>
  <c r="I610" i="1"/>
  <c r="J610" i="1" s="1"/>
  <c r="I299" i="1"/>
  <c r="J299" i="1" s="1"/>
  <c r="I293" i="1"/>
  <c r="J293" i="1" s="1"/>
  <c r="I301" i="1"/>
  <c r="J301" i="1" s="1"/>
  <c r="I300" i="1"/>
  <c r="J300" i="1" s="1"/>
  <c r="I294" i="1"/>
  <c r="J294" i="1" s="1"/>
  <c r="I298" i="1"/>
  <c r="J298" i="1" s="1"/>
  <c r="I292" i="1"/>
  <c r="J292" i="1" s="1"/>
  <c r="I613" i="1"/>
  <c r="J613" i="1" s="1"/>
  <c r="I764" i="1"/>
  <c r="J764" i="1" s="1"/>
  <c r="J844" i="1"/>
  <c r="J845" i="1"/>
  <c r="J843" i="1"/>
  <c r="J709" i="1"/>
  <c r="J878" i="1"/>
  <c r="J897" i="1"/>
  <c r="J896" i="1"/>
  <c r="J892" i="1"/>
  <c r="J891" i="1"/>
  <c r="J887" i="1"/>
  <c r="J886" i="1"/>
  <c r="J885" i="1"/>
  <c r="J884" i="1"/>
  <c r="J883" i="1"/>
  <c r="J879" i="1"/>
  <c r="J874" i="1"/>
  <c r="J870" i="1"/>
  <c r="J869" i="1"/>
  <c r="J868" i="1"/>
  <c r="J867" i="1"/>
  <c r="J866" i="1"/>
  <c r="J865" i="1"/>
  <c r="J864" i="1"/>
  <c r="J863" i="1"/>
  <c r="J859" i="1"/>
  <c r="J858" i="1"/>
  <c r="J857" i="1"/>
  <c r="J856" i="1"/>
  <c r="J855" i="1"/>
  <c r="J834" i="1"/>
  <c r="J833" i="1"/>
  <c r="J832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0" i="1"/>
  <c r="J809" i="1"/>
  <c r="J808" i="1"/>
  <c r="J807" i="1"/>
  <c r="J806" i="1"/>
  <c r="J805" i="1"/>
  <c r="J804" i="1"/>
  <c r="J800" i="1"/>
  <c r="J799" i="1"/>
  <c r="J798" i="1"/>
  <c r="J794" i="1"/>
  <c r="J790" i="1"/>
  <c r="J789" i="1"/>
  <c r="J788" i="1"/>
  <c r="J787" i="1"/>
  <c r="J786" i="1"/>
  <c r="J785" i="1"/>
  <c r="J784" i="1"/>
  <c r="J783" i="1"/>
  <c r="J782" i="1"/>
  <c r="J781" i="1"/>
  <c r="J777" i="1"/>
  <c r="J776" i="1"/>
  <c r="J772" i="1"/>
  <c r="J771" i="1"/>
  <c r="J770" i="1"/>
  <c r="J766" i="1"/>
  <c r="J765" i="1"/>
  <c r="J763" i="1"/>
  <c r="J762" i="1"/>
  <c r="J760" i="1"/>
  <c r="J756" i="1"/>
  <c r="J755" i="1"/>
  <c r="J754" i="1"/>
  <c r="J753" i="1"/>
  <c r="J752" i="1"/>
  <c r="J751" i="1"/>
  <c r="J750" i="1"/>
  <c r="J749" i="1"/>
  <c r="J748" i="1"/>
  <c r="J742" i="1"/>
  <c r="J741" i="1"/>
  <c r="J740" i="1"/>
  <c r="J739" i="1"/>
  <c r="J735" i="1"/>
  <c r="J734" i="1"/>
  <c r="J733" i="1"/>
  <c r="J732" i="1"/>
  <c r="J731" i="1"/>
  <c r="J725" i="1"/>
  <c r="J724" i="1"/>
  <c r="J720" i="1"/>
  <c r="J719" i="1"/>
  <c r="J718" i="1"/>
  <c r="J717" i="1"/>
  <c r="J716" i="1"/>
  <c r="J715" i="1"/>
  <c r="J714" i="1"/>
  <c r="J713" i="1"/>
  <c r="J708" i="1"/>
  <c r="J707" i="1"/>
  <c r="J703" i="1"/>
  <c r="J702" i="1"/>
  <c r="J701" i="1"/>
  <c r="J700" i="1"/>
  <c r="J699" i="1"/>
  <c r="J698" i="1"/>
  <c r="J697" i="1"/>
  <c r="J696" i="1"/>
  <c r="J692" i="1"/>
  <c r="J691" i="1"/>
  <c r="J690" i="1"/>
  <c r="J689" i="1"/>
  <c r="J688" i="1"/>
  <c r="J687" i="1"/>
  <c r="J686" i="1"/>
  <c r="J685" i="1"/>
  <c r="J684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6" i="1"/>
  <c r="J645" i="1"/>
  <c r="J644" i="1"/>
  <c r="J640" i="1"/>
  <c r="J639" i="1"/>
  <c r="J638" i="1"/>
  <c r="J637" i="1"/>
  <c r="J636" i="1"/>
  <c r="J635" i="1"/>
  <c r="J634" i="1"/>
  <c r="J633" i="1"/>
  <c r="J632" i="1"/>
  <c r="J631" i="1"/>
  <c r="J630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2" i="1"/>
  <c r="J611" i="1"/>
  <c r="J606" i="1"/>
  <c r="J605" i="1"/>
  <c r="J604" i="1"/>
  <c r="J603" i="1"/>
  <c r="J602" i="1"/>
  <c r="J601" i="1"/>
  <c r="J600" i="1"/>
  <c r="J599" i="1"/>
  <c r="J597" i="1"/>
  <c r="J593" i="1"/>
  <c r="J592" i="1"/>
  <c r="J573" i="1"/>
  <c r="J572" i="1"/>
  <c r="J568" i="1"/>
  <c r="J567" i="1"/>
  <c r="J566" i="1"/>
  <c r="J565" i="1"/>
  <c r="J564" i="1"/>
  <c r="J563" i="1"/>
  <c r="J562" i="1"/>
  <c r="J561" i="1"/>
  <c r="J560" i="1"/>
  <c r="J558" i="1"/>
  <c r="J556" i="1"/>
  <c r="J555" i="1"/>
  <c r="J554" i="1"/>
  <c r="J553" i="1"/>
  <c r="J552" i="1"/>
  <c r="J551" i="1"/>
  <c r="J550" i="1"/>
  <c r="J549" i="1"/>
  <c r="J548" i="1"/>
  <c r="J546" i="1"/>
  <c r="J544" i="1"/>
  <c r="J543" i="1"/>
  <c r="J542" i="1"/>
  <c r="J541" i="1"/>
  <c r="J540" i="1"/>
  <c r="J539" i="1"/>
  <c r="J534" i="1"/>
  <c r="J531" i="1"/>
  <c r="J530" i="1"/>
  <c r="J528" i="1"/>
  <c r="J527" i="1"/>
  <c r="J526" i="1"/>
  <c r="J525" i="1"/>
  <c r="J524" i="1"/>
  <c r="J522" i="1"/>
  <c r="J513" i="1"/>
  <c r="J505" i="1"/>
  <c r="J504" i="1"/>
  <c r="J503" i="1"/>
  <c r="J502" i="1"/>
  <c r="J501" i="1"/>
  <c r="J500" i="1"/>
  <c r="J499" i="1"/>
  <c r="J498" i="1"/>
  <c r="J497" i="1"/>
  <c r="J496" i="1"/>
  <c r="J495" i="1"/>
  <c r="J490" i="1"/>
  <c r="J489" i="1"/>
  <c r="J488" i="1"/>
  <c r="J487" i="1"/>
  <c r="J486" i="1"/>
  <c r="J484" i="1"/>
  <c r="J483" i="1"/>
  <c r="J482" i="1"/>
  <c r="J481" i="1"/>
  <c r="J480" i="1"/>
  <c r="J478" i="1"/>
  <c r="J477" i="1"/>
  <c r="J476" i="1"/>
  <c r="J475" i="1"/>
  <c r="J474" i="1"/>
  <c r="J472" i="1"/>
  <c r="J471" i="1"/>
  <c r="J470" i="1"/>
  <c r="J469" i="1"/>
  <c r="J468" i="1"/>
  <c r="J467" i="1"/>
  <c r="J466" i="1"/>
  <c r="J465" i="1"/>
  <c r="J464" i="1"/>
  <c r="J463" i="1"/>
  <c r="J462" i="1"/>
  <c r="J460" i="1"/>
  <c r="J459" i="1"/>
  <c r="J458" i="1"/>
  <c r="J457" i="1"/>
  <c r="J456" i="1"/>
  <c r="J452" i="1"/>
  <c r="J451" i="1"/>
  <c r="J450" i="1"/>
  <c r="J449" i="1"/>
  <c r="J448" i="1"/>
  <c r="J447" i="1"/>
  <c r="J443" i="1"/>
  <c r="J442" i="1"/>
  <c r="J438" i="1"/>
  <c r="J437" i="1"/>
  <c r="J436" i="1"/>
  <c r="J432" i="1"/>
  <c r="J431" i="1"/>
  <c r="J429" i="1"/>
  <c r="J424" i="1"/>
  <c r="J423" i="1"/>
  <c r="J422" i="1"/>
  <c r="J421" i="1"/>
  <c r="J420" i="1"/>
  <c r="J419" i="1"/>
  <c r="J418" i="1"/>
  <c r="J417" i="1"/>
  <c r="J416" i="1"/>
  <c r="J411" i="1"/>
  <c r="J410" i="1"/>
  <c r="J409" i="1"/>
  <c r="J408" i="1"/>
  <c r="J407" i="1"/>
  <c r="J406" i="1"/>
  <c r="J405" i="1"/>
  <c r="J404" i="1"/>
  <c r="J398" i="1"/>
  <c r="J397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3" i="1"/>
  <c r="J372" i="1"/>
  <c r="J371" i="1"/>
  <c r="J370" i="1"/>
  <c r="J366" i="1"/>
  <c r="J364" i="1" s="1"/>
  <c r="J362" i="1"/>
  <c r="J361" i="1"/>
  <c r="J358" i="1"/>
  <c r="J357" i="1"/>
  <c r="J356" i="1"/>
  <c r="J352" i="1"/>
  <c r="J351" i="1"/>
  <c r="J350" i="1"/>
  <c r="J349" i="1"/>
  <c r="J348" i="1"/>
  <c r="J347" i="1"/>
  <c r="J346" i="1"/>
  <c r="J343" i="1"/>
  <c r="J342" i="1"/>
  <c r="J341" i="1"/>
  <c r="J340" i="1"/>
  <c r="J339" i="1"/>
  <c r="J338" i="1"/>
  <c r="J337" i="1"/>
  <c r="J336" i="1"/>
  <c r="J335" i="1"/>
  <c r="J334" i="1"/>
  <c r="J331" i="1"/>
  <c r="J330" i="1"/>
  <c r="J329" i="1"/>
  <c r="J328" i="1"/>
  <c r="J327" i="1"/>
  <c r="J326" i="1"/>
  <c r="J325" i="1"/>
  <c r="J324" i="1"/>
  <c r="J323" i="1"/>
  <c r="J321" i="1"/>
  <c r="J320" i="1"/>
  <c r="J319" i="1"/>
  <c r="J318" i="1"/>
  <c r="J317" i="1"/>
  <c r="J310" i="1"/>
  <c r="J308" i="1" s="1"/>
  <c r="J306" i="1" s="1"/>
  <c r="J304" i="1"/>
  <c r="J303" i="1"/>
  <c r="J302" i="1"/>
  <c r="J288" i="1"/>
  <c r="J287" i="1"/>
  <c r="J283" i="1"/>
  <c r="J282" i="1"/>
  <c r="J281" i="1"/>
  <c r="J280" i="1"/>
  <c r="J279" i="1"/>
  <c r="J278" i="1"/>
  <c r="J277" i="1"/>
  <c r="J270" i="1"/>
  <c r="J269" i="1"/>
  <c r="J268" i="1"/>
  <c r="J267" i="1"/>
  <c r="J266" i="1"/>
  <c r="J265" i="1"/>
  <c r="J264" i="1"/>
  <c r="J263" i="1"/>
  <c r="J259" i="1"/>
  <c r="J257" i="1"/>
  <c r="J254" i="1"/>
  <c r="J253" i="1"/>
  <c r="J252" i="1"/>
  <c r="J251" i="1"/>
  <c r="J250" i="1"/>
  <c r="J248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3" i="1"/>
  <c r="J221" i="1"/>
  <c r="J220" i="1"/>
  <c r="J219" i="1"/>
  <c r="J218" i="1"/>
  <c r="J214" i="1"/>
  <c r="J213" i="1"/>
  <c r="J212" i="1"/>
  <c r="J211" i="1"/>
  <c r="J210" i="1"/>
  <c r="J209" i="1"/>
  <c r="J205" i="1"/>
  <c r="J203" i="1"/>
  <c r="J202" i="1"/>
  <c r="J201" i="1"/>
  <c r="J200" i="1"/>
  <c r="J199" i="1"/>
  <c r="J198" i="1"/>
  <c r="J197" i="1"/>
  <c r="J196" i="1"/>
  <c r="J195" i="1"/>
  <c r="J194" i="1"/>
  <c r="J193" i="1"/>
  <c r="J188" i="1"/>
  <c r="J184" i="1"/>
  <c r="J183" i="1"/>
  <c r="J182" i="1"/>
  <c r="J181" i="1"/>
  <c r="J180" i="1"/>
  <c r="J179" i="1"/>
  <c r="J178" i="1"/>
  <c r="J177" i="1"/>
  <c r="J175" i="1"/>
  <c r="J174" i="1"/>
  <c r="J173" i="1"/>
  <c r="J172" i="1"/>
  <c r="J171" i="1"/>
  <c r="J170" i="1"/>
  <c r="J169" i="1"/>
  <c r="J168" i="1"/>
  <c r="J164" i="1"/>
  <c r="J163" i="1"/>
  <c r="J162" i="1"/>
  <c r="J161" i="1"/>
  <c r="J160" i="1"/>
  <c r="J158" i="1"/>
  <c r="J154" i="1"/>
  <c r="J153" i="1"/>
  <c r="J152" i="1"/>
  <c r="J151" i="1"/>
  <c r="J147" i="1"/>
  <c r="J146" i="1"/>
  <c r="J145" i="1"/>
  <c r="J144" i="1"/>
  <c r="J143" i="1"/>
  <c r="J142" i="1"/>
  <c r="J135" i="1"/>
  <c r="J134" i="1"/>
  <c r="J130" i="1"/>
  <c r="J129" i="1"/>
  <c r="J128" i="1"/>
  <c r="J127" i="1"/>
  <c r="J126" i="1"/>
  <c r="J125" i="1"/>
  <c r="J121" i="1"/>
  <c r="J119" i="1" s="1"/>
  <c r="J115" i="1"/>
  <c r="J114" i="1"/>
  <c r="J112" i="1"/>
  <c r="J108" i="1"/>
  <c r="J107" i="1"/>
  <c r="J106" i="1"/>
  <c r="J105" i="1"/>
  <c r="J97" i="1"/>
  <c r="J95" i="1"/>
  <c r="J94" i="1"/>
  <c r="J93" i="1"/>
  <c r="J92" i="1"/>
  <c r="J91" i="1"/>
  <c r="J90" i="1"/>
  <c r="J89" i="1"/>
  <c r="J85" i="1"/>
  <c r="J84" i="1"/>
  <c r="J83" i="1"/>
  <c r="J82" i="1"/>
  <c r="J81" i="1"/>
  <c r="J80" i="1"/>
  <c r="J76" i="1"/>
  <c r="J75" i="1"/>
  <c r="J74" i="1"/>
  <c r="J73" i="1"/>
  <c r="J71" i="1"/>
  <c r="J70" i="1"/>
  <c r="J69" i="1"/>
  <c r="J68" i="1"/>
  <c r="J67" i="1"/>
  <c r="J63" i="1"/>
  <c r="J62" i="1"/>
  <c r="J61" i="1"/>
  <c r="J60" i="1"/>
  <c r="J59" i="1"/>
  <c r="J35" i="1"/>
  <c r="J34" i="1"/>
  <c r="J33" i="1"/>
  <c r="J32" i="1"/>
  <c r="J30" i="1"/>
  <c r="J29" i="1"/>
  <c r="J18" i="1"/>
  <c r="J19" i="1"/>
  <c r="J20" i="1"/>
  <c r="J21" i="1"/>
  <c r="J22" i="1"/>
  <c r="J23" i="1"/>
  <c r="J24" i="1"/>
  <c r="J25" i="1"/>
  <c r="J571" i="1"/>
  <c r="J570" i="1"/>
  <c r="J569" i="1"/>
  <c r="J559" i="1"/>
  <c r="J557" i="1"/>
  <c r="J547" i="1"/>
  <c r="J545" i="1"/>
  <c r="J535" i="1"/>
  <c r="J533" i="1"/>
  <c r="J529" i="1"/>
  <c r="J523" i="1"/>
  <c r="J518" i="1"/>
  <c r="J517" i="1"/>
  <c r="J512" i="1"/>
  <c r="J506" i="1"/>
  <c r="J491" i="1"/>
  <c r="J485" i="1"/>
  <c r="J479" i="1"/>
  <c r="J473" i="1"/>
  <c r="J461" i="1"/>
  <c r="J446" i="1"/>
  <c r="J445" i="1"/>
  <c r="J444" i="1"/>
  <c r="J430" i="1"/>
  <c r="J428" i="1"/>
  <c r="J427" i="1"/>
  <c r="J426" i="1"/>
  <c r="J425" i="1"/>
  <c r="J415" i="1"/>
  <c r="J414" i="1"/>
  <c r="J413" i="1"/>
  <c r="J412" i="1"/>
  <c r="J360" i="1"/>
  <c r="J359" i="1"/>
  <c r="J345" i="1"/>
  <c r="J344" i="1"/>
  <c r="J333" i="1"/>
  <c r="J332" i="1"/>
  <c r="J322" i="1"/>
  <c r="J276" i="1"/>
  <c r="J258" i="1"/>
  <c r="J256" i="1"/>
  <c r="J255" i="1"/>
  <c r="J249" i="1"/>
  <c r="J222" i="1"/>
  <c r="J204" i="1"/>
  <c r="J189" i="1"/>
  <c r="J176" i="1"/>
  <c r="J159" i="1"/>
  <c r="J136" i="1"/>
  <c r="J113" i="1"/>
  <c r="J72" i="1"/>
  <c r="J31" i="1"/>
  <c r="J15" i="1" l="1"/>
  <c r="J520" i="1"/>
  <c r="J894" i="1"/>
  <c r="J590" i="1"/>
  <c r="J889" i="1"/>
  <c r="J78" i="1"/>
  <c r="J642" i="1"/>
  <c r="J87" i="1"/>
  <c r="J57" i="1"/>
  <c r="J65" i="1"/>
  <c r="J628" i="1"/>
  <c r="J440" i="1"/>
  <c r="J493" i="1"/>
  <c r="J595" i="1"/>
  <c r="J608" i="1"/>
  <c r="J648" i="1"/>
  <c r="J779" i="1"/>
  <c r="J792" i="1"/>
  <c r="J876" i="1"/>
  <c r="J454" i="1"/>
  <c r="J872" i="1"/>
  <c r="J290" i="1"/>
  <c r="J515" i="1"/>
  <c r="J737" i="1"/>
  <c r="J796" i="1"/>
  <c r="J729" i="1"/>
  <c r="J186" i="1"/>
  <c r="J140" i="1"/>
  <c r="J191" i="1"/>
  <c r="J296" i="1"/>
  <c r="J395" i="1"/>
  <c r="J123" i="1"/>
  <c r="J368" i="1"/>
  <c r="J830" i="1"/>
  <c r="J434" i="1"/>
  <c r="J103" i="1"/>
  <c r="J149" i="1"/>
  <c r="J774" i="1"/>
  <c r="J746" i="1"/>
  <c r="J881" i="1"/>
  <c r="J216" i="1"/>
  <c r="J694" i="1"/>
  <c r="J682" i="1"/>
  <c r="J768" i="1"/>
  <c r="J853" i="1"/>
  <c r="J132" i="1"/>
  <c r="J663" i="1"/>
  <c r="J285" i="1"/>
  <c r="J510" i="1"/>
  <c r="J722" i="1"/>
  <c r="J314" i="1"/>
  <c r="J861" i="1"/>
  <c r="J27" i="1"/>
  <c r="J207" i="1"/>
  <c r="J261" i="1"/>
  <c r="J758" i="1"/>
  <c r="J812" i="1"/>
  <c r="J711" i="1"/>
  <c r="J166" i="1"/>
  <c r="J402" i="1"/>
  <c r="J246" i="1"/>
  <c r="J705" i="1"/>
  <c r="J156" i="1"/>
  <c r="J274" i="1"/>
  <c r="J354" i="1"/>
  <c r="J377" i="1"/>
  <c r="J110" i="1"/>
  <c r="J802" i="1"/>
  <c r="J537" i="1"/>
  <c r="J227" i="1"/>
  <c r="J851" i="1" l="1"/>
  <c r="J312" i="1"/>
  <c r="J508" i="1"/>
  <c r="J588" i="1"/>
  <c r="J400" i="1"/>
  <c r="J727" i="1"/>
  <c r="J225" i="1"/>
  <c r="J101" i="1"/>
  <c r="J55" i="1" s="1"/>
  <c r="J375" i="1"/>
  <c r="J744" i="1"/>
  <c r="J272" i="1"/>
  <c r="J117" i="1"/>
  <c r="J138" i="1"/>
  <c r="J244" i="1"/>
  <c r="J841" i="1"/>
  <c r="J828" i="1" s="1"/>
  <c r="J899" i="1" l="1"/>
</calcChain>
</file>

<file path=xl/sharedStrings.xml><?xml version="1.0" encoding="utf-8"?>
<sst xmlns="http://schemas.openxmlformats.org/spreadsheetml/2006/main" count="2910" uniqueCount="992">
  <si>
    <t>Item</t>
  </si>
  <si>
    <t>Tipo</t>
  </si>
  <si>
    <t>Banco</t>
  </si>
  <si>
    <t>Código</t>
  </si>
  <si>
    <t>Descrição</t>
  </si>
  <si>
    <t>Un.</t>
  </si>
  <si>
    <t>Qtd.</t>
  </si>
  <si>
    <t>Preço com BDI</t>
  </si>
  <si>
    <t>Total</t>
  </si>
  <si>
    <t>SERVIÇOS PRELIMINARES</t>
  </si>
  <si>
    <t>Composição</t>
  </si>
  <si>
    <t>SINAPI</t>
  </si>
  <si>
    <t>FORNECIMENTO E INSTALAÇÃO DE PLACA DE OBRA COM CHAPA GALVANIZADA E ESTRUTURA DE MADEIRA. AF_03/2022_PS</t>
  </si>
  <si>
    <t>M2</t>
  </si>
  <si>
    <t>TAPUME COM TELHA METÁLICA. AF_05/2018</t>
  </si>
  <si>
    <t>ENTRADA DE ENERGIA ELÉTRICA, AÉREA, TRIFÁSICA, COM CAIXA DE EMBUTIR, CABO DE 10 MM2 E DISJUNTOR DIN 50A (NÃO INCLUSO O POSTE DE CONCRETO). AF_07/2020_PS</t>
  </si>
  <si>
    <t>UN</t>
  </si>
  <si>
    <t>Próprio</t>
  </si>
  <si>
    <t>FNDE 03</t>
  </si>
  <si>
    <t>LIGAÇÃO PROVISÓRIA DE ÁGUA E ESGOTO</t>
  </si>
  <si>
    <t>LOCACAO CONVENCIONAL DE OBRA, UTILIZANDO GABARITO DE TÁBUAS CORRIDAS PONTALETADAS A CADA 2,00M -  2 UTILIZAÇÕES. AF_10/2018</t>
  </si>
  <si>
    <t>M</t>
  </si>
  <si>
    <t>FNDE 244</t>
  </si>
  <si>
    <t>ADMINISTRAÇÃO LOCAL TIPO 1</t>
  </si>
  <si>
    <t>FNDE 231</t>
  </si>
  <si>
    <t>LOCAÇÃO DE CONTAINER 2,30 X 6,00 M, ALT. 2,50M, COM 1 SANITÁRIO, PARA ESCRITÓRIO, COMPLETO, SEM DIVISÓRIAS INTERNAS (NÃO INCLUI MOBILIZAÇÃO/DESMOBILIZAÇÃO)</t>
  </si>
  <si>
    <t>MÊS</t>
  </si>
  <si>
    <t>FNDE 230</t>
  </si>
  <si>
    <t>LOCAÇÃO DE CONTAINER 2,30 X 6,00 M, ALT. 2,50M, PARA ESCRITÓRIO, SEM DIVISÓRIAS INTERNAS E SEM SANITÁRIO (NÃO INCLUI MOBILIZAÇÃO/DESMOBILIZAÇÃO)</t>
  </si>
  <si>
    <t>FNDE 232</t>
  </si>
  <si>
    <t>LOCAÇÃO DE CONTAINER 2,30 X 6,00 M, ALT. 2,50M, PARA SANITÁRIO, COM 4 BACIAS, 8 CHUVEIROS, 1 LAVATÓRIO E 1 MICTÓRIO (NÃO INCLUI MOBILIZAÇÃO/DESMOBILIZAÇÃO)</t>
  </si>
  <si>
    <t>M3</t>
  </si>
  <si>
    <t>MOVIMENTO DE TERRA PARA FUNDAÇÕES</t>
  </si>
  <si>
    <t>LIMPEZA MECANIZADA DE CAMADA VEGETAL, VEGETAÇÃO E PEQUENAS ÁRVORES (DIÂMETRO DE TRONCO MENOR QUE 0,20 M), COM TRATOR DE ESTEIRAS.AF_05/2018</t>
  </si>
  <si>
    <t>ATERRO MECANIZADO DE VALA COM ESCAVADEIRA HIDRÁULICA (CAPACIDADE DA CAÇAMBA: 0,8 M³ / POTÊNCIA: 111 HP), LARGURA ATÉ 2,5 M, PROFUNDIDADE DE 1,5 A 3,0 M, COM SOLO ARGILO-ARENOSO. AF_08/2023</t>
  </si>
  <si>
    <t>ESCAVAÇÃO MECANIZADA PARA BLOCO DE COROAMENTO OU SAPATA COM RETROESCAVADEIRA (INCLUINDO ESCAVAÇÃO PARA COLOCAÇÃO DE FÔRMAS). AF_01/2024</t>
  </si>
  <si>
    <t>ESCAVAÇÃO MECANIZADA PARA VIGA BALDRAME OU SAPATA CORRIDA COM MINI-ESCAVADEIRA (INCLUINDO ESCAVAÇÃO PARA COLOCAÇÃO DE FÔRMAS). AF_01/2024</t>
  </si>
  <si>
    <t>PREPARO DE FUNDO DE VALA COM LARGURA MAIOR OU IGUAL A 1,5 M E MENOR QUE 2,5 M (ACERTO DO SOLO NATURAL). AF_08/2020</t>
  </si>
  <si>
    <t>REATERRO MECANIZADO DE VALA COM RETROESCAVADEIRA (CAPACIDADE DA CAÇAMBA   DA RETRO: 0,26 M³/POTÊNCIA: 88 HP), LARGURA 0,8 A 1,5 M, PROFUNDIDADE 1,5 A 3,0 M, COM SOLO (SEM SUBSTITUIÇÃO) DE 1ª CATEGORIA, COM COMPACTADOR DE SOLOS DE PERCUSSÃO. AF_08/2023</t>
  </si>
  <si>
    <t>ATERRO MECANIZADO DE VALA COM RETROESCAVADEIRA (CAPACIDADE DA CAÇAMBA DA RETRO: 0,26 M³ / POTÊNCIA: 88 HP), LARGURA ATÉ 1,5 M, PROFUNDIDADE ATÉ 1,5 M, COM SOLO ARGILO-ARENOSO. AF_08/2023</t>
  </si>
  <si>
    <t>LASTRO DE CONCRETO MAGRO, APLICADO EM BLOCOS DE COROAMENTO OU SAPATAS, ESPESSURA DE 5 CM. AF_01/2024</t>
  </si>
  <si>
    <t>CONCRETAGEM DE BLOCO DE COROAMENTO OU VIGA BALDRAME, FCK 30 MPA, COM USO DE BOMBA - LANÇAMENTO, ADENSAMENTO E ACABAMENTO. AF_01/2024</t>
  </si>
  <si>
    <t>FABRICAÇÃO, MONTAGEM E DESMONTAGEM DE FÔRMA PARA BLOCO DE COROAMENTO, EM MADEIRA SERRADA, E=25 MM, 4 UTILIZAÇÕES. AF_01/2024</t>
  </si>
  <si>
    <t>ARMAÇÃO DE BLOCO UTILIZANDO AÇO CA-50 DE 8 MM - MONTAGEM. AF_01/2024</t>
  </si>
  <si>
    <t>KG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</si>
  <si>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</si>
  <si>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</si>
  <si>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SUPERESTRUTURA</t>
  </si>
  <si>
    <t>CONCRETO ARMADO - PILARES</t>
  </si>
  <si>
    <t>MONTAGEM E DESMONTAGEM DE FÔRMA DE PILARES RETANGULARES E ESTRUTURAS SIMILARES, PÉ-DIREITO SIMPLES, EM CHAPA DE MADEIRA COMPENSADA PLASTIFICADA, 18 UTILIZAÇÕES. AF_09/2020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</si>
  <si>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</si>
  <si>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</si>
  <si>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CA-60 DE 5,0 MM - MONTAGEM. AF_06/2022</t>
  </si>
  <si>
    <t>CONCRETAGEM DE PILARES, FCK = 25 MPA, COM USO DE BOMBA - LANÇAMENTO, ADENSAMENTO E ACABAMENTO. AF_02/2022_PS</t>
  </si>
  <si>
    <t>CONCRETO ARMADO - VIGAS INCLUINDO BALDRAME</t>
  </si>
  <si>
    <t>ARMAÇÃO DE PILAR OU VIGA DE ESTRUTURA CONVENCIONAL DE CONCRETO ARMADO UTILIZANDO AÇO CA-50 DE 6,3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</si>
  <si>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</si>
  <si>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</si>
  <si>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20,0 MM - MONTAGEM. AF_06/2022</t>
  </si>
  <si>
    <t>CONCRETAGEM DE VIGAS E LAJES, FCK=25 MPA, PARA LAJES MACIÇAS OU NERVURADAS COM USO DE BOMBA - LANÇAMENTO, ADENSAMENTO E ACABAMENTO. AF_02/2022_PS</t>
  </si>
  <si>
    <t>CONCRETO ARMADO PARA VERGAS</t>
  </si>
  <si>
    <t>VERGA PRÉ-MOLDADA PARA PORTAS COM ATÉ 1,5 M DE VÃO. AF_03/2016</t>
  </si>
  <si>
    <t>SINAPI(A)</t>
  </si>
  <si>
    <t>VERGA PRÉ-MOLDADA PARA PORTAS COM MAIS DE 1,5 M DE VÃO. AF_03/2016</t>
  </si>
  <si>
    <t>VERGA PRÉ-MOLDADA PARA JANELAS COM MAIS DE 1,5 M DE VÃO. AF_03/2016</t>
  </si>
  <si>
    <t>VERGA PRÉ-MOLDADA PARA JANELAS COM ATÉ 1,5 M DE VÃO. AF_03/2016</t>
  </si>
  <si>
    <t>CONTRAVERGA PRÉ-MOLDADA PARA VÃOS DE MAIS DE 1,5 M DE COMPRIMENTO. AF_03/2016</t>
  </si>
  <si>
    <t>CONTRAVERGA PRÉ-MOLDADA PARA VÃOS DE ATÉ 1,5 M DE COMPRIMENTO. AF_03/2016</t>
  </si>
  <si>
    <t>CONCRETO ARMADO - LAJE</t>
  </si>
  <si>
    <t>MONTAGEM E DESMONTAGEM DE FÔRMA DE LAJE MACIÇA, PÉ-DIREITO SIMPLES, EM CHAPA DE MADEIRA COMPENSADA RESINADA, 4 UTILIZAÇÕES. AF_09/2020</t>
  </si>
  <si>
    <t>ARMAÇÃO DE LAJE DE ESTRUTURA CONVENCIONAL DE CONCRETO ARMADO UTILIZANDO AÇO CA-50 DE 6,3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</si>
  <si>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</si>
  <si>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16,0 MM - MONTAGEM. AF_06/2022</t>
  </si>
  <si>
    <t>ARMAÇÃO DE LAJE DE ESTRUTURA CONVENCIONAL DE CONCRETO ARMADO UTILIZANDO AÇO CA-50 DE 20,0 MM - MONTAGEM. AF_06/2022</t>
  </si>
  <si>
    <t>ARMAÇÃO DE LAJE DE ESTRUTURA CONVENCIONAL DE CONCRETO ARMADO UTILIZANDO AÇO CA-60 DE 5,0 MM - MONTAGEM. AF_06/2022</t>
  </si>
  <si>
    <t>ESTRUTURA METÁLICA</t>
  </si>
  <si>
    <t>ESTRUTURA TRELIÇADA DE COBERTURA, TIPO FINK, COM LIGAÇÕES SOLDADAS, INCLUSOS PERFIS METÁLICOS, CHAPAS METÁLICAS, MÃO DE OBRA E TRANSPORTE COM GUINDASTE - FORNECIMENTO E INSTALAÇÃO. AF_01/2020_PSA</t>
  </si>
  <si>
    <t>PISO DE CONCRETO</t>
  </si>
  <si>
    <t xml:space="preserve">PAVIMENTAÇÃO INTERNA DE PISO DE CONCRETO 8 CM </t>
  </si>
  <si>
    <t>COMPACTAÇÃO MECÂNICA DE SOLO PARA EXECUÇÃO DE RADIER, PISO DE CONCRETO OU LAJE SOBRE SOLO, COM COMPACTADOR DE SOLOS A PERCUSSÃO. AF_09/2021</t>
  </si>
  <si>
    <t>LASTRO COM MATERIAL GRANULAR, APLICADO EM PISOS OU LAJES SOBRE SOLO, ESPESSURA DE *5 CM*. AF_01/2024</t>
  </si>
  <si>
    <t>CAMADA SEPARADORA PARA EXECUÇÃO DE RADIER, PISO DE CONCRETO OU LAJE SOBRE SOLO, EM LONA PLÁSTICA. AF_09/2021</t>
  </si>
  <si>
    <t>EXECUÇÃO DE PASSEIO (CALÇADA) OU PISO DE CONCRETO COM CONCRETO MOLDADO IN LOCO, USINADO C20, ACABAMENTO CONVENCIONAL, NÃO ARMADO. AF_08/2022</t>
  </si>
  <si>
    <t xml:space="preserve">PAVIMENTAÇÃO EXTERNA - CALÇADA DE PISO DE CONCRETO 7 CM </t>
  </si>
  <si>
    <t>SISTEMA DE VEDAÇÃO VERTICAL</t>
  </si>
  <si>
    <t>ELEMENTOS VAZADOS</t>
  </si>
  <si>
    <t>ALVENARIA DE VEDAÇÃO COM ELEMENTO VAZADO DE CONCRETO (COBOGÓ) DE 7X50X50CM E ARGAMASSA DE ASSENTAMENTO COM PREPARO EM BETONEIRA. AF_05/2020</t>
  </si>
  <si>
    <t>ALVENARIA DE VEDAÇÃO</t>
  </si>
  <si>
    <t>ALVENARIA DE VEDAÇÃO DE BLOCOS CERÂMICOS FURADOS NA VERTICAL DE 14X19X39 CM (ESPESSURA 14 CM) E ARGAMASSA DE ASSENTAMENTO COM PREPARO EM BETONEIRA. AF_12/2021</t>
  </si>
  <si>
    <t>ALVENARIA DE VEDAÇÃO DE BLOCOS CERÂMICOS FURADOS NA VERTICAL DE 9X19X39 CM (ESPESSURA 9 CM) E ARGAMASSA DE ASSENTAMENTO COM PREPARO EM BETONEIRA. AF_12/2021</t>
  </si>
  <si>
    <t>ALVENARIA DE VEDAÇÃO DE BLOCOS CERÂMICOS FURADOS NA HORIZONTAL DE 9X19X19 CM (ESPESSURA 9 CM) E ARGAMASSA DE ASSENTAMENTO COM PREPARO EM BETONEIRA. AF_12/2021</t>
  </si>
  <si>
    <t>FIXAÇÃO (ENCUNHAMENTO) DE ALVENARIA DE VEDAÇÃO COM ARGAMASSA APLICADA COM BISNAGA. AF_03/2016</t>
  </si>
  <si>
    <t>ALVENARIA DE VEDAÇÃO DE BLOCOS CERÂMICOS MACIÇOS DE 5X10X20CM (ESPESSURA 10CM) E ARGAMASSA DE ASSENTAMENTO COM PREPARO EM BETONEIRA. AF_05/2020</t>
  </si>
  <si>
    <t>ALVENARIA DE VEDAÇÃO DE BLOCOS VAZADOS DE CONCRETO DE 14X19X39 CM (ESPESSURA 14 CM)  E ARGAMASSA DE ASSENTAMENTO COM PREPARO EM BETONEIRA. AF_12/2021</t>
  </si>
  <si>
    <t>DIVISÓRIAS</t>
  </si>
  <si>
    <t>DIVISORIA SANITÁRIA, TIPO CABINE, EM GRANITO CINZA POLIDO, ESP = 3CM, ASSENTADO COM ARGAMASSA COLANTE AC III-E, EXCLUSIVE FERRAGENS. AF_01/2021</t>
  </si>
  <si>
    <t>INSTALAÇÃO DE VIDRO TEMPERADO, E = 10 MM, ENCAIXADO EM PERFIL U. AF_01/2021_PS</t>
  </si>
  <si>
    <t>DIVISÓRIA FIXA EM VIDRO TEMPERADO 10 MM, SEM ABERTURA. AF_01/2021_PS</t>
  </si>
  <si>
    <t>ESQUADRIAS</t>
  </si>
  <si>
    <t>PORTAS DE MADEIRA</t>
  </si>
  <si>
    <t>FNDE 243</t>
  </si>
  <si>
    <t>KIT DE PORTA DE MADEIRA FRISADA, SEMI-OCA (LEVE OU MÉDIA), PADRÃO MÉDIO, 80X210CM, ESPESSURA DE 3,5CM, ITENS INCLUSOS: DOBRADIÇAS, MONTAGEM E INSTALAÇÃO DE BATENTE, FECHADURA COM EXECUÇÃO DO FURO - FORNECIMENTO E INSTALAÇÃO (UN)</t>
  </si>
  <si>
    <t>FNDE 247</t>
  </si>
  <si>
    <t>KIT DE PORTA DE MADEIRA COM VENEZIANA, 80X210CM (ESPESSURA DE 3CM), PADRÃO MÉDIO, ITENS INCLUSOS: DOBRADIÇAS, MONTAGEM E INSTALAÇÃO DE BATENTE, FECHADURA COM EXECUÇÃO DO FURO - FORNECIMENTO E INSTALAÇÃO (UN)</t>
  </si>
  <si>
    <t>FNDE 246</t>
  </si>
  <si>
    <t>KIT DE PORTA DE MADEIRA FRISADA, SEMI-OCA (LEVE OU MÉDIA), PADRÃO MÉDIO, 80X210CM, ESPESSURA DE 3,5CM, ITENS INCLUSOS: DOBRADIÇAS, MONTAGEM E INSTALAÇÃO DE BATENTE, FECHADURA COM EXECUÇÃO DO FURO - FORNECIMENTO E INSTALAÇÃO. AF_12/2019 (UN)</t>
  </si>
  <si>
    <t>FNDE 248</t>
  </si>
  <si>
    <t>KIT DE PORTA DE MADEIRA COM VISOR DE VIDRO, 80X210CM (ESPESSURA DE 3CM), PADRÃO POPULAR, ITENS INCLUSOS: DOBRADIÇAS, MONTAGEM E INSTALAÇÃO DE BATENTE, FECHADURA COM EXECUÇÃO DO FURO - FORNECIMENTO E INSTALAÇÃO. AF_12/2019 (UN)</t>
  </si>
  <si>
    <t>FNDE 249</t>
  </si>
  <si>
    <t>PORTA EM COMPENSADO DE MADEIRA E=2cm REVESTIDA COM LAMINADO MELAMÍNICO NAS CORES: AMARELA, VERDE, LARANJA E AZUL (UN)</t>
  </si>
  <si>
    <t>FNDE 250</t>
  </si>
  <si>
    <t>INSTALAÇÃO DE VIDRO LISO INCOLOR ESQUADRIA PM4 , E = 6 MM, EM ESQUADRIA DE MADEIRA, FIXADO COM BAGUETE (M2)</t>
  </si>
  <si>
    <t>FERRAGENS E ACESSÓRIOS</t>
  </si>
  <si>
    <t>TARJETA TIPO LIVRE/OCUPADO PARA PORTA DE BANHEIRO. AF_12/2019</t>
  </si>
  <si>
    <t>BARRA DE APOIO RETA, EM ACO INOX POLIDO, COMPRIMENTO 60CM, FIXADA NA PAREDE - FORNECIMENTO E INSTALAÇÃO. AF_01/2020</t>
  </si>
  <si>
    <t>FNDE 04</t>
  </si>
  <si>
    <t>CHAPA METÁLICA (ALUMÍNIO) 0,90 M X 0,40 M, ESPESSURA 1 MM PARA AS PORTAS (M²)</t>
  </si>
  <si>
    <t>PINTURA TINTA DE ACABAMENTO (PIGMENTADA) ESMALTE SINTÉTICO ACETINADO EM MADEIRA, 2 DEMÃOS. AF_01/2021</t>
  </si>
  <si>
    <t>PORTAS EM ALUMÍNIO</t>
  </si>
  <si>
    <t>FNDE 251</t>
  </si>
  <si>
    <t>PORTA DE ABRIR - PA1 - 100 X 210 CM EM CHAPA DE ALUMÍNIO, COM VENEZIANA E VIDRO MINIBOREAL 6 MM, INCLUSO FECHADURA E PUXADOR - CONFORME PROJETO DE ESQUADRIAS (UN)</t>
  </si>
  <si>
    <t>FNDE 252</t>
  </si>
  <si>
    <t>PORTA DE ABRIR - PA2 - 80 X 210 CM EM CHAPA DE ALUMÍNIO, TIPO VENEZIANA COM GUARNIÇÃO, FIXAÇÃO COM PARAFUSOS - FORNECIMENTO E INSTALAÇÃO - CONFORME PROJETO DE ESQUADRIAS (M2)</t>
  </si>
  <si>
    <t>FNDE 253</t>
  </si>
  <si>
    <t>PORTA DE ABRIR 2 FOLHAS - PA3 - 160 X 210 CM EM CHAPA DE ALUMÍNIO, TIPO VENEZIANA COM GUARNIÇÃO, FIXAÇÃO COM PARAFUSOS - FORNECIMENTO E INSTALAÇÃO - CONFORME PROJETO DE ESQUADRIAS (M2)</t>
  </si>
  <si>
    <t>FNDE 254</t>
  </si>
  <si>
    <t>PORTA DE CORRER - PA4- 450 X 265 CM, DE ALUMÍNIO, COM DUAS FOLHAS FIXAS E DUAS FOLHAS DE CORRER PARA VIDRO, INCLUSO VIDRO LISO INCOLOR 8 MM, FECHADURA E PUXADOR, SEM ALIZAR - CONFORME PROJETO DE ESQUADRIAS (M2)</t>
  </si>
  <si>
    <t>FNDE 255</t>
  </si>
  <si>
    <t>PORTA DE CORRER - PA5- 240 X 210 CM, DE ALUMÍNIO, COM DUAS FOLHAS DE CORRER PARA VIDRO, INCLUSO VIDRO LISO INCOLOR 8 MM, FECHADURA E PUXADOR, SEM ALIZAR - CONFORME PROJETO DE ESQUADRIAS (M2)</t>
  </si>
  <si>
    <t>FNDE 256</t>
  </si>
  <si>
    <t>PORTA DE ABRIR 2 FOLHAS - PA6 - 110 X 170 CM EM CHAPA DE ALUMÍNIO, TIPO VENEZIANA COM GUARNIÇÃO, FIXAÇÃO COM PARAFUSOS - FORNECIMENTO E INSTALAÇÃO - CONFORME PROJETO DE ESQUADRIAS (M2)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</si>
  <si>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</si>
  <si>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 (M2)</t>
  </si>
  <si>
    <t>JANELAS EM ALUMÍNIO</t>
  </si>
  <si>
    <t>FNDE 258</t>
  </si>
  <si>
    <t>JANELA DE ALUMÍNIO - JA-1 - 70 X 125 CM, TIPO GUILHOTINA COMPLETA, COM VIDROS, BATENTE E FERRAGENS. EXCLUSIVE ALIZAR, ACABAMENTO E CONTRAMARCO, CONFORME PROJETO DE ESQUADRIAS (M2)</t>
  </si>
  <si>
    <t>FNDE 259</t>
  </si>
  <si>
    <t>JANELA DE ALUMÍNIO - JA-2 - 110 X 145 CM, TIPO GUILHOTINACOMPLETA, COM VIDROS, BATENTE E FERRAGENS. EXCLUSIVE ALIZAR, ACABAMENTO E CONTRAMARCO, CONFORME PROJETO DE ESQUADRIAS (M2)</t>
  </si>
  <si>
    <t>FNDE 275</t>
  </si>
  <si>
    <t>JANELA DE ALUMÍNIO JA-3 - 140 X 115, TIPO FIXA, PARA VIDRO, COM VIDRO, BATENTE E FERRAGENS. EXCLUSIVE ACABAMENTO, ALIZAR E CONTRAMARCO, CONFORME PROJETO DE ESQUADRIAS (M2)</t>
  </si>
  <si>
    <t>FNDE 262</t>
  </si>
  <si>
    <t>JANELA DE ALUMÍNIO - JA-4 - 140 X 145 CM, TIPO GUILHOTINA COMPLETA, COM VIDROS, BATENTE E FERRAGENS. EXCLUSIVE ALIZAR, ACABAMENTO E CONTRAMARCO, CONFORME PROJETO DE ESQUADRIAS (M2)</t>
  </si>
  <si>
    <t>FNDE 276</t>
  </si>
  <si>
    <t>JANELA DE ALUMÍNIO JA-5 - 200 X 128 CM, TIPO FIXA, PARA VIDRO, COM VIDRO, BATENTE E FERRAGENS. EXCLUSIVE ACABAMENTO, ALIZAR E CONTRAMARCO, CONFORME PROJETO DE ESQUADRIAS (M2)</t>
  </si>
  <si>
    <t>FNDE 263</t>
  </si>
  <si>
    <t>JANELA DE ALUMÍNIO - JA-6 - 210 X 150 CM, TIPO MAXIM-AR, COM VIDROS, BATENTE E FERRAGENS. EXCLUSIVE ALIZAR, ACABAMENTO E CONTRAMARCO, CONFORME PROJETO DE ESQUADRIAS (M2)</t>
  </si>
  <si>
    <t>FNDE 264</t>
  </si>
  <si>
    <t>JANELA DE ALUMÍNIO - JA-7 - 210 X 75 CM, TIPO MAXIM-AR, COM VIDROS, BATENTE E FERRAGENS. EXCLUSIVE ALIZAR, ACABAMENTO E CONTRAMARCO, CONFORME PROJETO DE ESQUADRIAS (M2)</t>
  </si>
  <si>
    <t>FNDE 268</t>
  </si>
  <si>
    <t>JANELA DE ALUMÍNIO - JA-8 - 210 X 100 CM, TIPO MAXIM-AR, COM VIDROS, BATENTE E FERRAGENS. EXCLUSIVE ALIZAR, ACABAMENTO E CONTRAMARCO, CONFORME PROJETO DE ESQUADRIAS (M2)</t>
  </si>
  <si>
    <t>FNDE 265</t>
  </si>
  <si>
    <t>JANELA DE ALUMÍNIO - JA-9 - 210 X 150 CM, TIPO MAXIM-AR, COM VIDROS, BATENTE E FERRAGENS. EXCLUSIVE ALIZAR, ACABAMENTO E CONTRAMARCO, CONFORME PROJETO DE ESQUADRIAS (M2)</t>
  </si>
  <si>
    <t>FNDE 269</t>
  </si>
  <si>
    <t>JANELA DE ALUMÍNIO - JA-10 - 140 X 150 CM, TIPO MAXIM-AR, COM VIDROS, BATENTE E FERRAGENS. EXCLUSIVE ALIZAR, ACABAMENTO E CONTRAMARCO, CONFORME PROJETO DE ESQUADRIAS (M2)</t>
  </si>
  <si>
    <t>FNDE 270</t>
  </si>
  <si>
    <t>JANELA DE ALUMÍNIO - JA-11 - 140 X 75 CM, TIPO MAXIM-AR, COM VIDROS, BATENTE E FERRAGENS. EXCLUSIVE ALIZAR, ACABAMENTO E CONTRAMARCO, CONFORME PROJETO DE ESQUADRIAS (M2)</t>
  </si>
  <si>
    <t>FNDE 271</t>
  </si>
  <si>
    <t>JANELA DE ALUMÍNIO - JA-12 - 420 X 50 CM, TIPO MAXIM-AR, COM VIDROS, BATENTE E FERRAGENS. EXCLUSIVE ALIZAR, ACABAMENTO E CONTRAMARCO, CONFORME PROJETO DE ESQUADRIAS (M2)</t>
  </si>
  <si>
    <t>FNDE 272</t>
  </si>
  <si>
    <t>JANELA DE ALUMÍNIO - JA-13 - 420 X 150 CM, TIPO MAXIM-AR, COM VIDROS, BATENTE E FERRAGENS. EXCLUSIVE ALIZAR, ACABAMENTO E CONTRAMARCO, CONFORME PROJETO DE ESQUADRIAS (M2)</t>
  </si>
  <si>
    <t>FNDE 273</t>
  </si>
  <si>
    <t>JANELA DE ALUMÍNIO - JA-14 - 560 X 100 CM, TIPO MAXIM-AR, COM VIDROS, BATENTE E FERRAGENS. EXCLUSIVE ALIZAR, ACABAMENTO E CONTRAMARCO, CONFORME PROJETO DE ESQUADRIAS (M2)</t>
  </si>
  <si>
    <t>FNDE 274</t>
  </si>
  <si>
    <t>FNDE 277</t>
  </si>
  <si>
    <t>JANELA DE ALUMÍNIO JA-16 - 160 X 85, TIPO FIXA, PARA VIDRO, COM VIDRO, BATENTE E FERRAGENS. EXCLUSIVE ACABAMENTO, ALIZAR E CONTRAMARCO, CONFORME PROJETO DE ESQUADRIAS (M2)</t>
  </si>
  <si>
    <t>FNDE 05</t>
  </si>
  <si>
    <t>TELA TIPO MOSQUITEIRO - FIXADA NA ESQUADRIA - CONFORME PROJETO DE ESQUADRIAS (M²)</t>
  </si>
  <si>
    <t>PORTAS DE VIDRO</t>
  </si>
  <si>
    <t>FNDE 279</t>
  </si>
  <si>
    <t>PORTA DE VIDRO - PV1 - 185 X 230 CM, DE ABRIR DUAS FOLHAS TEMPERADO INCOLOR 10 MM, CONFORME PROJETO (M2)</t>
  </si>
  <si>
    <t>FNDE 278</t>
  </si>
  <si>
    <t>PORTA DE VIDRO - PV2 - 285 X 265CM, DE ABRIR DUAS FOLHAS COM BANDEIRA SUPERIOR E LATERAL, VIDRO TEMPERADO INCOLOR 10 MM, CONFORME PROJETO (M2)</t>
  </si>
  <si>
    <t>ESQUADRIA GERAL</t>
  </si>
  <si>
    <t>FNDE 280</t>
  </si>
  <si>
    <t>PF1 - PORTÃO METÁLICO DE ABRIR, 1,40 X 2,20 M, COM CHAPA METÁLICA, INCLUSO PINTURA, CONFORME PROJETO DE ESQUADRIAS (M2)</t>
  </si>
  <si>
    <t>FNDE 08</t>
  </si>
  <si>
    <t>PF2 - PORTÃO METÁLICO DE ABRIR,  1,40 X 1,05 M, COM CHAPA METÁLICA, INCLUSO PINTURA, CONFORME PROJETO DE ESQUADRIAS (M2)</t>
  </si>
  <si>
    <t>FNDE 281</t>
  </si>
  <si>
    <t>FECHAMENTO EM CHAPA METÁLICA PERFURADA, INCLUSO PINTURA, CONFORME PROJETO (M2)</t>
  </si>
  <si>
    <t>FNDE 282</t>
  </si>
  <si>
    <t>GUARDA-CORPO CONFECCIONADO COM CHAPA METÁLICA PERFURADA, INCLUSO PINTURA, CONFORME PROJETO (M2)</t>
  </si>
  <si>
    <t>FNDE 60</t>
  </si>
  <si>
    <t>FECHAMENTO DE PLATIBANDA EM CHAPA METÁLICA PERFURADA, INCLUSO PINTURA, CONFORME PROJETO (M2)</t>
  </si>
  <si>
    <t>FNDE 283</t>
  </si>
  <si>
    <t>CERCA/GRADIL H=1,58M, MALHA 5 X 15CM -  GALVANIZADO (M2)</t>
  </si>
  <si>
    <t>FNDE 284</t>
  </si>
  <si>
    <t>P01 - PORTÃO METÁLICO 1,85 x 2,10 M , MALHA 5 X 20CM - FIO 5,00MM, REVESTIDOS EM POLIESTER POR PROCESSO DE PINTURA ELETROSTÁTICA (GRADIL), NA COR BRANCA - FORNECIMENTO E INSTALAÇÃO (M2)</t>
  </si>
  <si>
    <t>FNDE 285</t>
  </si>
  <si>
    <t>P02 - PORTÃO METÁLICO 1,40 X 2,00 M , MALHA 5 X 20CM - FIO 5,00MM, REVESTIDOS EM POLIESTER POR PROCESSO DE PINTURA ELETROSTÁTICA (GRADIL), NA COR BRANCA - FORNECIMENTO E INSTALAÇÃO (M2)</t>
  </si>
  <si>
    <t>FNDE 286</t>
  </si>
  <si>
    <t>P03 - PORTÃO METÁLICO 1,20 X 2,00 M , MALHA 5 X 20CM - FIO 5,00MM, REVESTIDOS EM POLIESTER POR PROCESSO DE PINTURA ELETROSTÁTICA (GRADIL), NA COR BRANCA - FORNECIMENTO E INSTALAÇÃO (M2)</t>
  </si>
  <si>
    <t>FNDE 287</t>
  </si>
  <si>
    <t>P04 - PORTÃO METÁLICO NYLOFOR 1,20 X 2,04 M , MALHA 5 X 20CM - FIO 5,00MM, REVESTIDOS EM POLIESTER POR PROCESSO DE PINTURA ELETROSTÁTICA (GRADIL), NA COR BRANCA - FORNECIMENTO E INSTALAÇÃO (M2)</t>
  </si>
  <si>
    <t>FNDE 108</t>
  </si>
  <si>
    <t>ESQUADRIA, 0,60 X 0,20 M DE ALUMÍNIO P/ VENTILAÇÃO COM MALHA DE 3 A 7 MM - CENTRAL DE GÁS (M2)</t>
  </si>
  <si>
    <t>FNDE 109</t>
  </si>
  <si>
    <t>ESQUADRIA, 1,20 X 0,20 M DE ALUMÍNIO P/ VENTILAÇÃO COM MALHA DE 3 A 7 MM - CENTRAL DE GÁS (M2)</t>
  </si>
  <si>
    <t>FNDE 120</t>
  </si>
  <si>
    <t>GUARDA-CORPO E PORTÃO (1,10 X 1,05)  CONFECCIONADO COM CHAPA METÁLICA PERFURADA, H=1,05, INCLUSO PINTURA, CONFORME PROJETO - CASA DE BOMBAS (M2)</t>
  </si>
  <si>
    <t>SISTEMAS DE COBERTURA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</si>
  <si>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</si>
  <si>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 (M2)</t>
  </si>
  <si>
    <t>CALHA EM CHAPA DE AÇO GALVANIZADO NÚMERO 24, DESENVOLVIMENTO DE 50 CM, INCLUSO TRANSPORTE VERTICAL. AF_07/2019</t>
  </si>
  <si>
    <t>CALHA EM CHAPA DE AÇO GALVANIZADO NÚMERO 24, DESENVOLVIMENTO DE 100 CM, INCLUSO TRANSPORTE VERTICAL. AF_07/2019</t>
  </si>
  <si>
    <t>FNDE 65</t>
  </si>
  <si>
    <t>CUMEEIRA NORMAL PARA TELHA TRAPEZOIDAL DE AÇO, E = 0,5 MM, INCLUSO ACESSÓRIOS DE FIXAÇÃO E IÇAMENTO (M)</t>
  </si>
  <si>
    <t>RUFO EXTERNO/INTERNO EM CHAPA DE AÇO GALVANIZADO NÚMERO 26, CORTE DE 33 CM, INCLUSO IÇAMENTO. AF_07/2019</t>
  </si>
  <si>
    <t>CHAPIM (RUFO CAPA) EM AÇO GALVANIZADO, CORTE 33. AF_11/2020</t>
  </si>
  <si>
    <t>IMPERMEABILIZAÇÃO</t>
  </si>
  <si>
    <t>FNDE 172</t>
  </si>
  <si>
    <t>IMPERMEABILIZAÇÃO DE VIGA BALDRAME COM EMULSÃO ASFÁLTICA, 2 DEMÃOS (M2)</t>
  </si>
  <si>
    <t>FNDE 173</t>
  </si>
  <si>
    <t>IMPERMEABILIZAÇÃO DA LAJE COM EMULSÃO ASFÁLTICA, 2 DEMÃOS (M2)</t>
  </si>
  <si>
    <t>FNDE 174</t>
  </si>
  <si>
    <t>IMPERMEABILIZAÇÃO DE PISO COM EMULSÃO ASFÁLTICA, 2 DEMÃOS (M2)</t>
  </si>
  <si>
    <t>FNDE 175</t>
  </si>
  <si>
    <t>IMPERMEABILIZAÇÃO DA PAREDE COM EMULSÃO ASFÁLTICA, 2 DEMÃOS (M2)</t>
  </si>
  <si>
    <t>CONTRAPISO EM ARGAMASSA TRAÇO 1:4 (CIMENTO E AREIA), PREPARO MECÂNICO COM BETONEIRA 400 L, APLICADO EM ÁREAS MOLHADAS SOBRE IMPERMEABILIZAÇÃO, ACABAMENTO NÃO REFORÇADO, ESPESSURA 3CM. AF_07/2021</t>
  </si>
  <si>
    <t>PROTEÇÃO MECÂNICA DE SUPERFICIE HORIZONTAL COM ARGAMASSA DE CIMENTO E AREIA, TRAÇO 1:3, E=3CM. AF_09/2023</t>
  </si>
  <si>
    <t>REVESTIMENTOS INTERNO E EXTERNO</t>
  </si>
  <si>
    <t>EDIFICAÇÃO</t>
  </si>
  <si>
    <t>FNDE 176</t>
  </si>
  <si>
    <t>CHAPISCO APLICADO EM ALVENARIAS E ESTRUTURAS DE CONCRETO EXTERNAS, COM COLHER DE PEDREIRO. ARGAMASSA TRAÇO 1:3 COM PREPARO EM BETONEIRA 400L. - EXTERNO (M2)</t>
  </si>
  <si>
    <t>FNDE 289</t>
  </si>
  <si>
    <t>CHAPISCO APLICADO EM ALVENARIAS E ESTRUTURAS DE CONCRETO INTERNAS, COM COLHER DE PEDREIRO. ARGAMASSA TRAÇO 1:3 COM PREPARO EM BETONEIRA 400L (M2)</t>
  </si>
  <si>
    <t>FNDE 290</t>
  </si>
  <si>
    <t>EMBOÇO OU MASSA ÚNICA, APLICAÇÃO EXTERNA, EM ARGAMASSA TRAÇO 1:2:8, PREPARO MECÂNICO COM BETONEIRA 400 L, APLICADA MANUALMENTE EM PANOS CEGOS DE FACHADA (SEM PRESENÇA DE VÃOS), ESPESSURA DE 25 MM (M2)</t>
  </si>
  <si>
    <t>FNDE 291</t>
  </si>
  <si>
    <t>EMBOÇO OU MASSA ÚNICA, PARA RECEBIMENTO EM CERÂMICA, EM ARGAMASSA TRAÇO 1:2:8, PREPARO MECÂNICO COM BETONEIRA 400 L, APLICADA MANUALMENTE EM PANOS CEGOS DE FACHADA (SEM PRESENÇA DE VÃOS), ESPESSURA DE 25 MM (M2)</t>
  </si>
  <si>
    <t>FNDE 292</t>
  </si>
  <si>
    <t>EMBOÇO OU MASSA ÚNICA, PARA RECEBIMENTO EM PINTURA, EM ARGAMASSA TRAÇO 1:2:8, PREPARO MECÂNICO COM BETONEIRA 400 L, APLICADA MANUALMENTE EM PANOS CEGOS DE FACHADA (SEM PRESENÇA DE VÃOS), ESPESSURA DE 25 MM (M2)</t>
  </si>
  <si>
    <t>REVESTIMENTO CERÂMICO PARA PAREDES INTERNAS COM PLACAS TIPO ESMALTADA EXTRA  DE DIMENSÕES 33X45 CM APLICADAS NA ALTURA INTEIRA DAS PAREDES. AF_02/2023_PE</t>
  </si>
  <si>
    <t>FNDE 293</t>
  </si>
  <si>
    <t>REVESTIMENTO CERÂMICO PARA PAREDES INTERNAS COM PLACAS TIPO ESMALTADA EXTRA DE DIMENSÕES 10X10 CM COR AMARELA APLICADAS NA ALTURA INTEIRA DAS PAREDES (M2)</t>
  </si>
  <si>
    <t>FNDE 294</t>
  </si>
  <si>
    <t>REVESTIMENTO CERÂMICO PARA PAREDES INTERNAS COM PLACAS TIPO ESMALTADA EXTRA DE DIMENSÕES 10X10 CM COR AZUL APLICADAS NA ALTURA INTEIRA DAS PAREDES (M2)</t>
  </si>
  <si>
    <t>FNDE 295</t>
  </si>
  <si>
    <t>REVESTIMENTO CERÂMICO PARA PAREDES INTERNAS COM PLACAS TIPO ESMALTADA EXTRA DE DIMENSÕES 10X10 CM COR BRANCA APLICADAS NA ALTURA INTEIRA DAS PAREDES (M2)</t>
  </si>
  <si>
    <t>FNDE 296</t>
  </si>
  <si>
    <t>REVESTIMENTO CERÂMICO PARA PAREDES INTERNAS COM PLACAS TIPO ESMALTADA EXTRA DE DIMENSÕES 10X10 CM COR VERMELHA APLICADAS NA ALTURA INTEIRA DAS PAREDES (M2)</t>
  </si>
  <si>
    <t>FNDE 245</t>
  </si>
  <si>
    <t>RODA MEIO EM MADEIRA, ALTURA 7CM, FIXADO COM COLA (M)</t>
  </si>
  <si>
    <t>FNDE 37</t>
  </si>
  <si>
    <t>CANTONEIRA DE BORRACHA - AMBIENTE SOLÁRIO (M)</t>
  </si>
  <si>
    <t>FORRO EM DRYWALL, PARA AMBIENTES COMERCIAIS, INCLUSIVE ESTRUTURA BIRECIONAL DE FIXAÇÃO. AF_08/2023_PS</t>
  </si>
  <si>
    <t>FNDE 18</t>
  </si>
  <si>
    <t>FORRO DE FIBRA MINERAL EM PLACAS DE 625 X 625 MM, E = 15 MM, BORDA RETA, COM PINTURA ANTIMOFO, APOIADO EM PERFIL DE ACO GALVANIZADO COM 24 MM DE BASE - INSTALADO (M2)</t>
  </si>
  <si>
    <t>SISTEMAS DE PISOS</t>
  </si>
  <si>
    <t>PAVIMENTAÇÃO INTERNA</t>
  </si>
  <si>
    <t>FNDE 182</t>
  </si>
  <si>
    <t>CONTRAPISO DE CONCRETO NÃO-ESTRUTURAL, ESPESSURA 3 CM E PREPARO MECÂNICO (M2)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</si>
  <si>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</si>
  <si>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REVESTIMENTO CERÂMICO PARA PISO COM PLACAS TIPO ESMALTADA EXTRA DE DIMENSÕES 60X60 CM APLICADA EM AMBIENTES DE ÁREA MAIOR QUE 10 M2. AF_02/2023_PE</t>
  </si>
  <si>
    <t>REVESTIMENTO CERÂMICO PARA PISO COM PLACAS TIPO ESMALTADA EXTRA DE DIMENSÕES 45X45 CM APLICADA EM AMBIENTES DE ÁREA MAIOR QUE 10 M2. AF_02/2023_PE</t>
  </si>
  <si>
    <t>FNDE 09</t>
  </si>
  <si>
    <t>NATA DE CIMENTO COM COLA PVA, PARA NIVELAMENTO  DE CONTRAPISO PARA ASSENTAMENTO DE PISO VINÍLICO (M2)</t>
  </si>
  <si>
    <t>FNDE 298</t>
  </si>
  <si>
    <t>PISO VINÍLICO, PADRÃO LISO, AMARELO, ESPESSURA 3,2 MM, FIXADO COM COLA. (M2)</t>
  </si>
  <si>
    <t>FNDE 297</t>
  </si>
  <si>
    <t>PISO VINÍLICO, PADRÃO LISO, CINZA ESCURO, ESPESSURA 3,2 MM, FIXADO COM COLA (M2)</t>
  </si>
  <si>
    <t>FNDE 299</t>
  </si>
  <si>
    <t>PISO VINÍLICO, PADRÃO LISO, AZUL, ESPESSURA 3,2 MM, FIXADO COM COLA (M2)</t>
  </si>
  <si>
    <t>FNDE 300</t>
  </si>
  <si>
    <t>PISO VINÍLICO, PADRÃO LISO, CINZA CLARO, ESPESSURA 3,2 MM, FIXADO COM COLA (M2)</t>
  </si>
  <si>
    <t>RODAPÉ CERÂMICO DE 7CM DE ALTURA COM PLACAS TIPO ESMALTADA EXTRA DE DIMENSÕES 60X60CM. AF_02/2023</t>
  </si>
  <si>
    <t>RODAPÉ EM POLIESTIRENO, ALTURA 5 CM. AF_09/2020</t>
  </si>
  <si>
    <t>SOLEIRA EM GRANITO, LARGURA 15 CM, ESPESSURA 2,0 CM. AF_09/2020</t>
  </si>
  <si>
    <t>PAVIMENTAÇÃO EXTERNA</t>
  </si>
  <si>
    <t>PISO CIMENTADO, TRAÇO 1:3 (CIMENTO E AREIA), ACABAMENTO RÚSTICO, ESPESSURA 3,0 CM, PREPARO MECÂNICO DA ARGAMASSA. AF_09/2020</t>
  </si>
  <si>
    <t>EXECUÇÃO DE PASSEIO EM PISO INTERTRAVADO, COM BLOCO RETANGULAR COR NATURAL DE 20 X 10 CM, ESPESSURA 6 CM. AF_10/2022</t>
  </si>
  <si>
    <t>FNDE 400</t>
  </si>
  <si>
    <t>PISO PODOTÁTIL DE ALERTA, COR AMARELA, DE BORRACHA, ASSENTADO SOBRE ARGAMASSA (M)</t>
  </si>
  <si>
    <t>FNDE 401</t>
  </si>
  <si>
    <t>PISO PODOTÁTIL DE ALERTA, COR AMARELA, DE AZUL, ASSENTADO SOBRE ARGAMASSA (M)</t>
  </si>
  <si>
    <t>FNDE 190</t>
  </si>
  <si>
    <t>PISO PODOTÁTIL DE ALERTA, COR VERMELHA, DE CONCRETO, ASSENTADO SOBRE ARGAMASSA (M2)</t>
  </si>
  <si>
    <t>FNDE 10</t>
  </si>
  <si>
    <t>COLCHÃO DRENANTE DE AREIA H= 30 CM (M3)</t>
  </si>
  <si>
    <t>PLANTIO DE GRAMA BATATAIS EM PLACAS. AF_05/2018</t>
  </si>
  <si>
    <t>FNDE 38</t>
  </si>
  <si>
    <t>FITA 3M COLANTE ANTIDERRAPANTE PARA PISO (M)</t>
  </si>
  <si>
    <t>PINTURAS E ACABAMENTOS</t>
  </si>
  <si>
    <t>PINTURAS PAREDES</t>
  </si>
  <si>
    <t>EMASSAMENTO COM MASSA LÁTEX, APLICAÇÃO EM PAREDE, DUAS DEMÃOS, LIXAMENTO MANUAL. AF_04/2023</t>
  </si>
  <si>
    <t>FNDE 402</t>
  </si>
  <si>
    <t>PINTURA LÁTEX ACRÍLICA, COR BRANCO GELO, APLICAÇÃO MANUAL EM PAREDES, DUAS DEMÃOS (M2)</t>
  </si>
  <si>
    <t>FNDE 403</t>
  </si>
  <si>
    <t>PINTURA LÁTEX ACRÍLICA, COR VERMELHO, APLICAÇÃO MANUAL EM PAREDES, DUAS DEMÃOS (M2)</t>
  </si>
  <si>
    <t>FNDE 404</t>
  </si>
  <si>
    <t>PINTURA LÁTEX ACRÍLICA, COR CINZA, APLICAÇÃO MANUAL EM PAREDES, DUAS DEMÃOS (M2)</t>
  </si>
  <si>
    <t>FNDE 405</t>
  </si>
  <si>
    <t>PINTURA LÁTEX ACRÍLICA, COR AZUL, APLICAÇÃO MANUAL EM PAREDES, DUAS DEMÃOS (M2)</t>
  </si>
  <si>
    <t>FNDE 35</t>
  </si>
  <si>
    <t>PINTURA COM TINTA EPÓXI EM PAREDES, COR VERDE,  APLICAÇÃO MANUAL, 2 DEMÃOS, INCLUSO PRIMER EPÓXI (M2)</t>
  </si>
  <si>
    <t>FNDE 36</t>
  </si>
  <si>
    <t>PINTURA COM TINTA EPÓXI EM PAREDES, COR LARANJA,  APLICAÇÃO MANUAL, 2 DEMÃOS, INCLUSO PRIMER EPÓXI (M2)</t>
  </si>
  <si>
    <t>FNDE 201</t>
  </si>
  <si>
    <t>PINTURA EM ESMALTE SINTÉTICO EM RODAMEIO DE MADEIRA, 2 DEMÃOS - COR BRANCO (M2)</t>
  </si>
  <si>
    <t>PINTURA DE FORROS</t>
  </si>
  <si>
    <t>EMASSAMENTO COM MASSA LÁTEX, APLICAÇÃO EM TETO, UMA DEMÃO, LIXAMENTO MANUAL. AF_04/2023</t>
  </si>
  <si>
    <t>PINTURA LÁTEX ACRÍLICA PREMIUM, APLICAÇÃO MANUAL EM TETO, DUAS DEMÃOS. AF_04/2023</t>
  </si>
  <si>
    <t>PISO - ESTACIONAMENTO</t>
  </si>
  <si>
    <t>FNDE 406</t>
  </si>
  <si>
    <t>PINTURA DE PISO COM TINTA EPÓXI, COR AMARELO, APLICAÇÃO MANUAL, 2 DEMÃOS, INCLUSO PRIMER EPÓXI (M2)</t>
  </si>
  <si>
    <t>FNDE 407</t>
  </si>
  <si>
    <t>PINTURA DE PISO COM TINTA EPÓXI, COR AZUL, APLICAÇÃO MANUAL, 2 DEMÃOS, INCLUSO PRIMER EPÓXI (M2)</t>
  </si>
  <si>
    <t>FNDE 409</t>
  </si>
  <si>
    <t>PINTURA DE PISO COM TINTA EPÓXI, COR CINZA, APLICAÇÃO MANUAL, 2 DEMÃOS, INCLUSO PRIMER EPÓXI (M2)</t>
  </si>
  <si>
    <t>PISO PLAYGROUND</t>
  </si>
  <si>
    <t>FNDE 410</t>
  </si>
  <si>
    <t>PINTURA DE PISO COM TINTA EPÓXI, COR LARANJA, APLICAÇÃO MANUAL, 2 DEMÃOS, INCLUSO PRIMER EPÓXI (M2)</t>
  </si>
  <si>
    <t>FNDE 411</t>
  </si>
  <si>
    <t>PINTURA DE PISO COM TINTA EPÓXI, COR VERDE, APLICAÇÃO MANUAL, 2 DEMÃOS, INCLUSO PRIMER EPÓXI (M2)</t>
  </si>
  <si>
    <t>FNDE 412</t>
  </si>
  <si>
    <t>PINTURA DE PISO COM TINTA EPÓXI, COR VERMELHO, APLICAÇÃO MANUAL, 2 DEMÃOS, INCLUSO PRIMER EPÓXI (M2)</t>
  </si>
  <si>
    <t>PINTURA - DIVERSOS</t>
  </si>
  <si>
    <t>PINTURA COM TINTA ALQUÍDICA DE FUNDO E ACABAMENTO (ESMALTE SINTÉTICO GRAFITE) APLICADA A ROLO OU PINCEL SOBRE PERFIL METÁLICO EXECUTADO EM FÁBRICA (POR DEMÃO). AF_01/2020</t>
  </si>
  <si>
    <t>INSTALAÇÃO HIDRÁULICA</t>
  </si>
  <si>
    <t xml:space="preserve">TUBULAÇÕES E CONEXÕES DE PVC RÍGIDO </t>
  </si>
  <si>
    <t>TUBO, PVC, SOLDÁVEL, DN 25MM, INSTALADO EM RAMAL OU SUB-RAMAL DE ÁGUA - FORNECIMENTO E INSTALAÇÃO. AF_06/2022</t>
  </si>
  <si>
    <t>TUBO, PVC, SOLDÁVEL, DN 40MM, INSTALADO EM RAMAL DE DISTRIBUIÇÃO DE ÁGUA - FORNECIMENTO E INSTALAÇÃO. AF_06/2022</t>
  </si>
  <si>
    <t>TUBO, PVC, SOLDÁVEL, DN 50MM, INSTALADO EM RAMAL DE DISTRIBUIÇÃO DE ÁGUA - FORNECIMENTO E INSTALAÇÃO. AF_06/2022</t>
  </si>
  <si>
    <t>TUBO, PVC, SOLDÁVEL, DN 60MM, INSTALADO EM PRUMADA DE ÁGUA - FORNECIMENTO E INSTALAÇÃO. AF_06/2022</t>
  </si>
  <si>
    <t>TUBO, PVC, SOLDÁVEL, DN 85MM, INSTALADO EM PRUMADA DE ÁGUA - FORNECIMENTO E INSTALAÇÃO. AF_06/2022</t>
  </si>
  <si>
    <t>ADAPTADOR CURTO COM BOLSA E ROSCA PARA REGISTRO, PVC, SOLDÁVEL, DN 25MM X 3/4 , INSTALADO EM RAMAL DE DISTRIBUIÇÃO DE ÁGUA - FORNECIMENTO E INSTALAÇÃO. AF_06/2022</t>
  </si>
  <si>
    <t>ADAPTADOR CURTO COM BOLSA E ROSCA PARA REGISTRO, PVC, SOLDÁVEL, DN 40 MM X 1 1/4 , INSTALADO EM RESERVAÇÃO DE ÁGUA DE EDIFICAÇÃO QUE POSSUA RESERVATÓRIO DE FIBRA/FIBROCIMENTO   FORNECIMENTO E INSTALAÇÃO. AF_06/2016</t>
  </si>
  <si>
    <t>ADAPTADOR CURTO COM BOLSA E ROSCA PARA REGISTRO, PVC, SOLDÁVEL, DN 50MM X 1.1/2”, INSTALADO EM RAMAL DE DISTRIBUIÇÃO DE ÁGUA - FORNECIMENTO E INSTALAÇÃO. AF_06/2022</t>
  </si>
  <si>
    <t>ADAPTADOR CURTO COM BOLSA E ROSCA PARA REGISTRO, PVC, SOLDÁVEL, DN 85MM X 3 , INSTALADO EM PRUMADA DE ÁGUA - FORNECIMENTO E INSTALAÇÃO. AF_06/2022</t>
  </si>
  <si>
    <t>BUCHA DE REDUÇÃO, CURTA, PVC, SOLDÁVEL, DN 60 X 50 MM, INSTALADO EM PRUMADA DE ÁGUA - FORNECIMENTO E INSTALAÇÃO. AF_06/2022</t>
  </si>
  <si>
    <t>BUCHA DE REDUÇÃO, LONGA, PVC, SOLDÁVEL, DN 60 X 25 MM, INSTALADO EM PRUMADA DE ÁGUA - FORNECIMENTO E INSTALAÇÃO. AF_06/2022</t>
  </si>
  <si>
    <t>FNDE 413</t>
  </si>
  <si>
    <t>BUCHA DE REDUÇÃO, LONGA, PVC, SOLDÁVEL, DN 85 X 60 MM, INSTALADO EM PRUMADA DE ÁGUA - FORNECIMENTO E INSTALAÇÃO (UN)</t>
  </si>
  <si>
    <t>CURVA 90 GRAUS, PVC, SOLDÁVEL, DN 50MM, INSTALADO EM RAMAL DE DISTRIBUIÇÃO DE ÁGUA - FORNECIMENTO E INSTALAÇÃO. AF_06/2022</t>
  </si>
  <si>
    <t>CURVA DE TRANSPOSIÇÃO, PVC, SOLDÁVEL, DN 25MM, INSTALADO EM RAMAL DE DISTRIBUIÇÃO DE ÁGUA   FORNECIMENTO E INSTALAÇÃO. AF_06/2022</t>
  </si>
  <si>
    <t>JOELHO 90 GRAUS, PVC, SOLDÁVEL, DN 25MM, INSTALADO EM RAMAL DE DISTRIBUIÇÃO DE ÁGUA - FORNECIMENTO E INSTALAÇÃO. AF_06/2022</t>
  </si>
  <si>
    <t>JOELHO 90 GRAUS, PVC, SOLDÁVEL, DN 40MM, INSTALADO EM RAMAL DE DISTRIBUIÇÃO DE ÁGUA - FORNECIMENTO E INSTALAÇÃO. AF_06/2022</t>
  </si>
  <si>
    <t>JOELHO 90 GRAUS, PVC, SOLDÁVEL, DN 50MM, INSTALADO EM RAMAL DE DISTRIBUIÇÃO DE ÁGUA - FORNECIMENTO E INSTALAÇÃO. AF_06/2022</t>
  </si>
  <si>
    <t>JOELHO 90 GRAUS, PVC, SOLDÁVEL, DN 60MM, INSTALADO EM PRUMADA DE ÁGUA - FORNECIMENTO E INSTALAÇÃO. AF_06/2022</t>
  </si>
  <si>
    <t>JOELHO 90 GRAUS, PVC, SOLDÁVEL, DN 85MM, INSTALADO EM PRUMADA DE ÁGUA - FORNECIMENTO E INSTALAÇÃO. AF_06/2022</t>
  </si>
  <si>
    <t>JOELHO 45 GRAUS, PVC, SOLDÁVEL, DN 40MM, INSTALADO EM RAMAL DE DISTRIBUIÇÃO DE ÁGUA - FORNECIMENTO E INSTALAÇÃO. AF_06/2022</t>
  </si>
  <si>
    <t>JOELHO 45 GRAUS, PVC, SOLDÁVEL, DN 25MM, INSTALADO EM RAMAL DE DISTRIBUIÇÃO DE ÁGUA - FORNECIMENTO E INSTALAÇÃO. AF_06/2022</t>
  </si>
  <si>
    <t>LUVA, PVC, SOLDÁVEL, DN 25MM, INSTALADO EM RAMAL DE DISTRIBUIÇÃO DE ÁGUA - FORNECIMENTO E INSTALAÇÃO. AF_06/2022</t>
  </si>
  <si>
    <t>LUVA, PVC, SOLDÁVEL, DN 50MM, INSTALADO EM RAMAL DE DISTRIBUIÇÃO DE ÁGUA - FORNECIMENTO E INSTALAÇÃO. AF_06/2022</t>
  </si>
  <si>
    <t>TE, PVC, SOLDÁVEL, DN 25MM, INSTALADO EM RAMAL DE DISTRIBUIÇÃO DE ÁGUA - FORNECIMENTO E INSTALAÇÃO. AF_06/2022</t>
  </si>
  <si>
    <t>TE, PVC, SOLDÁVEL, DN 50MM, INSTALADO EM RAMAL DE DISTRIBUIÇÃO DE ÁGUA - FORNECIMENTO E INSTALAÇÃO. AF_06/2022</t>
  </si>
  <si>
    <t>TE, PVC, SOLDÁVEL, DN 60MM, INSTALADO EM PRUMADA DE ÁGUA - FORNECIMENTO E INSTALAÇÃO. AF_06/2022</t>
  </si>
  <si>
    <t>TE, PVC, SOLDÁVEL, DN 85MM, INSTALADO EM PRUMADA DE ÁGUA - FORNECIMENTO E INSTALAÇÃO. AF_06/2022</t>
  </si>
  <si>
    <t>TÊ DE REDUÇÃO, PVC, SOLDÁVEL, DN 50MM X 25MM, INSTALADO EM PRUMADA DE ÁGUA - FORNECIMENTO E INSTALAÇÃO. AF_06/2022</t>
  </si>
  <si>
    <t>TE DE REDUÇÃO, PVC, SOLDÁVEL, DN 85MM X 60MM, INSTALADO EM PRUMADA DE ÁGUA - FORNECIMENTO E INSTALAÇÃO. AF_06/2022</t>
  </si>
  <si>
    <t>TE, PVC, SOLDÁVEL, DN 40MM, INSTALADO EM RAMAL DE DISTRIBUIÇÃO DE ÁGUA - FORNECIMENTO E INSTALAÇÃO. AF_06/2022</t>
  </si>
  <si>
    <t>TÊ COM BUCHA DE LATÃO NA BOLSA CENTRAL, PVC, SOLDÁVEL, DN 25MM X 1/2 , INSTALADO EM RAMAL OU SUB-RAMAL DE ÁGUA - FORNECIMENTO E INSTALAÇÃO. AF_06/2022</t>
  </si>
  <si>
    <t>JOELHO 90 GRAUS COM BUCHA DE LATÃO, PVC, SOLDÁVEL, DN 25MM, X 3/4  INSTALADO EM RAMAL OU SUB-RAMAL DE ÁGUA - FORNECIMENTO E INSTALAÇÃO. AF_06/2022</t>
  </si>
  <si>
    <t>JOELHO 90 GRAUS COM BUCHA DE LATÃO, PVC, SOLDÁVEL, DN 25MM, X 1/2  INSTALADO EM RAMAL OU SUB-RAMAL DE ÁGUA - FORNECIMENTO E INSTALAÇÃO. AF_06/2022</t>
  </si>
  <si>
    <t>FNDE 414</t>
  </si>
  <si>
    <t>LUVA, PVC, SOLDÁVEL, DN 25MM, INSTALADO EM RAMAL DE DISTRIBUIÇÃO DE ÁGUA - FORNECIMENTO E INSTALAÇÃO (UN)</t>
  </si>
  <si>
    <t>COLAR DE TOMADA, PVC, COM TRAVAS, DE 110 MM X 1/2" OU 110 MM X 3/4", PARA LIGAÇÃO PREDIAL DE ÁGUA. AF_06/2022</t>
  </si>
  <si>
    <t>FNDE 119</t>
  </si>
  <si>
    <t>TUBO DE DESCARGA, TIPO BENGALA, PARA LIGACAO CAIXA DE DESCARGA - EMBUTIR, PVC, 40 MM X 150 CM (UN)</t>
  </si>
  <si>
    <t>FNDE 415</t>
  </si>
  <si>
    <t>JOELHO 90 GRAUS, PVC, SOLDÁVEL, COM ROSCA, DN 25MM x 3/4 - FORNECIMENTO E INSTALAÇÃO. AF_06/2022 (UN)</t>
  </si>
  <si>
    <t>TUBULAÇÕES E CONEXÕES - METAIS</t>
  </si>
  <si>
    <t>REGISTRO DE GAVETA BRUTO, LATÃO, ROSCÁVEL, 3" - FORNECIMENTO E INSTALAÇÃO. AF_08/2021</t>
  </si>
  <si>
    <t>REGISTRO DE GAVETA BRUTO, LATÃO, ROSCÁVEL, 1 1/2", COM ACABAMENTO E CANOPLA CROMADOS - FORNECIMENTO E INSTALAÇÃO. AF_08/2021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</si>
  <si>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</si>
  <si>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</si>
  <si>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REGISTRO DE ESFERA, PVC, ROSCÁVEL, COM BORBOLETA, 3/4" - FORNECIMENTO E INSTALAÇÃO. AF_08/2021</t>
  </si>
  <si>
    <t>REGISTRO DE ESFERA, PVC, ROSCÁVEL, COM VOLANTE, 3/4" - FORNECIMENTO E INSTALAÇÃO. AF_08/2021</t>
  </si>
  <si>
    <t>REGISTRO DE GAVETA BRUTO, LATÃO, ROSCÁVEL, 1 1/4" - FORNECIMENTO E INSTALAÇÃO. AF_08/2021</t>
  </si>
  <si>
    <t>RESERVATÓRIO 1000L</t>
  </si>
  <si>
    <t>FNDE 21</t>
  </si>
  <si>
    <t>RESERVATÓRIO CILINDRICO CAP. 10.000 LITROS (UN)</t>
  </si>
  <si>
    <t>SISTEMA DE REUSO DE ÁGUA</t>
  </si>
  <si>
    <t>FNDE 78</t>
  </si>
  <si>
    <t>CISTERNA MODULAR 600 Litros (UN)</t>
  </si>
  <si>
    <t>FNDE 79</t>
  </si>
  <si>
    <t>SMART FILTRO (UN)</t>
  </si>
  <si>
    <t>NIPLE, EM FERRO GALVANIZADO, CONEXÃO ROSQUEADA, DN 15 (1/2"), INSTALADO EM RAMAIS E SUB-RAMAIS DE GÁS - FORNECIMENTO E INSTALAÇÃO. AF_10/2020</t>
  </si>
  <si>
    <t>ENGATE FLEXÍVEL EM PLÁSTICO BRANCO, 1/2” X 30CM - FORNECIMENTO E INSTALAÇÃO. AF_01/2020</t>
  </si>
  <si>
    <t>DRENAGEM DE ÁGUAS PLUVIAIS</t>
  </si>
  <si>
    <t>TUBULAÇÕES E CONEXÕES DE PVC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</si>
  <si>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</si>
  <si>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</si>
  <si>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TUBO DE PVC CORRUGADO DE DUPLA PAREDE PARA REDE COLETORA DE ESGOTO, DN 200 MM, JUNTA ELÁSTICA - FORNECIMENTO E ASSENTAMENTO. AF_01/2021</t>
  </si>
  <si>
    <t>TUBO DE PVC CORRUGADO DE DUPLA PAREDE PARA REDE COLETORA DE ESGOTO, DN 250 MM, JUNTA ELÁSTICA - FORNECIMENTO E ASSENTAMENTO. AF_01/2021</t>
  </si>
  <si>
    <t>TUBO PVC, SÉRIE R, ÁGUA PLUVIAL, DN 50 MM, FORNECIDO E INSTALADO EM RAMAL DE ENCAMINHAMENTO. AF_06/2022</t>
  </si>
  <si>
    <t>TÊ, PVC, SERIE R, ÁGUA PLUVIAL, DN 100 X 100 MM, JUNTA ELÁSTICA, FORNECIDO E INSTALADO EM RAMAL DE ENCAMINHAMENTO. AF_06/2022</t>
  </si>
  <si>
    <t>JOELHO 45 GRAUS, PVC, SERIE R, ÁGUA PLUVIAL, DN 100 MM, JUNTA ELÁSTICA, FORNECIDO E INSTALADO EM CONDUTORES VERTICAIS DE ÁGUAS PLUVIAIS. AF_06/2022</t>
  </si>
  <si>
    <t>JOELHO 45 GRAUS, PVC, SERIE R, ÁGUA PLUVIAL, DN 50 MM, JUNTA ELÁSTICA, FORNECIDO E INSTALADO EM RAMAL DE ENCAMINHAMENTO. AF_06/2022</t>
  </si>
  <si>
    <t>JOELHO 90 GRAUS, PVC, SERIE R, ÁGUA PLUVIAL, DN 100 MM, JUNTA ELÁSTICA, FORNECIDO E INSTALADO EM CONDUTORES VERTICAIS DE ÁGUAS PLUVIAIS. AF_06/2022</t>
  </si>
  <si>
    <t>JUNÇÃO DE REDUÇÃO INVERTIDA, PVC, SÉRIE NORMAL, ESGOTO PREDIAL, DN 100 X 50 MM, JUNTA ELÁSTICA, FORNECIDO E INSTALADO EM RAMAL DE DESCARGA OU RAMAL DE ESGOTO SANITÁRIO. AF_08/2022</t>
  </si>
  <si>
    <t>FNDE 416</t>
  </si>
  <si>
    <t>JUNÇÃO SIMPLES, PVC, SERIE R, ÁGUA PLUVIAL, DN 100 X 50 MM, JUNTA ELÁSTICA, FORNECIDO E INSTALADO EM CONDUTORES VERTICAIS DE ÁGUAS PLUVIAIS (UN)</t>
  </si>
  <si>
    <t>FNDE 421</t>
  </si>
  <si>
    <t>JUNÇÃO SIMPLES, PVC, SERIE R, ÁGUA PLUVIAL, DN 150 X 75 MM, JUNTA ELÁSTICA, FORNECIDO E INSTALADO EM CONDUTORES VERTICAIS DE ÁGUAS PLUVIAIS (UN)</t>
  </si>
  <si>
    <t>REDUÇÃO EXCÊNTRICA, PVC, SERIE R, ÁGUA PLUVIAL, DN 75 X 50 MM, JUNTA ELÁSTICA, FORNECIDO E INSTALADO EM RAMAL DE ENCAMINHAMENTO. AF_06/2022</t>
  </si>
  <si>
    <t>FNDE 30</t>
  </si>
  <si>
    <t>CURVA 45 GRAUS, PVC, SERIE R, ÁGUA PLUVIAL, DN 200 MM,  VINILFORT, JUNTA ELÁSTICA, FORNECIDO E INSTALADO EM RAMAL DE ENCAMINHAMENTO (UN)</t>
  </si>
  <si>
    <t>CAP, PVC, SERIE R, ÁGUA PLUVIAL, DN 100 MM, JUNTA ELÁSTICA, FORNECIDO E INSTALADO EM RAMAL DE ENCAMINHAMENTO. AF_06/2022</t>
  </si>
  <si>
    <t>ACESSÓRIOS</t>
  </si>
  <si>
    <t>CAIXA ENTERRADA HIDRÁULICA RETANGULAR EM ALVENARIA COM TIJOLOS CERÂMICOS MACIÇOS, DIMENSÕES INTERNAS: 0,6X0,6X0,6 M PARA REDE DE DRENAGEM. AF_12/2020</t>
  </si>
  <si>
    <t>CAIXA SIFONADA, PVC, DN 100 X 100 X 50 MM, FORNECIDA E INSTALADA EM RAMAIS DE ENCAMINHAMENTO DE ÁGUA PLUVIAL. AF_06/2022</t>
  </si>
  <si>
    <t>INSTALAÇÃO SANITÁRIA</t>
  </si>
  <si>
    <t>TUBULAÇÕES E CONEXÕES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</si>
  <si>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</si>
  <si>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</si>
  <si>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</si>
  <si>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</si>
  <si>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150 MM, FORNECIDO E INSTALADO EM SUBCOLETOR AÉREO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</si>
  <si>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</si>
  <si>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</si>
  <si>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</si>
  <si>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</si>
  <si>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45 GRAUS, PVC, SERIE NORMAL, ESGOTO PREDIAL, DN 150 MM, JUNTA ELÁSTICA, FORNECIDO E INSTALADO EM SUBCOLETOR AÉREO DE ESGOTO SANITÁRIO. AF_08/2022</t>
  </si>
  <si>
    <t>JOELHO 90 GRAUS, PVC, SERIE NORMAL, ESGOTO PREDIAL, DN 100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</si>
  <si>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</si>
  <si>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</si>
  <si>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BUCHA DE REDUÇÃO LONGA, PVC, SÉRIE NORMAL, ESGOTO PREDIAL, DN 50 X 40 MM, JUNTA SOLDÁVEL E ELÁSTICA,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</si>
  <si>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</si>
  <si>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CURVA CURTA 90 GRAUS, PVC, SERIE NORMAL, ESGOTO PREDIAL, DN 40 MM, JUNTA SOLDÁVEL, FORNECIDO E INSTALADO EM RAMAL DE DESCARGA OU RAMAL DE ESGOTO SANITÁRIO. AF_08/2022</t>
  </si>
  <si>
    <t>CURVA CURTA 90 GRAUS, PVC, SERIE NORMAL, ESGOTO PREDIAL, DN 50 MM, JUNTA ELÁSTICA, FORNECIDO E INSTALADO EM PRUMADA DE ESGOTO SANITÁRIO OU VENTILAÇÃO. AF_08/2022</t>
  </si>
  <si>
    <t>CURVA LONGA, 45 GRAUS, PVC OCRE, JUNTA ELÁSTICA, DN 100 MM, PARA COLETOR PREDIAL DE ESGOTO. AF_06/2022</t>
  </si>
  <si>
    <t>FNDE 417</t>
  </si>
  <si>
    <t>CURVA LONGA 45 GRAUS, PVC, SERIE NORMAL, ESGOTO PREDIAL, DN 75 MM, JUNTA ELÁSTICA, FORNECIDO E INSTALADO EM PRUMADA DE ESGOTO SANITÁRIO OU VENTILAÇÃO (UN)</t>
  </si>
  <si>
    <t>JUNÇÃO SIMPLES, PVC, SERIE NORMAL, ESGOTO PREDIAL, DN 100 X 100 MM, JUNTA ELÁSTICA, FORNECIDO E INSTALADO EM PRUMADA DE ESGOTO SANITÁRIO OU VENTILAÇÃO. AF_08/2022</t>
  </si>
  <si>
    <t>JUNÇÃO SIMPLES, PVC, SERIE NORMAL, ESGOTO PREDIAL, DN 50 X 50 MM, JUNTA ELÁSTICA, FORNECIDO E INSTALADO EM PRUMADA DE ESGOTO SANITÁRIO OU VENTILAÇÃO. AF_08/2022</t>
  </si>
  <si>
    <t>JUNÇÃO SIMPLES, PVC, SERIE NORMAL, ESGOTO PREDIAL, DN 40 MM, JUNTA SOLDÁVEL, FORNECIDO E INSTALADO EM RAMAL DE DESCARGA OU RAMAL DE ESGOTO SANITÁRIO. AF_08/2022</t>
  </si>
  <si>
    <t>JUNÇÃO SIMPLES, PVC, SERIE R, ÁGUA PLUVIAL, DN 100 X 75 MM, JUNTA ELÁSTICA, FORNECIDO E INSTALADO EM RAMAL DE ENCAMINHAMENTO. AF_06/2022</t>
  </si>
  <si>
    <t>FNDE 418</t>
  </si>
  <si>
    <t>JUNÇÃO SIMPLES, PVC, SERIE R, ÁGUA PLUVIAL, DN 100 x 50 MM, JUNTA ELÁSTICA, FORNECIDO E INSTALADO EM RAMAL DE ENCAMINHAMENTO (UN)</t>
  </si>
  <si>
    <t>FNDE 419</t>
  </si>
  <si>
    <t>JUNÇÃO SIMPLES, PVC, SERIE R, ÁGUA PLUVIAL, DN 75 x 50 MM, JUNTA ELÁSTICA, FORNECIDO E INSTALADO EM RAMAL DE ENCAMINHAMENTO (UN)</t>
  </si>
  <si>
    <t>FNDE 420</t>
  </si>
  <si>
    <t>CURVA CURTA 45 GRAUS, PVC, SERIE NORMAL, ESGOTO PREDIAL, DN 100 MM, JUNTA ELÁSTICA, FORNECIDO E INSTALADO EM RAMAL DE DESCARGA OU RAMAL DE ESGOTO SANITÁRIO. (UN)</t>
  </si>
  <si>
    <t>RALO SIFONADO, PVC, DN 100 X 40 MM, JUNTA SOLDÁVEL, FORNECIDO E INSTALADO EM RAMAIS DE ENCAMINHAMENTO DE ÁGUA PLUVIAL. AF_06/2022</t>
  </si>
  <si>
    <t>UNIDADE DE TRATAMENTO</t>
  </si>
  <si>
    <t>TANQUE SÉPTICO RETANGULAR, EM ALVENARIA COM BLOCOS DE CONCRETO, DIMENSÕES INTERNAS: 1,6 X 4,6 X H=2,4 M, VOLUME ÚTIL: 14720 L (PARA 105 CONTRIBUINTES). AF_12/2020</t>
  </si>
  <si>
    <t>SUMIDOURO CIRCULAR, EM CONCRETO PRÉ-MOLDADO, DIÂMETRO INTERNO = 2,88 M, ALTURA INTERNA = 3,0 M, ÁREA DE INFILTRAÇÃO: 31,4 M² (PARA 12 CONTRIBUINTES). AF_12/2020_PA</t>
  </si>
  <si>
    <t>FILTRO ANAERÓBIO RETANGULAR, EM ALVENARIA COM BLOCOS DE CONCRETO, DIMENSÕES INTERNAS: 1,4 X 3,0 X H=1,67 M, VOLUME ÚTIL: 5040 L (PARA 32 CONTRIBUINTES). AF_12/2020</t>
  </si>
  <si>
    <t>VENTILAÇÃO</t>
  </si>
  <si>
    <t>JOELHO 90 GRAUS, PVC, SERIE NORMAL, ESGOTO PREDIAL, DN 50 MM, JUNTA ELÁSTICA, FORNECIDO E INSTALADO EM PRUMADA DE ESGOTO SANITÁRIO OU VENTILAÇÃO. AF_08/2022</t>
  </si>
  <si>
    <t>JOELHO 90 GRAUS, PVC, SERIE NORMAL, ESGOTO PREDIAL, DN 75 MM, JUNTA ELÁSTICA, FORNECIDO E INSTALADO EM PRUMADA DE ESGOTO SANITÁRIO OU VENTILAÇÃO. AF_08/2022</t>
  </si>
  <si>
    <t>LUVA SIMPLES, PVC, SERIE NORMAL, ESGOTO PREDIAL, DN 50 MM, JUNTA ELÁSTICA, FORNECIDO E INSTALADO EM PRUMADA DE ESGOTO SANITÁRIO OU VENTILAÇÃO. AF_08/2022</t>
  </si>
  <si>
    <t>TERMINAL DE VENTILAÇÃO, PVC, SÉRIE NORMAL, ESGOTO PREDIAL, DN 50 MM, JUNTA SOLDÁVEL, FORNECIDO E INSTALADO EM PRUMADA DE ESGOTO SANITÁRIO OU VENTILAÇÃO. AF_08/2022</t>
  </si>
  <si>
    <t>TÊ, PVC, SERIE R, ÁGUA PLUVIAL, DN 100 X 75 MM, JUNTA ELÁSTICA, FORNECIDO E INSTALADO EM CONDUTORES VERTICAIS DE ÁGUAS PLUVIAIS. AF_06/2022</t>
  </si>
  <si>
    <t>TE, PVC, SÉRIE NORMAL, ESGOTO PREDIAL, DN 100 X 50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</si>
  <si>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</si>
  <si>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TE DE REDUÇÃO, PVC, SOLDÁVEL, DN 75MM X 50MM, INSTALADO EM PRUMADA DE ÁGUA - FORNECIMENTO E INSTALAÇÃO. AF_06/2022</t>
  </si>
  <si>
    <t>LOUÇAS, ACESSÓRIOS E METAIS</t>
  </si>
  <si>
    <t>VASO SANITARIO SIFONADO CONVENCIONAL COM LOUÇA BRANCA, INCLUSO CONJUNTO DE LIGAÇÃO PARA BACIA SANITÁRIA AJUSTÁVEL - FORNECIMENTO E INSTALAÇÃO. AF_10/2016</t>
  </si>
  <si>
    <t>VASO SANITÁRIO INFANTIL LOUÇA BRANCA - FORNECIMENTO E INSTALACAO. AF_01/2020</t>
  </si>
  <si>
    <t>ASSENTO SANITÁRIO CONVENCIONAL - FORNECIMENTO E INSTALACAO. AF_01/2020</t>
  </si>
  <si>
    <t>ASSENTO SANITÁRIO INFANTIL - FORNECIMENTO E INSTALACAO. AF_01/2020</t>
  </si>
  <si>
    <t>FNDE 11</t>
  </si>
  <si>
    <t>BANHEIRA PLÁSTICA RÍGIDA, 77x45x20cm DE EMBUTIR, CONFORME DETALHE DE PROJETO (UN)</t>
  </si>
  <si>
    <t>FNDE 219</t>
  </si>
  <si>
    <t>LAVATÓRIO DE CANTO, LOUÇA BRANCA SUSPENSO, 29,5 X 39CM OU EQUIVALENTE, PADRÃO POPULAR - FORNECIMENTO E INSTALAÇÃO (UN)</t>
  </si>
  <si>
    <t>CUBA DE EMBUTIR OVAL EM LOUÇA BRANCA, 35 X 50CM OU EQUIVALENTE - FORNECIMENTO E INSTALAÇÃO. AF_01/2020</t>
  </si>
  <si>
    <t>LAVATÓRIO LOUÇA BRANCA COM COLUNA, *44 X 35,5* CM, PADRÃO POPULAR - FORNECIMENTO E INSTALAÇÃO. AF_01/2020</t>
  </si>
  <si>
    <t>TANQUE DE LOUÇA BRANCA COM COLUNA, 30L OU EQUIVALENTE - FORNECIMENTO E INSTALAÇÃO. AF_01/2020</t>
  </si>
  <si>
    <t>CUBA DE EMBUTIR RETANGULAR DE AÇO INOXIDÁVEL, 46 X 30 X 12 CM - FORNECIMENTO E INSTALAÇÃO. AF_01/2020</t>
  </si>
  <si>
    <t>FNDE 217</t>
  </si>
  <si>
    <t>CUBA DE EMBUTIR RETANGULAR DE AÇO INOXIDÁVEL, 50 X 40 X 20 CM - FORNECIMENTO E INSTALAÇÃO (UN)</t>
  </si>
  <si>
    <t>CUBA DE EMBUTIR RETANGULAR DE AÇO INOXIDÁVEL, 56 X 33 X 12 CM - FORNECIMENTO E INSTALAÇÃO. AF_01/2020</t>
  </si>
  <si>
    <t>VÁLVULA EM METAL CROMADO 1.1/2” X 1.1/2” PARA TANQUE OU LAVATÓRIO, COM OU SEM LADRÃO - FORNECIMENTO E INSTALAÇÃO. AF_01/2020</t>
  </si>
  <si>
    <t>BUCHA DE REDUÇÃO, CPVC, SOLDÁVEL, DN28MM X 22MM, INSTALADO EM RAMAL OU SUB-RAMAL DE ÁGUA   FORNECIMENTO E INSTALAÇÃO. AF_06/2022</t>
  </si>
  <si>
    <t>SIFÃO DO TIPO FLEXÍVEL EM PVC 1  X 1.1/2  - FORNECIMENTO E INSTALAÇÃO. AF_01/2020</t>
  </si>
  <si>
    <t>FNDE 224</t>
  </si>
  <si>
    <t>TORNEIRA CROMADA DE MESA, 1/2? OU 3/4?, PARA LAVATÓRIO, COM TEMPORIZADOR - FORNECIMENTO E INSTALAÇÃO. (UN)</t>
  </si>
  <si>
    <t>TORNEIRA CROMADA LONGA, DE PAREDE, 1/2” OU 3/4”, PARA PIA DE COZINHA, PADRÃO POPULAR - FORNECIMENTO E INSTALAÇÃO. AF_01/2020</t>
  </si>
  <si>
    <t>FNDE 14</t>
  </si>
  <si>
    <t>TORNEIRA CROMADA 1/2” OU 3/4” PARA TANQUE, PADRÃO POPULAR - FORNECIMENTO E INSTALAÇÃO. AF_01/2020</t>
  </si>
  <si>
    <t>FNDE 225</t>
  </si>
  <si>
    <t>TORNEIRA CROMADA DE MESA PARA LAVATORIO, TIPO MONOCOMANDO - ACIONAMENTO TIPO ALAVANCA (UN)</t>
  </si>
  <si>
    <t>FNDE 13</t>
  </si>
  <si>
    <t>TORNEIRA ELÉTRICA COM MANGUEIRA PLÁSTICA FORTTI MAXI, LORENZETTI
OU EQUIVALENTE (UN)</t>
  </si>
  <si>
    <t>ENGATE FLEXÍVEL EM INOX, 1/2  X 40CM - FORNECIMENTO E INSTALAÇÃO. AF_01/2020</t>
  </si>
  <si>
    <t>CHUVEIRO ELÉTRICO COMUM CORPO PLÁSTICO, TIPO DUCHA – FORNECIMENTO E INSTALAÇÃO. AF_01/2020</t>
  </si>
  <si>
    <t>FNDE 226</t>
  </si>
  <si>
    <t>BARRA DE APOIO RETA, EM ACO INOX POLIDO, COMPRIMENTO 40CM, FIXADA NA PAREDE - FORNECIMENTO E INSTALAÇÃO (UN)</t>
  </si>
  <si>
    <t>BARRA DE APOIO RETA, EM ACO INOX POLIDO, COMPRIMENTO 70 CM,  FIXADA NA PAREDE - FORNECIMENTO E INSTALAÇÃO. AF_01/2020</t>
  </si>
  <si>
    <t>BARRA DE APOIO RETA, EM ACO INOX POLIDO, COMPRIMENTO 80 CM,  FIXADA NA PAREDE - FORNECIMENTO E INSTALAÇÃO. AF_01/2020</t>
  </si>
  <si>
    <t>BANCO ARTICULADO, EM ACO INOX, PARA PCD, FIXADO NA PAREDE - FORNECIMENTO E INSTALAÇÃO. AF_01/2020</t>
  </si>
  <si>
    <t>FNDE 215</t>
  </si>
  <si>
    <t>VÁLVULA DE DESCARGA METÁLICA, DUPLO ACIONAMENTO ECO, BASE 1 1/2", ACABAMENTO METALICO CROMADO - FORNECIMENTO E INSTALAÇÃO (UN)</t>
  </si>
  <si>
    <t>FNDE 15</t>
  </si>
  <si>
    <t>TOALHEIRO PLASTICO TIPO DISPENSER PARA PAPEL TOALHA INTERFOLHADO (UN)</t>
  </si>
  <si>
    <t>FNDE 16</t>
  </si>
  <si>
    <t>PAPELEIRA PLASTICA TIPO DISPENSER PARA PAPEL HIGIENICO ROLAO (UN)</t>
  </si>
  <si>
    <t>SABONETEIRA PLASTICA TIPO DISPENSER PARA SABONETE LIQUIDO COM RESERVATORIO 800 A 1500 ML, INCLUSO FIXAÇÃO. AF_01/2020</t>
  </si>
  <si>
    <t>FNDE 12</t>
  </si>
  <si>
    <t>ESPELHO CRISTAL, ESPESSURA 4MM, COM PARAFUSOS DE FIXAÇÃO, SEM MOLDURA (M2)</t>
  </si>
  <si>
    <t>CAIXA SIFONADA, COM GRELHA QUADRADA, PVC, DN 150 X 150 X 50 MM, JUNTA SOLDÁVEL, FORNECIDA E INSTALADA EM RAMAL DE DESCARGA OU EM RAMAL DE ESGOTO SANITÁRIO. AF_08/2022</t>
  </si>
  <si>
    <t>CAIXA SIFONADA, PVC, DN 150 X 185 X 75 MM, JUNTA ELÁSTICA, FORNECIDA E INSTALADA EM RAMAL DE DESCARGA OU EM RAMAL DE ESGOTO SANITÁRIO. AF_08/2022</t>
  </si>
  <si>
    <t>FNDE 17</t>
  </si>
  <si>
    <t>DUCHA / CHUVEIRO METALICO, DE PAREDE, ARTICULAVEL, COM DESVIADOR E DUCHA MANUAL (UN)</t>
  </si>
  <si>
    <t>FNDE 34</t>
  </si>
  <si>
    <t>CABIDE/GANCHO DE BANHEIRO SIMPLES EM METAL CROMADO (UN)</t>
  </si>
  <si>
    <t>INSTALAÇÃO DE GÁS COMBUSTÍVEL</t>
  </si>
  <si>
    <t>VÁLVULA DE ESFERA BRUTA, BRONZE, ROSCÁVEL, 1/2" - FORNECIMENTO E INSTALAÇÃO. AF_08/2021</t>
  </si>
  <si>
    <t>VÁLVULA DE ESFERA BRUTA, BRONZE, ROSCÁVEL, 3/4'' - FORNECIMENTO E INSTALAÇÃO. AF_08/2021</t>
  </si>
  <si>
    <t>FNDE 29</t>
  </si>
  <si>
    <t>REGULADOR DE ALTA PRESSÃO GLP (UN)</t>
  </si>
  <si>
    <t>REGISTRO OU REGULADOR DE GÁS DE COZINHA - FORNECIMENTO E INSTALAÇÃO. AF_08/2021</t>
  </si>
  <si>
    <t>TUBO DE AÇO GALVANIZADO COM COSTURA, CLASSE MÉDIA, CONEXÃO ROSQUEADA, DN 20 (3/4"), INSTALADO EM RAMAIS E SUB-RAMAIS DE GÁS - FORNECIMENTO E INSTALAÇÃO. AF_10/2020</t>
  </si>
  <si>
    <t>TÊ, EM FERRO GALVANIZADO, CONEXÃO ROSQUEADA, DN 20 (3/4"), INSTALADO EM RAMAIS E SUB-RAMAIS DE GÁS - FORNECIMENTO E INSTALAÇÃO. AF_10/2020</t>
  </si>
  <si>
    <t>FNDE 301</t>
  </si>
  <si>
    <t>CAP OU TAMPAO DE FERRO GALVANIZADO, COM ROSCA BSP, DE 3/4" (UN)</t>
  </si>
  <si>
    <t>LUVA, EM FERRO GALVANIZADO, CONEXÃO ROSQUEADA, DN 20 (3/4"), INSTALADO EM RAMAIS E SUB-RAMAIS DE GÁS - FORNECIMENTO E INSTALAÇÃO. AF_10/2020</t>
  </si>
  <si>
    <t>FNDE 260</t>
  </si>
  <si>
    <t>MANGUEIRA PARA GAS - GLP (UN)</t>
  </si>
  <si>
    <t>CURVA 90 GRAUS, EM AÇO, CONEXÃO SOLDADA, DN 20 (3/4"), INSTALADO EM RAMAIS E SUB-RAMAIS DE GÁS - FORNECIMENTO E INSTALAÇÃO. AF_10/2020</t>
  </si>
  <si>
    <t>CURVA 45 GRAUS, EM AÇO, CONEXÃO SOLDADA, DN 20 (3/4"), INSTALADO EM RAMAIS E SUB-RAMAIS DE GÁS - FORNECIMENTO E INSTALAÇÃO. AF_10/2020</t>
  </si>
  <si>
    <t>CURVA 90 GRAUS, EM AÇO, CONEXÃO SOLDADA, DN 15 (1/2"), INSTALADO EM RAMAIS E SUB-RAMAIS DE GÁS - FORNECIMENTO E INSTALAÇÃO. AF_10/2020</t>
  </si>
  <si>
    <t>SISTEMA DE PROTEÇÃO CONTRA INCÊNDIO</t>
  </si>
  <si>
    <t>EXTINTORES</t>
  </si>
  <si>
    <t>EXTINTOR DE INCÊNDIO PORTÁTIL COM CARGA DE PQS DE 4 KG, CLASSE BC - FORNECIMENTO E INSTALAÇÃO. AF_10/2020_PE</t>
  </si>
  <si>
    <t>EXTINTOR DE INCÊNDIO PORTÁTIL COM CARGA DE PQS DE 6 KG, CLASSE BC - FORNECIMENTO E INSTALAÇÃO. AF_10/2020_PE</t>
  </si>
  <si>
    <t>HIDRANTES</t>
  </si>
  <si>
    <t>ABRIGO PARA HIDRANTE, 75X45X17CM, COM REGISTRO GLOBO ANGULAR 45 GRAUS 2 1/2", ADAPTADOR STORZ 2 1/2", MANGUEIRA DE INCÊNDIO 15M 2 1/2" E ESGUICHO EM LATÃO 2 1/2" - FORNECIMENTO E INSTALAÇÃO. AF_10/2020</t>
  </si>
  <si>
    <t>HIDRANTE SUBTERRÂNEO PREDIAL (COM CURVA LONGA E CAIXA), DN 75 MM - FORNECIMENTO E INSTALAÇÃO. AF_10/2020</t>
  </si>
  <si>
    <t>REGISTRO DE GAVETA BRUTO, LATÃO, ROSCÁVEL, 2 1/2" - FORNECIMENTO E INSTALAÇÃO. AF_08/2021</t>
  </si>
  <si>
    <t>VÁLVULA DE RETENÇÃO HORIZONTAL, DE BRONZE, ROSCÁVEL, 1 1/2"  - FORNECIMENTO E INSTALAÇÃO. AF_08/2021</t>
  </si>
  <si>
    <t>VÁLVULA DE RETENÇÃO HORIZONTAL, DE BRONZE, ROSCÁVEL, 2 1/2" - FORNECIMENTO E INSTALAÇÃO. AF_08/2021</t>
  </si>
  <si>
    <t>VÁLVULA DE RETENÇÃO HORIZONTAL, DE BRONZE, ROSCÁVEL, 3" - FORNECIMENTO E INSTALAÇÃO. AF_08/2021</t>
  </si>
  <si>
    <t>FNDE 261</t>
  </si>
  <si>
    <t>REGISTRO OU VÁLVULA GLOBO ANGULAR EM LATÃO, PARA HIDRANTES EM INSTALAÇÃO PREDIAL DE INCÊNDIO, 45 GRAUS, 1 1/2" - FORNECIMENTO E INSTALAÇÃO. AF_08/2021 (UN)</t>
  </si>
  <si>
    <t>MANÔMETRO 0 A 200 PSI (0 A 14 KGF/CM2), D = 50MM - FORNECIMENTO E INSTALAÇÃO. AF_10/2020</t>
  </si>
  <si>
    <t>FNDE 332</t>
  </si>
  <si>
    <t>MOTOBOMBA CENTRIFUGA (UN)</t>
  </si>
  <si>
    <t>FNDE 112</t>
  </si>
  <si>
    <t>PRESSOSTATO (UN)</t>
  </si>
  <si>
    <t>FNDE 113</t>
  </si>
  <si>
    <t>TANQUE DE PRESSÃO (un)</t>
  </si>
  <si>
    <t>FNDE 114</t>
  </si>
  <si>
    <t>VÁLVULA DE ALÍVIO (un)</t>
  </si>
  <si>
    <t>BOMBA CENTRÍFUGA, MONOFÁSICA, 0,5 CV OU 0,49 HP, HM 6 A 20 M, Q 1,2 A 8,3 M3/H - FORNECIMENTO E INSTALAÇÃO. AF_12/2020</t>
  </si>
  <si>
    <t>CONDULETE DE PVC, TIPO B, PARA ELETRODUTO DE PVC SOLDÁVEL DN 25 MM (3/4''), APARENTE - FORNECIMENTO E INSTALAÇÃO. AF_10/2022</t>
  </si>
  <si>
    <t>FNDE 328</t>
  </si>
  <si>
    <t>COTOVELO 90 GRAUS, EM FERRO GALVANIZADO, CONEXÃO ROSQUEADA, DN 40, INSTALADO EM RESERVAÇÃO DE ÁGUA DE EDIFICAÇÃO QUE POSSUA RESERVATÓRIO DE FIBRA/FIBROCIMENTO - FORNECIMENTO E INSTALAÇÃO. (UN)</t>
  </si>
  <si>
    <t>COTOVELO 90 GRAUS, EM FERRO GALVANIZADO, CONEXÃO ROSQUEADA, DN 65 (2 1/2”), INSTALADO EM RESERVAÇÃO DE ÁGUA DE EDIFICAÇÃO QUE POSSUA RESERVATÓRIO DE FIBRA/FIBROCIMENTO – FORNECIMENTO E INSTALAÇÃO. AF_06/2016</t>
  </si>
  <si>
    <t>COTOVELO 90 GRAUS, EM FERRO GALVANIZADO, CONEXÃO ROSQUEADA, DN 80 (3”), INSTALADO EM RESERVAÇÃO DE ÁGUA DE EDIFICAÇÃO QUE POSSUA RESERVATÓRIO DE FIBRA/FIBROCIMENTO – FORNECIMENTO E INSTALAÇÃO. AF_06/2016</t>
  </si>
  <si>
    <t>FNDE 329</t>
  </si>
  <si>
    <t>COTOVELO 90 GRAUS, EM FERRO GALVANIZADO, CONEXÃO ROSQUEADA, DN 25, INSTALADO EM RESERVAÇÃO DE ÁGUA DE EDIFICAÇÃO QUE POSSUA RESERVATÓRIO DE FIBRA/FIBROCIMENTO - FORNECIMENTO E INSTALAÇÃO. (UN)</t>
  </si>
  <si>
    <t>TUBO DE AÇO GALVANIZADO COM COSTURA, CLASSE MÉDIA, DN 25 (1"), CONEXÃO ROSQUEADA, INSTALADO EM REDE DE ALIMENTAÇÃO PARA HIDRANTE - FORNECIMENTO E INSTALAÇÃO. AF_10/2020</t>
  </si>
  <si>
    <t>TUBO DE AÇO GALVANIZADO COM COSTURA, CLASSE MÉDIA, DN 32 (1 1/4"), CONEXÃO ROSQUEADA, INSTALADO EM REDE DE ALIMENTAÇÃO PARA HIDRANTE - FORNECIMENTO E INSTALAÇÃO. AF_10/2020</t>
  </si>
  <si>
    <t>TUBO DE AÇO GALVANIZADO COM COSTURA, CLASSE MÉDIA, DN 40 (1 1/2"), CONEXÃO ROSQUEADA, INSTALADO EM REDE DE ALIMENTAÇÃO PARA HIDRANTE - FORNECIMENTO E INSTALAÇÃO. AF_10/2020</t>
  </si>
  <si>
    <t>TUBO DE AÇO GALVANIZADO COM COSTURA, CLASSE MÉDIA, DN 50 (2"), CONEXÃO ROSQUEADA, INSTALADO EM REDE DE ALIMENTAÇÃO PARA HIDRANTE - FORNECIMENTO E INSTALAÇÃO. AF_10/2020</t>
  </si>
  <si>
    <t>TUBO DE AÇO GALVANIZADO COM COSTURA, CLASSE MÉDIA, DN 65 (2 1/2"), CONEXÃO ROSQUEADA, INSTALADO EM REDE DE ALIMENTAÇÃO PARA HIDRANTE - FORNECIMENTO E INSTALAÇÃO. AF_10/2020</t>
  </si>
  <si>
    <t>TUBO DE AÇO GALVANIZADO COM COSTURA, CLASSE MÉDIA, DN 80 (3"), CONEXÃO ROSQUEADA, INSTALADO EM REDE DE ALIMENTAÇÃO PARA HIDRANTE - FORNECIMENTO E INSTALAÇÃO. AF_10/2020</t>
  </si>
  <si>
    <t>CONDULETE DE PVC, TIPO X, PARA ELETRODUTO DE PVC SOLDÁVEL DN 32 MM (1''), APARENTE - FORNECIMENTO E INSTALAÇÃO. AF_10/2022</t>
  </si>
  <si>
    <t>ADAPTADOR COM FLANGES LIVRES, CPVC, ROSCÁVEL, DN 35 MM, INSTALADO EM RESERVAÇÃO DE ÁGUA DE EDIFICAÇÃO QUE POSSUA RESERVATÓRIO DE FIBRA/FIBROCIMENTO - FORNECIMENTO E INSTALAÇÃO. AF_06/2016</t>
  </si>
  <si>
    <t>CURVA 90 GRAUS PARA ELETRODUTO, PVC, ROSCÁVEL, DN 32 MM (1"), PARA CIRCUITOS TERMINAIS, INSTALADA EM PAREDE - FORNECIMENTO E INSTALAÇÃO. AF_03/2023</t>
  </si>
  <si>
    <t>TÊ, CPVC, SOLDÁVEL, DN 35MM, INSTALADO EM PRUMADA DE ÁGUA   FORNECIMENTO E INSTALAÇÃO. AF_06/2022</t>
  </si>
  <si>
    <t>FNDE 330</t>
  </si>
  <si>
    <t>TAMPA CEGA EM PVC PARA CONDULETE 4 X 2" (UN)</t>
  </si>
  <si>
    <t>LUVA COM REDUÇÃO, EM AÇO, CONEXÃO SOLDADA, DN 32 X 25 MM (1 1/4"  X 1"), INSTALADO EM REDE DE ALIMENTAÇÃO PARA SPRINKLER - FORNECIMENTO E INSTALAÇÃO. AF_10/2020</t>
  </si>
  <si>
    <t>FNDE 333</t>
  </si>
  <si>
    <t>LUVA COM REDUÇÃO, EM AÇO, CONEXÃO SOLDADA, DN 40  X 25 MM (1 1/2" X 1"), INSTALADO EM REDE DE ALIMENTAÇÃO PARA HIDRANTE - FORNECIMENTO E INSTALAÇÃO. (UN)</t>
  </si>
  <si>
    <t>LUVA COM REDUÇÃO, EM AÇO, CONEXÃO SOLDADA, DN 65 X 50 MM (2 1/2" X 2"), INSTALADO EM PRUMADAS - FORNECIMENTO E INSTALAÇÃO. AF_10/2020</t>
  </si>
  <si>
    <t>FNDE 331</t>
  </si>
  <si>
    <t>LUVA COM REDUÇÃO, EM AÇO, CONEXÃO SOLDADA, DN 75 X 65 MM, INSTALADO EM PRUMADAS - FORNECIMENTO E INSTALAÇÃO. (UN)</t>
  </si>
  <si>
    <t>FNDE 334</t>
  </si>
  <si>
    <t>LUVA COM REDUÇÃO, EM AÇO, CONEXÃO SOLDADA, DN 80 X 38 MM (3" X 2 1/2"), INSTALADO EM PRUMADAS - FORNECIMENTO E INSTALAÇÃO. (UN)</t>
  </si>
  <si>
    <t>FNDE 335</t>
  </si>
  <si>
    <t>LUVA COM REDUÇÃO, EM AÇO, CONEXÃO SOLDADA, DN 80 X 40 MM , INSTALADO EM PRUMADAS - FORNECIMENTO E INSTALAÇÃO (UN)</t>
  </si>
  <si>
    <t>FNDE 336</t>
  </si>
  <si>
    <t>LUVA COM REDUÇÃO, EM AÇO, CONEXÃO SOLDADA, DN 80 X 50 MM, INSTALADO EM PRUMADAS - FORNECIMENTO E INSTALAÇÃO. (UN)</t>
  </si>
  <si>
    <t>LUVA COM REDUÇÃO, EM AÇO, CONEXÃO SOLDADA, DN 80 X 65 MM (3" X 2 1/2"), INSTALADO EM PRUMADAS - FORNECIMENTO E INSTALAÇÃO. AF_10/2020</t>
  </si>
  <si>
    <t>FNDE 337</t>
  </si>
  <si>
    <t>TE DE REDUCAO DE FERRO GALVANIZADO, COM ROSCA BSP, DE 1" X 3/4" (UN)</t>
  </si>
  <si>
    <t>FNDE 338</t>
  </si>
  <si>
    <t>FNDE 339</t>
  </si>
  <si>
    <t>TE DE REDUCAO DE FERRO GALVANIZADO, COM ROSCA BSP, DE 2 1/2" X 1" (UN)</t>
  </si>
  <si>
    <t>FNDE 340</t>
  </si>
  <si>
    <t>TE DE REDUCAO DE FERRO GALVANIZADO, COM ROSCA BSP, DE 2 1/2" X 1 1/2 (UN)</t>
  </si>
  <si>
    <t>FNDE 341</t>
  </si>
  <si>
    <t>TE DE REDUCAO DE FERRO GALVANIZADO, COM ROSCA BSP, DE 2 1/2" X 2" (UN)</t>
  </si>
  <si>
    <t>FNDE 342</t>
  </si>
  <si>
    <t>TE DE REDUCAO DE FERRO GALVANIZADO, COM ROSCA BSP, DE 3" X 2 1/2" (UN)</t>
  </si>
  <si>
    <t>FNDE 343</t>
  </si>
  <si>
    <t>ADAPTADOR PARA MANÔMETRO (UN)</t>
  </si>
  <si>
    <t>LUVA DE REDUÇÃO, EM FERRO GALVANIZADO, 1" X 3/4", CONEXÃO ROSQUEADA, INSTALADO EM REDE DE ALIMENTAÇÃO PARA HIDRANTE - FORNECIMENTO E INSTALAÇÃO. AF_10/2020</t>
  </si>
  <si>
    <t>FNDE 344</t>
  </si>
  <si>
    <t>LUVA DE REDUCAO DE FERRO GALVANIZADO, COM ROSCA BSP MACHO/FEMEA, DE 3/4" X 1/2" (UN)</t>
  </si>
  <si>
    <t>LUVA DE REDUÇÃO, EM FERRO GALVANIZADO, 1 1/2" X 3/4", CONEXÃO ROSQUEADA, INSTALADO EM REDE DE ALIMENTAÇÃO PARA SPRINKLER - FORNECIMENTO E INSTALAÇÃO. AF_10/2020</t>
  </si>
  <si>
    <t>FNDE 345</t>
  </si>
  <si>
    <t>BUCHA DE REDUCAO DE FERRO GALVANIZADO, COM ROSCA BSP, DE 3/4" X 1/2" (UN)</t>
  </si>
  <si>
    <t>SINALIZAÇÕES</t>
  </si>
  <si>
    <t>LUMINÁRIA DE EMERGÊNCIA, COM 30 LÂMPADAS LED DE 2 W, SEM REATOR - FORNECIMENTO E INSTALAÇÃO. AF_02/2020</t>
  </si>
  <si>
    <t>FNDE 303</t>
  </si>
  <si>
    <t>SINALIZAÇÃO COM PLACA INDICATIVA FIXADA NA ESTRUTURA. (UN)</t>
  </si>
  <si>
    <t>PINTURA DE SINALIZAÇÃO VERTICAL DE SEGURANÇA, FAIXAS AMARELA E PRETA, APLICAÇÃO MANUAL, 2 DEMÃOS. AF_05/2021</t>
  </si>
  <si>
    <t>INSTALAÇÃO ELÉTRICA - 220V</t>
  </si>
  <si>
    <t>ACESSÓRIOS PERFILADOS PERFURADOS</t>
  </si>
  <si>
    <t>FNDE 350</t>
  </si>
  <si>
    <t>TERMINAL METALICO A PRESSAO PARA 1 CABO DE 35 MM2 (UND)</t>
  </si>
  <si>
    <t>FNDE 346</t>
  </si>
  <si>
    <t>CABECOTE PARA ENTRADA DE LINHA DE ALIMENTACAO PARA ELETRODUTO (UND)</t>
  </si>
  <si>
    <t>ACESSÓRIOS PARA ELETRODUTOS</t>
  </si>
  <si>
    <t>FNDE 347</t>
  </si>
  <si>
    <t>ARRUELA EM ALUMINIO, COM ROSCA, DE 1 1/2", PARA ELETRODUTO (UND)</t>
  </si>
  <si>
    <t>FNDE 353</t>
  </si>
  <si>
    <t>ARRUELA EM ALUMINIO (UND)</t>
  </si>
  <si>
    <t>CAIXA RETANGULAR 4" X 2" BAIXA (0,30 M DO PISO), PVC, INSTALADA EM PAREDE - FORNECIMENTO E INSTALAÇÃO. AF_03/2023</t>
  </si>
  <si>
    <t>CAIXA OCTOGONAL 4" X 4", PVC, INSTALADA EM LAJE - FORNECIMENTO E INSTALAÇÃO. AF_03/2023</t>
  </si>
  <si>
    <t>CAIXA RETANGULAR 4" X 2" ALTA (2,00 M DO PISO), METÁLICA, INSTALADA EM PAREDE - FORNECIMENTO E INSTALAÇÃO. AF_03/2023</t>
  </si>
  <si>
    <t>FNDE 349</t>
  </si>
  <si>
    <t>CAIXA DE LUZ "4 X 2" EM ACO ESMALTADA (UN)</t>
  </si>
  <si>
    <t>CURVA 90 GRAUS PARA ELETRODUTO, PVC, ROSCÁVEL, DN 20 MM (1/2"), PARA CIRCUITOS TERMINAIS, INSTALADA EM LAJE - FORNECIMENTO E INSTALAÇÃO. AF_03/2023</t>
  </si>
  <si>
    <t>FNDE 150</t>
  </si>
  <si>
    <t>CURVA 135 GRAUS PARA ELETRODUTO, PVC, ROSCÁVEL, DN 38 MM (1 1/2"), PARA CIRCUITOS TERMINAIS, INSTALADA EM PAREDE - FORNECIMENTO E INSTALAÇÃO. (UN)</t>
  </si>
  <si>
    <t>LUVA PARA ELETRODUTO, PVC, ROSCÁVEL, DN 20 MM (1/2"), PARA CIRCUITOS TERMINAIS, INSTALADA EM LAJE - FORNECIMENTO E INSTALAÇÃO. AF_03/2023</t>
  </si>
  <si>
    <t>LUVA PARA ELETRODUTO, PVC, ROSCÁVEL, DN 50 MM (1 1/2"), PARA REDE ENTERRADA DE DISTRIBUIÇÃO DE ENERGIA ELÉTRICA - FORNECIMENTO E INSTALAÇÃO. AF_12/2021</t>
  </si>
  <si>
    <t>ACESSÓRIOS GERAL</t>
  </si>
  <si>
    <t>FNDE 354</t>
  </si>
  <si>
    <t>BUCHA DE NYLON (UND)</t>
  </si>
  <si>
    <t>FNDE 355</t>
  </si>
  <si>
    <t>PARAFUSO DE ACO ZINCADO COM ROSCA SOBERBA, CABECA CHATA E FENDA SIMPLES, DIAMETRO 4,2 MM, COMPRIMENTO * 32 * MM (UND)</t>
  </si>
  <si>
    <t>FNDE 356</t>
  </si>
  <si>
    <t>PORCA ZINCADA, SEXTAVADA, DIAMETRO 1/4" (UND)</t>
  </si>
  <si>
    <t>SUPORTE PARA 2 TUBOS HORIZONTAIS, ESPAÇADO A CADA 56 CM, EM PERFILADO COM COMPRIMENTO DE 25 CM FIXADO EM LAJE, POR METRO DE TUBULAÇÃO FIXADA. AF_09/2023</t>
  </si>
  <si>
    <t>FNDE 357</t>
  </si>
  <si>
    <t>VERGALHAO ZINCADO ROSCA TOTAL, 1/4 " (6,3 MM) (KG)</t>
  </si>
  <si>
    <t>ALÇA PREFORMADA DE DISTRIBUIÇÃO, EM  AÇO GALVANIZADO, AWG 1 - FORNECIMENTO E INSTALAÇÃO. AF_07/2020</t>
  </si>
  <si>
    <t>FNDE 358</t>
  </si>
  <si>
    <t>ARMAÇÃO VERTICAL COM HASTE E CONTRA-PINO, EM CHAPA DE AÇO GALVANIZADO 3/16", COM 1 ESTRIBO E 1 ISOLADOR (KG)</t>
  </si>
  <si>
    <t>BLOCO DE ENGATE RÁPIDO PARA BASTIDOR TIPO M10 - FORNECIMENTO E INSTALAÇÃO. AF_11/2019</t>
  </si>
  <si>
    <t>FNDE 359</t>
  </si>
  <si>
    <t>CABO DE COBRE NU 6 MM2 MEIO-DURO (M)</t>
  </si>
  <si>
    <t>FNDE 360</t>
  </si>
  <si>
    <t>CAIXA DE INSPECAO PARA ATERRAMENTO OU OUTRO USO, EM PVC, DN = 250 X 250 MM (UN)</t>
  </si>
  <si>
    <t>FNDE 362</t>
  </si>
  <si>
    <t>CHUMBADOR DE ACO TIPO PARABOLT, * 5/8" X 200* MM, COM PORCA E ARRUELA (UN)</t>
  </si>
  <si>
    <t>FNDE 361</t>
  </si>
  <si>
    <t>CONECTOR DE ALUMINIO TIPO PRENSA CABO, BITOLA 3/8", PARA CABOS DE DIAMETRO DE 9 A 10 MM (UN)</t>
  </si>
  <si>
    <t>HASTE DE ATERRAMENTO, DIÂMETRO 3/4", COM 3 METROS - FORNECIMENTO E INSTALAÇÃO. AF_08/2023</t>
  </si>
  <si>
    <t>ISOLADOR, TIPO ROLDANA, PARA BAIXA TENSÃO - FORNECIMENTO E INSTALAÇÃO. AF_07/2020</t>
  </si>
  <si>
    <t>FNDE 364</t>
  </si>
  <si>
    <t>PARAFUSO DE LATAO COM ROSCA SOBERBA, CABECA CHATA E FENDA SIMPLES, DIAMETRO 3,2 MM, COMPRIMENTO 16 MM (UN)</t>
  </si>
  <si>
    <t>FNDE 363</t>
  </si>
  <si>
    <t>CONECTOR DE ALUMINIO TIPO PRENSA CABO, BITOLA 1", PARA CABOS DE DIAMETRO DE 22,5 A 25 MM (UN)</t>
  </si>
  <si>
    <t>CABOS</t>
  </si>
  <si>
    <t>CABO DE COBRE FLEXÍVEL ISOLADO, 150 MM², ANTI-CHAMA 0,6/1,0 KV, PARA REDE ENTERRADA DE DISTRIBUIÇÃO DE ENERGIA ELÉTRICA - FORNECIMENTO E INSTALAÇÃO. AF_12/2021</t>
  </si>
  <si>
    <t>CABO DE COBRE FLEXÍVEL ISOLADO, 95 MM², 0,6/1,0 KV, PARA REDE AÉREA DE DISTRIBUIÇÃO DE ENERGIA ELÉTRICA DE BAIXA TENSÃO - FORNECIMENTO E INSTALAÇÃO. AF_07/2020</t>
  </si>
  <si>
    <t>CABO DE COBRE FLEXÍVEL ISOLADO, 16 MM², ANTI-CHAMA 0,6/1,0 KV, PARA DISTRIBUIÇÃO - FORNECIMENTO E INSTALAÇÃO. AF_12/2015</t>
  </si>
  <si>
    <t>CABO DE COBRE FLEXÍVEL ISOLADO, 35 MM², ANTI-CHAMA 0,6/1,0 KV, PARA REDE ENTERRADA DE DISTRIBUIÇÃO DE ENERGIA ELÉTRICA - FORNECIMENTO E INSTALAÇÃO. AF_12/2021</t>
  </si>
  <si>
    <t>CABO DE COBRE FLEXÍVEL ISOLADO, 1,5 MM², ANTI-CHAMA 450/750 V, PARA CIRCUITOS TERMINAIS - FORNECIMENTO E INSTALAÇÃO. AF_03/2023</t>
  </si>
  <si>
    <t>CABO DE COBRE FLEXÍVEL ISOLADO, 10 MM², ANTI-CHAMA 450/750 V, PARA CIRCUITOS TERMINAIS - FORNECIMENTO E INSTALAÇÃO. AF_03/2023</t>
  </si>
  <si>
    <t>CABO DE COBRE FLEXÍVEL ISOLADO, 16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</si>
  <si>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</si>
  <si>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35 MM², 0,6/1,0 KV, PARA REDE AÉREA DE DISTRIBUIÇÃO DE ENERGIA ELÉTRICA DE BAIXA TENSÃO - FORNECIMENTO E INSTALAÇÃO. AF_07/2020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</si>
  <si>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</si>
  <si>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</si>
  <si>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CAIXAS DE PASSAGEM</t>
  </si>
  <si>
    <t>CAIXA DE PASSAGEM PARA TELEFONE 15X15X10CM (SOBREPOR), FORNECIMENTO E INSTALACAO. AF_11/2019</t>
  </si>
  <si>
    <t>Insumo</t>
  </si>
  <si>
    <t>CAIXA DE PASSAGEM ELETRICA DE PAREDE, DE SOBREPOR, EM TERMOPLASTICO / PVC, COM TAMPA APARAFUSADA, DIMENSOES, 150 X 150 X *100* MM</t>
  </si>
  <si>
    <t>CAIXA ENTERRADA ELÉTRICA RETANGULAR, EM ALVENARIA COM BLOCOS DE CONCRETO, FUNDO COM BRITA, DIMENSÕES INTERNAS: 0,4X0,4X0,4 M. AF_12/2020</t>
  </si>
  <si>
    <t>DISPOSITIVOS ELÉTRICOS</t>
  </si>
  <si>
    <t>INTERRUPTOR PARALELO (1 MÓDULO), 10A/250V, INCLUINDO SUPORTE E PLACA - FORNECIMENTO E INSTALAÇÃO. AF_03/2023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</si>
  <si>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</si>
  <si>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</si>
  <si>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INTERRUPTOR SIMPLES (3 MÓDULOS), 10A/250V, INCLUINDO SUPORTE E PLACA - FORNECIMENTO E INSTALAÇÃO. AF_03/2023</t>
  </si>
  <si>
    <t>FNDE 309</t>
  </si>
  <si>
    <t>ESPELHO / PLACA CEGA 4" X 2", PARA INSTALACAO DE TOMADAS E INTERRUPTORES (UN)</t>
  </si>
  <si>
    <t>SUPORTE PARAFUSADO COM PLACA DE ENCAIXE 4" X 2" MÉDIO (1,30 M DO PISO) PARA PONTO ELÉTRICO - FORNECIMENTO E INSTALAÇÃO. AF_03/2023</t>
  </si>
  <si>
    <t>INTERRUPTOR SIMPLES (1 MÓDULO) COM 1 TOMADA DE EMBUTIR 2P+T 10 A, SEM SUPORTE E SEM PLACA - FORNECIMENTO E INSTALAÇÃO. AF_03/2023</t>
  </si>
  <si>
    <t>INTERRUPTOR PARALELO (1 MÓDULO) COM 1 TOMADA DE EMBUTIR 2P+T 10 A, SEM SUPORTE E SEM PLACA - FORNECIMENTO E INSTALAÇÃO. AF_03/2023</t>
  </si>
  <si>
    <t>INTERRUPTOR SIMPLES (2 MÓDULOS) COM INTERRUPTOR PARALELO (1 MÓDULO), 10A/250V, SEM SUPORTE E SEM PLACA - FORNECIMENTO E INSTALAÇÃO. AF_03/2023</t>
  </si>
  <si>
    <t>INTERRUPTOR SIMPLES (2 MÓDULOS) COM 1 TOMADA DE EMBUTIR 2P+T 10 A, SEM SUPORTE E SEM PLACA - FORNECIMENTO E INSTALAÇÃO. AF_03/2023</t>
  </si>
  <si>
    <t>TOMADA BAIXA DE EMBUTIR (1 MÓDULO), 2P+T 10 A, SEM SUPORTE E SEM PLACA - FORNECIMENTO E INSTALAÇÃO. AF_03/2023</t>
  </si>
  <si>
    <t>TOMADA BAIXA DE EMBUTIR (1 MÓDULO), 2P+T 20 A, SEM SUPORTE E SEM PLACA - FORNECIMENTO E INSTALAÇÃO. AF_03/2023</t>
  </si>
  <si>
    <t>DISPOSITIVOS DE PROTEÇÃO</t>
  </si>
  <si>
    <t>DISJUNTOR TRIPOLAR TIPO DIN, CORRENTE NOMINAL DE 10A - FORNECIMENTO E INSTALAÇÃO. AF_10/2020</t>
  </si>
  <si>
    <t>DISJUNTOR MONOPOLAR TIPO DIN, CORRENTE NOMINAL DE 10A - FORNECIMENTO E INSTALAÇÃO. AF_10/2020</t>
  </si>
  <si>
    <t>DISJUNTOR MONOPOLAR TIPO DIN, CORRENTE NOMINAL DE 16A - FORNECIMENTO E INSTALAÇÃO. AF_10/2020</t>
  </si>
  <si>
    <t>DISJUNTOR MONOPOLAR TIPO DIN, CORRENTE NOMINAL DE 25A - FORNECIMENTO E INSTALAÇÃO. AF_10/2020</t>
  </si>
  <si>
    <t>DISJUNTOR MONOPOLAR TIPO DIN, CORRENTE NOMINAL DE 32A - FORNECIMENTO E INSTALAÇÃO. AF_10/2020</t>
  </si>
  <si>
    <t>DISJUNTOR TERMOMAGNÉTICO TRIPOLAR , CORRENTE NOMINAL DE 125A - FORNECIMENTO E INSTALAÇÃO. AF_10/2020</t>
  </si>
  <si>
    <t>DISJUNTOR TRIPOLAR TIPO DIN, CORRENTE NOMINAL DE 16A - FORNECIMENTO E INSTALAÇÃO. AF_10/2020</t>
  </si>
  <si>
    <t>DISJUNTOR TERMOMAGNÉTICO TRIPOLAR , CORRENTE NOMINAL DE 200A - FORNECIMENTO E INSTALAÇÃO. AF_10/2020</t>
  </si>
  <si>
    <t>DISJUNTOR TRIPOLAR TIPO DIN, CORRENTE NOMINAL DE 25A - FORNECIMENTO E INSTALAÇÃO. AF_10/2020</t>
  </si>
  <si>
    <t>DISJUNTOR TRIPOLAR TIPO DIN, CORRENTE NOMINAL DE 32A - FORNECIMENTO E INSTALAÇÃO. AF_10/2020</t>
  </si>
  <si>
    <t>DISJUNTOR TRIPOLAR TIPO NEMA, CORRENTE NOMINAL DE 60 ATÉ 100A - FORNECIMENTO E INSTALAÇÃO. AF_10/2020</t>
  </si>
  <si>
    <t>FNDE 22</t>
  </si>
  <si>
    <t>DISPOSITIVO CONTRA SURTO - DPS 8 kA (UN)</t>
  </si>
  <si>
    <t>FNDE 83</t>
  </si>
  <si>
    <t>DISJUNTOR TETRAPOLAR TIPO DR, CORRENTE NOMINAL DE 25A - 30mA (UN)</t>
  </si>
  <si>
    <t>FNDE 365</t>
  </si>
  <si>
    <t>DISJUNTOR TETRAPOLAR TIPO DR, CORRENTE NOMINAL DE 40A - 30mA (UN)</t>
  </si>
  <si>
    <t>FNDE 84</t>
  </si>
  <si>
    <t>DISJUNTOR TETRAPOLAR TIPO DR, CORRENTE NOMINAL DE 63A - 30mA (UN)</t>
  </si>
  <si>
    <t>FNDE 85</t>
  </si>
  <si>
    <t>DISJUNTOR TETRAPOLAR TIPO DR, CORRENTE NOMINAL DE 80A - 30mA (UN)</t>
  </si>
  <si>
    <t>ELETROCALHAS</t>
  </si>
  <si>
    <t>FNDE 24</t>
  </si>
  <si>
    <t>ELETROCALHA LISA OU PERFURADA EM AÇO GALVANIZADO, LARGURA  200MM E ALTURA 75MM, INCLUSIVE EMENDA E FIXAÇÃO - FORNECIMENTO E INSTALAÇÃO (M)</t>
  </si>
  <si>
    <t>FNDE 25</t>
  </si>
  <si>
    <t>ELETROCALHA LISA OU PERFURADA EM AÇO GALVANIZADO, LARGURA  50MM E ALTURA 50MM, INCLUSIVE EMENDA E FIXAÇÃO - FORNECIMENTO E INSTALAÇÃO. (M)</t>
  </si>
  <si>
    <t>FNDE 366</t>
  </si>
  <si>
    <t>TÊ HORIZONTAL 90º, PARA ELETROCALHA, LISA OU PERFURADA EM AÇO GALVANIZADO, LARGURA DE 200MM E ALTURA DE 50MM - FORNECIMENTO E INSTALAÇÃO. (UN)</t>
  </si>
  <si>
    <t>FNDE 367</t>
  </si>
  <si>
    <t>TÊ HORIZONTAL 90º, PARA ELETROCALHA, LISA OU PERFURADA EM AÇO GALVANIZADO, LARGURA DE 50MM E ALTURA DE 50MM - FORNECIMENTO E INSTALAÇÃO. (UN)</t>
  </si>
  <si>
    <t>FNDE 368</t>
  </si>
  <si>
    <t>TÊ HORIZONTAL 90º, PARA ELETROCALHA, LISA OU PERFURADA EM AÇO GALVANIZADO, LARGURA DE 200MM E ALTURA DE 75MM - FORNECIMENTO E INSTALAÇÃO. (UN)</t>
  </si>
  <si>
    <t>FNDE 369</t>
  </si>
  <si>
    <t>CRUZETA DE FERRO GALVANIZADO, COM ROSCA BSP, DE 2" (UND)</t>
  </si>
  <si>
    <t>FNDE 371</t>
  </si>
  <si>
    <t>TAMPAO / TERMINAL / PLUG, D = 4" , PARA DUTO CORRUGADO PEAD (UN)</t>
  </si>
  <si>
    <t>FNDE 370</t>
  </si>
  <si>
    <t>TAMPAO / TERMINAL / PLUG, D = 2" , PARA DUTO CORRUGADO PEAD (UN)</t>
  </si>
  <si>
    <t>ELETRODUTOS</t>
  </si>
  <si>
    <t>ELETRODUTO FLEXÍVEL CORRUGADO REFORÇADO, PVC, DN 32 MM (1"), PARA CIRCUITOS TERMINAIS, INSTALADO EM FORRO - FORNECIMENTO E INSTALAÇÃO. AF_03/2023</t>
  </si>
  <si>
    <t>ELETRODUTO FLEXÍVEL CORRUGADO REFORÇADO, PVC, DN 25 MM (3/4"), PARA CIRCUITOS TERMINAIS, INSTALADO EM PAREDE - FORNECIMENTO E INSTALAÇÃO. AF_03/2023</t>
  </si>
  <si>
    <t>ELETRODUTO FLEXÍVEL CORRUGADO, PEAD, DN 50 (1 1/2"),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</si>
  <si>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</si>
  <si>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FNDE 372</t>
  </si>
  <si>
    <t>ELETRODUTO FLEXÍVEL CORRUGADO, PEAD, DN 100 (5"), PARA REDE ENTERRADA DE DISTRIBUIÇÃO DE ENERGIA ELÉTRICA - FORNECIMENTO E INSTALAÇÃO. (M)</t>
  </si>
  <si>
    <t>ELETRODUTO RÍGIDO ROSCÁVEL, PVC, DN 20 MM (1/2"), PARA CIRCUITOS TERMINAIS, INSTALADO EM PAREDE - FORNECIMENTO E INSTALAÇÃO. AF_03/2023</t>
  </si>
  <si>
    <t>FNDE 26</t>
  </si>
  <si>
    <t>ELETRODUTO RÍGIDO ROSCÁVEL, PVC, DN 20 MM (1 1/2"), PARA CIRCUITOS TERMINAIS, INSTALADO EM PAREDE - FORNECIMENTO E INSTALAÇÃO. AF_03/2023 (M)</t>
  </si>
  <si>
    <t>FNDE 27</t>
  </si>
  <si>
    <t>ELETRODUTO RIGIDO, EM ACO ZINCADO OU GALVANIZADO, TIPO LEVE, DN=3/4”, APARENTE - FORNECIMENTO E INSTALAÇÃO. AF_10/2022 (M)</t>
  </si>
  <si>
    <t>PERFILADOS</t>
  </si>
  <si>
    <t>FNDE 373</t>
  </si>
  <si>
    <t>GANCHO PARA PERFILADO 44X32 MM (M)</t>
  </si>
  <si>
    <t>SUPORTE PARA 2 ELETRODUTOS, ESPAÇADO A CADA 80 CM, EM PERFILADO COM COMPRIMENTO DE 25 CM FIXADO EM LAJE, POR METRO DE ELETRODUTO FIXADO. AF_09/2023</t>
  </si>
  <si>
    <t>FNDE 32</t>
  </si>
  <si>
    <t>PERFILADO PERFURADO 38X38 MM (M)</t>
  </si>
  <si>
    <t>ILUMINAÇÃO</t>
  </si>
  <si>
    <t>FNDE 378</t>
  </si>
  <si>
    <t>LUMINÁRIA ARANDELA TIPO TARTARUGA, COM GRADE, DE SOBREPOR, COM 1 LÂMPADA FLUORESCENTE DE 27 W, SEM REATOR - FORNECIMENTO E INSTALAÇÃO. (UN)</t>
  </si>
  <si>
    <t>LUMINÁRIA DUPLA TIPO CALHA, DE SOBREPOR, COM 4 LÂMPADAS TUBULARES FLUORESCENTES DE 36 W, COM REATORES DE PARTIDA RÁPIDA -FORNECIMENTO E INSTALAÇÃO. AF_02/2020</t>
  </si>
  <si>
    <t>FNDE 379</t>
  </si>
  <si>
    <t>LUMINÁRIA DE EMBUTIR COMPLETA EM FORRO DE GESSO OU MODULADO COM PERFIL "T", PARA 2 LAMPADAS T8 16/18W. (UN)</t>
  </si>
  <si>
    <t>LUMINÁRIA TIPO CALHA, DE EMBUTIR, COM 2 LÂMPADAS FLUORESCENTES DE 14 W, COM REATOR DE PARTIDA RÁPIDA - FORNECIMENTO E INSTALAÇÃO. AF_02/2020</t>
  </si>
  <si>
    <t>FNDE 380</t>
  </si>
  <si>
    <t>LUMINÁRIA DE EMBUTIR COMPLETA EM FORRO DE GESSO OU MODULADO COM PERFIL "T", PARA 2 LAMPADAS T8 32/36W. (UN)</t>
  </si>
  <si>
    <t>FNDE 381</t>
  </si>
  <si>
    <t>REFLETOR EM ALUMÍNIO, DE SUPORTE E ALÇA, COM 1 LÂMPADA VAPOR DE MERCÚRIO DE 70 W, COM REATOR ALTO FATOR DE POTÊNCIA - FORNECIMENTO E INSTALAÇÃO. (UN)</t>
  </si>
  <si>
    <t>FNDE 382</t>
  </si>
  <si>
    <t>REFLETOR EM ALUMÍNIO, DE SUPORTE E ALÇA, COM 1 LÂMPADA VAPOR DE MERCÚRIO DE 150 W, COM REATOR ALTO FATOR DE POTÊNCIA - FORNECIMENTO E INSTALAÇÃO. (UN)</t>
  </si>
  <si>
    <t>REFLETOR EM ALUMÍNIO, DE SUPORTE E ALÇA, COM LÂMPADA VAPOR DE MERCÚRIO DE 250 W, COM REATOR ALTO FATOR DE POTÊNCIA - FORNECIMENTO E INSTALAÇÃO. AF_02/2020</t>
  </si>
  <si>
    <t>QUADROS</t>
  </si>
  <si>
    <t>QUADRO DE MEDIÇÃO GERAL DE ENERGIA PARA 1 MEDIDOR DE SOBREPOR - FORNECIMENTO E INSTALAÇÃO. AF_10/2020</t>
  </si>
  <si>
    <t>FNDE 383</t>
  </si>
  <si>
    <t>QUADRO DE DISTRIBUIÇÃO DE ENERGIA EM CHAPA DE AÇO GALVANIZADO, DE EMBUTIR, COM BARRAMENTO TRIFÁSICO, PARA 46 DISJUNTORES DIN 100A - FORNECIMENTO E INSTALAÇÃO. (UN)</t>
  </si>
  <si>
    <t>INSTALAÇÕES DE CLIMATIZAÇÃO</t>
  </si>
  <si>
    <t>DUTOS</t>
  </si>
  <si>
    <t>CABO DE COBRE FLEXÍVEL ISOLADO, 2,5 MM², ANTI-CHAMA 0,6/1,0 KV, PARA CIRCUITOS TERMINAIS - FORNECIMENTO E INSTALAÇÃO. AF_03/2023</t>
  </si>
  <si>
    <t>CABO DE COBRE FLEXÍVEL ISOLADO, 4 MM², ANTI-CHAMA 0,6/1,0 KV, PARA CIRCUITOS TERMINAIS - FORNECIMENTO E INSTALAÇÃO. AF_03/2023</t>
  </si>
  <si>
    <t>TUBO EM COBRE FLEXÍVEL, DN 1/4”, COM ISOLAMENTO, INSTALADO EM RAMAL DE ALIMENTAÇÃO DE AR CONDICIONADO COM CONDENSADORA INDIVIDUAL   FORNECIMENTO E INSTALAÇÃO. AF_12/2015</t>
  </si>
  <si>
    <t>TUBO EM COBRE FLEXÍVEL, DN 3/8", COM ISOLAMENTO, INSTALADO EM RAMAL DE ALIMENTAÇÃO DE AR CONDICIONADO COM CONDENSADORA INDIVIDUAL – FORNECIMENTO E INSTALAÇÃO. AF_12/2015</t>
  </si>
  <si>
    <t>DRENO</t>
  </si>
  <si>
    <t>INSTALAÇÕES DE CABEAMENTO ESTRUTURADO</t>
  </si>
  <si>
    <t>ACESSÓRIOS CABEAMENTO</t>
  </si>
  <si>
    <t>TOMADA DE REDE RJ45 - FORNECIMENTO E INSTALAÇÃO. AF_11/2019</t>
  </si>
  <si>
    <t>FNDE 384</t>
  </si>
  <si>
    <t>SWITCH TIPO 48 PORTAS (UN)</t>
  </si>
  <si>
    <t>FNDE 385</t>
  </si>
  <si>
    <t>PATCH CORD, CATEGORIA 6 UTP, 4 PARES. (UN)</t>
  </si>
  <si>
    <t>PATCH PANEL 24 PORTAS, CATEGORIA 6 - FORNECIMENTO E INSTALAÇÃO. AF_11/2019</t>
  </si>
  <si>
    <t>FNDE 388</t>
  </si>
  <si>
    <t>RÉGUA DE TOMADAS ELÉTRICAS, COM 10 TOMADAS, PADRÃO RACK 19" (UN)</t>
  </si>
  <si>
    <t>FNDE 123</t>
  </si>
  <si>
    <t>GUIA DE CABOS FECHADO 1U (un)</t>
  </si>
  <si>
    <t>FNDE 122</t>
  </si>
  <si>
    <t>BANDEJA MÓVEL, PADRÃO 19" (UN)</t>
  </si>
  <si>
    <t>RACK ABERTO EM COLUNA 44U PARA SERVIDOR - FORNECIMENTO E INSTALAÇÃO. AF_11/2019</t>
  </si>
  <si>
    <t>FNDE 125</t>
  </si>
  <si>
    <t>GUIA VERTICAL 200 MM PARA CABOS (UN)</t>
  </si>
  <si>
    <t>FNDE 389</t>
  </si>
  <si>
    <t>PARAFUSO EM ACO GALVANIZADO, TIPO MAQUINA, SEXTAVADO, SEM PORCA (UND)</t>
  </si>
  <si>
    <t>ARMAÇÃO UTILIZANDO AÇO CA-25 DE 10,0 MM - MONTAGEM. AF_06/2022</t>
  </si>
  <si>
    <t>SUPORTE ISOLADOR PARA FIXAÇÃO DA CORDOALHA DE COBRE EM ALVENARIA OU CONCRETO - FORNECIMENTO E INSTALAÇÃO. AF_08/2023</t>
  </si>
  <si>
    <t>CAIXAS E QUADROS</t>
  </si>
  <si>
    <t>FNDE 31</t>
  </si>
  <si>
    <t>CAIXA DE CONCRETO ARMADO PRE-MOLDADO, COM FUNDO E TAMPA, DIMENSOES DE 0,30 X 0,30 X 0,30 M (UN)</t>
  </si>
  <si>
    <t>CAIXA DE PASSAGEM PARA TELEFONE 80X80X15CM (SOBREPOR) FORNECIMENTO E INSTALACAO. AF_11/2019</t>
  </si>
  <si>
    <t>DISPOSITIVOS</t>
  </si>
  <si>
    <t>FNDE 375</t>
  </si>
  <si>
    <t>TOMADA PARA ANTENA DE TV, CABO COAXIAL DE 9 MM FORNECIMENTO E INSTALAÇÃO (UN)</t>
  </si>
  <si>
    <t>ELETROCALHA E ELETRODUTOS</t>
  </si>
  <si>
    <t>FNDE 312</t>
  </si>
  <si>
    <t>ELETROCALHA LISA OU PERFURADA EM AÇO GALVANIZADO, LARGURA  100MM E ALTURA 50MM, INCLUSIVE EMENDA E FIXAÇÃO - FORNECIMENTO E INSTALAÇÃO. (M)</t>
  </si>
  <si>
    <t>ELETRODUTO FLEXÍVEL CORRUGADO REFORÇADO, PVC, DN 25 MM (3/4"), PARA CIRCUITOS TERMINAIS, INSTALADO EM FORRO - FORNECIMENTO E INSTALAÇÃO. AF_03/2023</t>
  </si>
  <si>
    <t>ELETRODUTO RÍGIDO ROSCÁVEL, PVC, DN 40 MM (1 1/4"), PARA CIRCUITOS TERMINAIS, INSTALADO EM FORRO - FORNECIMENTO E INSTALAÇÃO. AF_03/2023</t>
  </si>
  <si>
    <t>ELETRODUTO RÍGIDO ROSCÁVEL, PVC, DN 85 MM (3"), PARA REDE ENTERRADA DE DISTRIBUIÇÃO DE ENERGIA ELÉTRICA - FORNECIMENTO E INSTALAÇÃO. AF_12/2021</t>
  </si>
  <si>
    <t>FNDE 374</t>
  </si>
  <si>
    <t>CRUZETA DE FERRO GALVANIZADO, COM ROSCA BSP, DE 3" (UND)</t>
  </si>
  <si>
    <t>FNDE 70</t>
  </si>
  <si>
    <t>TERMINAL A COMPRESSÃO (UN)</t>
  </si>
  <si>
    <t>FNDE 116</t>
  </si>
  <si>
    <t>TÊ HORIZONTAL 90º, PARA ELETROCALHA, LISA OU PERFURADA EM AÇO GALVANIZADO, LARGURA DE 100MM E ALTURA DE 50MM - FORNECIMENTO E INSTALAÇÃO. (UN)</t>
  </si>
  <si>
    <t>CABEAMENTO</t>
  </si>
  <si>
    <t>CABO ELETRÔNICO CATEGORIA 6, INSTALADO EM EDIFICAÇÃO INSTITUCIONAL - FORNECIMENTO E INSTALAÇÃO. AF_11/2019</t>
  </si>
  <si>
    <t>SISTEMA DE EXAUSTÃO MECÂNICA</t>
  </si>
  <si>
    <t>FNDE 42</t>
  </si>
  <si>
    <t>INSTALAÇÃO DE EXAUSTOR ELÉTRICO TIPO DOMICILIAR (UN)</t>
  </si>
  <si>
    <t>UNID.</t>
  </si>
  <si>
    <t>FNDE 44</t>
  </si>
  <si>
    <t>DUTO DE ALONGAMENTO PARA EXAUSTOR (M)</t>
  </si>
  <si>
    <t>FNDE 45</t>
  </si>
  <si>
    <t>COIFA EM AÇO INOX 100CM X 150CM (un)</t>
  </si>
  <si>
    <t>SISTEMA DE PROTEÇÃO CONTRA DESCARGAS ATMOSFÉRICAS (SPDA)</t>
  </si>
  <si>
    <t>CAIXA DE INSPEÇÃO PARA ATERRAMENTO, CIRCULAR, EM POLIETILENO, DIÂMETRO INTERNO = 0,3 M. AF_12/2020</t>
  </si>
  <si>
    <t>HASTE DE ATERRAMENTO, DIÂMETRO 5/8", COM 3 METROS - FORNECIMENTO E INSTALAÇÃO. AF_08/2023</t>
  </si>
  <si>
    <t>CONECTOR SPLIT-BOLT, PARA SPDA, PARA CABOS ATÉ 50 MM2 - FORNECIMENTO E INSTALAÇÃO. AF_08/2023</t>
  </si>
  <si>
    <t>CORDOALHA DE COBRE NU 50 MM², ENTERRADA - FORNECIMENTO E INSTALAÇÃO. AF_08/2023</t>
  </si>
  <si>
    <t>FNDE 71</t>
  </si>
  <si>
    <t>SOLDA EXOTÉRMICA PARA SPDA - FORNECIMENTO E INSTALAÇÃO. (UN)</t>
  </si>
  <si>
    <t>FNDE 74</t>
  </si>
  <si>
    <t>VERGALHÃO (M)</t>
  </si>
  <si>
    <t>FNDE 75</t>
  </si>
  <si>
    <t>BARRA CHATA EM ALUMINIO (UN)</t>
  </si>
  <si>
    <t>SERVIÇOS COMPLEMENTARES</t>
  </si>
  <si>
    <t>FNDE 39</t>
  </si>
  <si>
    <t>CONJUNTO DE MASTRO P/ TRÊS BANDEIRAS E PEDESTAL (UN)</t>
  </si>
  <si>
    <t>FNDE 40</t>
  </si>
  <si>
    <t>BANCADA DE GRANITO CINZA ANDORINHA, INCLUSIVE PASSA PRATOS, ESPESSURA 2 CM - FORNECIMENTO E INSTALAÇÃO (M2)</t>
  </si>
  <si>
    <t>FNDE 46</t>
  </si>
  <si>
    <t>BANCO DE GRANITO CINZA ANDORINHA, ESPESSURA 2 CM - FORNECIMENTO E INSTALAÇÃO (M2)</t>
  </si>
  <si>
    <t>FNDE 47</t>
  </si>
  <si>
    <t>PRATELEIRA DE GRANITO CINZA ANDORINHA, ESPESSURA 2 CM - FORNECIMENTO E INSTALAÇÃO (M2)</t>
  </si>
  <si>
    <t>FNDE 48</t>
  </si>
  <si>
    <t>ESCANINHOS EM MDF, REVESTIDOS EM LAMINADO MELAMÍNICO (M2)</t>
  </si>
  <si>
    <t>PEITORIL LINEAR EM GRANITO OU MÁRMORE, L = 15CM, COMPRIMENTO DE ATÉ 2M, ASSENTADO COM ARGAMASSA 1:6 COM ADITIVO. AF_11/2020</t>
  </si>
  <si>
    <t>FNDE 351</t>
  </si>
  <si>
    <t>PEITORIL EM GRANITO CINZA ANDORINHA, L = 15CM, COMPRIMENTO DE ATÉ 2M, ASSENTADO COM ARGAMASSA 1:6 COM ADITIVO - CHUVEIRO. (M)</t>
  </si>
  <si>
    <t>SUPORTE MÃO FRANCESA EM AÇO, ABAS IGUAIS 30 CM, CAPACIDADE MINIMA 60 KG, BRANCO - FORNECIMENTO E INSTALAÇÃO. AF_01/2020</t>
  </si>
  <si>
    <t>FNDE 49</t>
  </si>
  <si>
    <t>BARRA DE APOIO EM INOX, DIAMETRO MINIMO 3 CM, EM AÇO INOX (M)</t>
  </si>
  <si>
    <t>FNDE 51</t>
  </si>
  <si>
    <t>BANCO DE CONCRETO SEM ENCOSTO, DIM. 2,50 X 0,60 M (M2)</t>
  </si>
  <si>
    <t>FNDE 325</t>
  </si>
  <si>
    <t>POSTE OFICIAL COMPLETO PARA REDE DE VOLEI (CJ)</t>
  </si>
  <si>
    <t>CJ</t>
  </si>
  <si>
    <t>FNDE 326</t>
  </si>
  <si>
    <t>TABELA DE BASQUETE OFICIAL COMPLETA (CJ)</t>
  </si>
  <si>
    <t>FNDE 327</t>
  </si>
  <si>
    <t>TRAVE OFICIAL COMPLETA PARA FUTEBOL DE SALÃO (CJ)</t>
  </si>
  <si>
    <t>FECHAMENTO - MURO</t>
  </si>
  <si>
    <t>ALVENARIA DE VEDAÇÃO - MURO</t>
  </si>
  <si>
    <t>FIXAÇÃO (ENCUNHAMENTO) DE ALVENARIA DE VEDAÇÃO COM ARGAMASSA APLICADA COM COLHER. AF_03/2016</t>
  </si>
  <si>
    <t>REVESTIMENTO</t>
  </si>
  <si>
    <t>FNDE 177</t>
  </si>
  <si>
    <t>CHAPISCO APLICADO EM ALVENARIAS E ESTRUTURAS DE CONCRETO EXTERNAS, COM COLHER DE PEDREIRO. ARGAMASSA TRAÇO 1:3 COM PREPARO EM BETONEIRA 400L. - INTERNO (M2)</t>
  </si>
  <si>
    <t>FNDE 178</t>
  </si>
  <si>
    <t>EMBOÇO OU MASSA ÚNICA EM ARGAMASSA TRAÇO 1:2:8, PREPARO MECÂNICO COM BETONEIRA 400 L, APLICADA MANUALMENTE EM PANOS CEGOS - REVESTIMENTO INTERNO (SEM PRESENÇA DE VÃOS), ESPESSURA DE 25 MM (M2)</t>
  </si>
  <si>
    <t>FNDE 179</t>
  </si>
  <si>
    <t>EMBOÇO OU MASSA ÚNICA EM ARGAMASSA TRAÇO 1:2:8, PREPARO MECÂNICO COM BETONEIRA 400 L, APLICADA MANUALMENTE EM PANOS CEGOS - REVESTIMENTO EXTERNO (SEM PRESENÇA DE VÃOS), ESPESSURA DE 25 MM (M2)</t>
  </si>
  <si>
    <t>PINTURA</t>
  </si>
  <si>
    <t>FNDE 196</t>
  </si>
  <si>
    <t>PINTURA LÁTEX ACRÍLICA, SOBRE REBOCO LISO, COR CINZA CLARO, APLICAÇÃO MANUAL EM PAREDES, DUAS DEMÃOS (M2)</t>
  </si>
  <si>
    <t>FNDE 352</t>
  </si>
  <si>
    <t>PINTURA LÁTEX ACRÍLICA, SOBRE REBOCO LISO, COR CINZA CLARO, APLICAÇÃO MANUAL EM PAREDES, DUAS DEMÃOS - FACE EXTERNA MURO (M2)</t>
  </si>
  <si>
    <t>SERVIÇOS FINAIS</t>
  </si>
  <si>
    <t>LIMPEZA DE PISO CERÂMICO OU PORCELANATO COM PANO ÚMIDO. AF_04/2019</t>
  </si>
  <si>
    <t>BDI Padrão:</t>
  </si>
  <si>
    <t>Preço sem BDI</t>
  </si>
  <si>
    <t>Bancos: SECID-PR: PR 1/2024; OBRAS-SP: SP 5/2024; SINAPI: RS 8/2024</t>
  </si>
  <si>
    <t>ESTADO DO RIO GRANDE DO SUL
PREFEITURA MUNICIPAL DE NOVA SANTA RITA
Secretaria Municipal de Desenvolvimento Urbano - SMDU</t>
  </si>
  <si>
    <t>SUPERESTRUTURA - MURO</t>
  </si>
  <si>
    <t>Não desonerado</t>
  </si>
  <si>
    <t>Encargos Sociais</t>
  </si>
  <si>
    <t>Horista 112,88%</t>
  </si>
  <si>
    <t>Mensalista 69,79%</t>
  </si>
  <si>
    <t>PROJETO DE FUNDAÇÕES</t>
  </si>
  <si>
    <t>INFORMATIVO SBC</t>
  </si>
  <si>
    <t>PROJETO EXECUTIVO DE FUNDAÇÕES</t>
  </si>
  <si>
    <t>FUNDAÇÕES</t>
  </si>
  <si>
    <t>ESTACAS</t>
  </si>
  <si>
    <t>ESTACA ESCAVADA MECANICAMENTE, SEM FLUIDO ESTABILIZANTE, COM 25CM DE DIÂMETRO, CONCRETO LANÇADO POR CAMINHÃO BETONEIRA (EXCLUSIVE MOBILIZAÇÃO E DESMOBILIZAÇÃO). AF_01/2020_PA</t>
  </si>
  <si>
    <t>ARRASAMENTO MECANICO DE ESTACA DE CONCRETO ARMADO, DIAMETROS DE 41 CM A 60 CM. AF_05/2021</t>
  </si>
  <si>
    <t>CONCRETO ARMADO PARA BLOCOS</t>
  </si>
  <si>
    <t>ARMAÇÃO DE BLOCO UTILIZANDO AÇO CA-50 DE 6,3 MM - MONTAGEM. AF_01/2024</t>
  </si>
  <si>
    <t>ARMAÇÃO DE BLOCO UTILIZANDO AÇO CA-60 DE 5 MM - MONTAGEM. AF_01/2024</t>
  </si>
  <si>
    <t>COMP 1 EMEI CAJU</t>
  </si>
  <si>
    <t>PLACA DE SINALIZAÇÃO DE EMERGÊNCIA S14</t>
  </si>
  <si>
    <t>COMP 2 EMEI CAJU</t>
  </si>
  <si>
    <t>PLACA DE SINALIZAÇÃO DE EMERGÊNCIA P1</t>
  </si>
  <si>
    <t>COMP 3 EMEI CAJU</t>
  </si>
  <si>
    <t>PLACA DE SINALIZAÇÃO DE EMERGÊNCIA S1</t>
  </si>
  <si>
    <t>COMP 4 EMEI CAJU</t>
  </si>
  <si>
    <t>PLACA DE SINALIZAÇÃO DE EMERGÊNCIA S2</t>
  </si>
  <si>
    <t>COMP 5 EMEI CAJU</t>
  </si>
  <si>
    <t>PLACA DE SINALIZAÇÃO DE EMERGÊNCIA S18</t>
  </si>
  <si>
    <t>COMP 6 EMEI CAJU</t>
  </si>
  <si>
    <t>PLACA DE SINALIZAÇÃO DE EMERGÊNCIA S12</t>
  </si>
  <si>
    <t>COMP 7 EMEI CAJU</t>
  </si>
  <si>
    <t>PLACA DE EXTINTOR ABC</t>
  </si>
  <si>
    <t>A</t>
  </si>
  <si>
    <t>B</t>
  </si>
  <si>
    <t>C</t>
  </si>
  <si>
    <t>D</t>
  </si>
  <si>
    <t>D.1</t>
  </si>
  <si>
    <t>D.2</t>
  </si>
  <si>
    <t>E</t>
  </si>
  <si>
    <t>E.1</t>
  </si>
  <si>
    <t>E.2</t>
  </si>
  <si>
    <t>E.3</t>
  </si>
  <si>
    <t>E.4</t>
  </si>
  <si>
    <t>E.5</t>
  </si>
  <si>
    <t>E.6</t>
  </si>
  <si>
    <t>E.6.1</t>
  </si>
  <si>
    <t>E.6.2</t>
  </si>
  <si>
    <t>F</t>
  </si>
  <si>
    <t>F.1</t>
  </si>
  <si>
    <t>F.2</t>
  </si>
  <si>
    <t>F.3</t>
  </si>
  <si>
    <t>G</t>
  </si>
  <si>
    <t>G.1</t>
  </si>
  <si>
    <t>G.2</t>
  </si>
  <si>
    <t>G.3</t>
  </si>
  <si>
    <t>G.4</t>
  </si>
  <si>
    <t>G.5</t>
  </si>
  <si>
    <t>G.6</t>
  </si>
  <si>
    <t>H</t>
  </si>
  <si>
    <t>I</t>
  </si>
  <si>
    <t>J</t>
  </si>
  <si>
    <t>J.1</t>
  </si>
  <si>
    <t>L</t>
  </si>
  <si>
    <t>L.1</t>
  </si>
  <si>
    <t>L.2</t>
  </si>
  <si>
    <t>M.1</t>
  </si>
  <si>
    <t>M.2</t>
  </si>
  <si>
    <t>M.3</t>
  </si>
  <si>
    <t>M.4</t>
  </si>
  <si>
    <t>N</t>
  </si>
  <si>
    <t>N.1</t>
  </si>
  <si>
    <t>O</t>
  </si>
  <si>
    <t>O.1</t>
  </si>
  <si>
    <t>O.2</t>
  </si>
  <si>
    <t>P</t>
  </si>
  <si>
    <t>Q</t>
  </si>
  <si>
    <t>R</t>
  </si>
  <si>
    <t>R.1</t>
  </si>
  <si>
    <t>R.2</t>
  </si>
  <si>
    <t>R.3</t>
  </si>
  <si>
    <t>R.4</t>
  </si>
  <si>
    <t>R.5</t>
  </si>
  <si>
    <t>S</t>
  </si>
  <si>
    <t>S.1</t>
  </si>
  <si>
    <t>S.2</t>
  </si>
  <si>
    <t>K</t>
  </si>
  <si>
    <t>T</t>
  </si>
  <si>
    <t>U</t>
  </si>
  <si>
    <t>V</t>
  </si>
  <si>
    <t>X</t>
  </si>
  <si>
    <t>Y</t>
  </si>
  <si>
    <t>Z</t>
  </si>
  <si>
    <t>K.1</t>
  </si>
  <si>
    <t>K.2</t>
  </si>
  <si>
    <t>L.3</t>
  </si>
  <si>
    <t>L.4</t>
  </si>
  <si>
    <t>L.5</t>
  </si>
  <si>
    <t>L.5.1</t>
  </si>
  <si>
    <t>N.2</t>
  </si>
  <si>
    <t>O.3</t>
  </si>
  <si>
    <t>O.4</t>
  </si>
  <si>
    <t>Q.1</t>
  </si>
  <si>
    <t>Q.2</t>
  </si>
  <si>
    <t>Q.3</t>
  </si>
  <si>
    <t>Q.4</t>
  </si>
  <si>
    <t>Q.5</t>
  </si>
  <si>
    <t>R.6</t>
  </si>
  <si>
    <t>R.7</t>
  </si>
  <si>
    <t>R.8</t>
  </si>
  <si>
    <t>R.9</t>
  </si>
  <si>
    <t>R.10</t>
  </si>
  <si>
    <t>R.11</t>
  </si>
  <si>
    <t>R.12</t>
  </si>
  <si>
    <t>T.1</t>
  </si>
  <si>
    <t>T.2</t>
  </si>
  <si>
    <t>T.3</t>
  </si>
  <si>
    <t>T.4</t>
  </si>
  <si>
    <t>T.5</t>
  </si>
  <si>
    <t>T.6</t>
  </si>
  <si>
    <t>W</t>
  </si>
  <si>
    <t>X.1</t>
  </si>
  <si>
    <t>X.2</t>
  </si>
  <si>
    <t>Y.1</t>
  </si>
  <si>
    <t>Y.2</t>
  </si>
  <si>
    <t>Y.3</t>
  </si>
  <si>
    <t>Y.4</t>
  </si>
  <si>
    <t>Y.5</t>
  </si>
  <si>
    <t>Y.6</t>
  </si>
  <si>
    <t>PLANILHA ORÇAMENTÁRIA GERAL</t>
  </si>
  <si>
    <t>TORNEIRA ELETRICA DE PAREDE, BICA ALTA, PARA COZINHA, 5500 W (110/220V) (UN)</t>
  </si>
  <si>
    <t>X.3</t>
  </si>
  <si>
    <r>
      <t xml:space="preserve">Obra: </t>
    </r>
    <r>
      <rPr>
        <b/>
        <sz val="11"/>
        <color theme="1"/>
        <rFont val="Arial"/>
        <family val="2"/>
      </rPr>
      <t>Construção de Escola Municipal de Educação Infantil no Bairro Caju - Creche Tipo I</t>
    </r>
  </si>
  <si>
    <t>LOTE 1 - CONSTRUÇÃO EMEI CAJU - CRECHE TIPO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</si>
</sst>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\ * #,##0.000_-;\-&quot;R$&quot;\ * #,##0.000_-;_-&quot;R$&quot;\ * &quot;-&quot;??_-;_-@_-"/>
    <numFmt numFmtId="165" formatCode="_-&quot;R$&quot;\ * #,##0.0000_-;\-&quot;R$&quot;\ * #,##0.0000_-;_-&quot;R$&quot;\ * &quot;-&quot;??_-;_-@_-"/>
    <numFmt numFmtId="166" formatCode="_-&quot;R$&quot;\ * #,##0.0000_-;\-&quot;R$&quot;\ * #,##0.0000_-;_-&quot;R$&quot;\ * &quot;-&quot;????_-;_-@_-"/>
    <numFmt numFmtId="167" formatCode="_-&quot;R$&quot;\ * #,##0.000_-;\-&quot;R$&quot;\ * #,##0.000_-;_-&quot;R$&quot;\ * &quot;-&quot;???_-;_-@_-"/>
  </numFmts>
  <fonts count="11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sz val="8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6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thin">
        <color indexed="64"/>
      </bottom>
      <diagonal/>
    </border>
    <border>
      <left style="medium">
        <color theme="0" tint="-0.249977111117893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theme="0" tint="-0.249977111117893"/>
      </right>
      <top style="thin">
        <color rgb="FF000000"/>
      </top>
      <bottom/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theme="0" tint="-0.249977111117893"/>
      </right>
      <top style="thin">
        <color indexed="64"/>
      </top>
      <bottom style="thin">
        <color rgb="FF000000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/>
      <bottom style="thin">
        <color theme="0" tint="-0.249977111117893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2" fillId="0" borderId="0"/>
    <xf numFmtId="44" fontId="8" fillId="0" borderId="0" applyFont="0" applyFill="0" applyBorder="0" applyAlignment="0" applyProtection="0"/>
  </cellStyleXfs>
  <cellXfs count="126">
    <xf numFmtId="0" fontId="0" fillId="0" borderId="0" xfId="0"/>
    <xf numFmtId="44" fontId="0" fillId="0" borderId="0" xfId="0" applyNumberFormat="1"/>
    <xf numFmtId="0" fontId="6" fillId="2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vertical="center"/>
    </xf>
    <xf numFmtId="0" fontId="3" fillId="7" borderId="0" xfId="0" applyFont="1" applyFill="1"/>
    <xf numFmtId="0" fontId="7" fillId="6" borderId="3" xfId="0" applyFont="1" applyFill="1" applyBorder="1" applyAlignment="1">
      <alignment horizontal="center" vertical="center"/>
    </xf>
    <xf numFmtId="4" fontId="0" fillId="0" borderId="0" xfId="0" applyNumberFormat="1"/>
    <xf numFmtId="0" fontId="6" fillId="2" borderId="5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4" fontId="6" fillId="0" borderId="13" xfId="0" applyNumberFormat="1" applyFont="1" applyBorder="1" applyAlignment="1">
      <alignment horizontal="right" vertic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6" fillId="0" borderId="0" xfId="0" applyFont="1" applyAlignment="1">
      <alignment horizontal="center" vertical="center"/>
    </xf>
    <xf numFmtId="43" fontId="0" fillId="0" borderId="0" xfId="0" applyNumberFormat="1"/>
    <xf numFmtId="44" fontId="9" fillId="2" borderId="8" xfId="0" applyNumberFormat="1" applyFont="1" applyFill="1" applyBorder="1" applyAlignment="1">
      <alignment vertical="top"/>
    </xf>
    <xf numFmtId="44" fontId="6" fillId="2" borderId="8" xfId="0" applyNumberFormat="1" applyFont="1" applyFill="1" applyBorder="1" applyAlignment="1">
      <alignment vertical="center"/>
    </xf>
    <xf numFmtId="44" fontId="9" fillId="9" borderId="8" xfId="0" applyNumberFormat="1" applyFont="1" applyFill="1" applyBorder="1" applyAlignment="1">
      <alignment vertical="top" wrapText="1"/>
    </xf>
    <xf numFmtId="44" fontId="6" fillId="3" borderId="11" xfId="0" applyNumberFormat="1" applyFont="1" applyFill="1" applyBorder="1" applyAlignment="1">
      <alignment horizontal="center" vertical="center"/>
    </xf>
    <xf numFmtId="44" fontId="7" fillId="6" borderId="13" xfId="0" applyNumberFormat="1" applyFont="1" applyFill="1" applyBorder="1" applyAlignment="1">
      <alignment horizontal="right" vertical="center"/>
    </xf>
    <xf numFmtId="44" fontId="6" fillId="0" borderId="8" xfId="0" applyNumberFormat="1" applyFont="1" applyBorder="1" applyAlignment="1">
      <alignment horizontal="center" vertical="center"/>
    </xf>
    <xf numFmtId="44" fontId="7" fillId="6" borderId="13" xfId="0" applyNumberFormat="1" applyFont="1" applyFill="1" applyBorder="1" applyAlignment="1">
      <alignment vertical="center"/>
    </xf>
    <xf numFmtId="44" fontId="6" fillId="0" borderId="13" xfId="0" applyNumberFormat="1" applyFont="1" applyBorder="1" applyAlignment="1">
      <alignment vertical="center"/>
    </xf>
    <xf numFmtId="44" fontId="6" fillId="5" borderId="13" xfId="0" applyNumberFormat="1" applyFont="1" applyFill="1" applyBorder="1" applyAlignment="1">
      <alignment vertical="center"/>
    </xf>
    <xf numFmtId="44" fontId="6" fillId="5" borderId="13" xfId="0" applyNumberFormat="1" applyFont="1" applyFill="1" applyBorder="1" applyAlignment="1">
      <alignment horizontal="right" vertical="center"/>
    </xf>
    <xf numFmtId="164" fontId="7" fillId="6" borderId="13" xfId="0" applyNumberFormat="1" applyFont="1" applyFill="1" applyBorder="1" applyAlignment="1">
      <alignment horizontal="right" vertical="center"/>
    </xf>
    <xf numFmtId="44" fontId="9" fillId="0" borderId="16" xfId="0" applyNumberFormat="1" applyFont="1" applyBorder="1" applyAlignment="1">
      <alignment vertical="center"/>
    </xf>
    <xf numFmtId="44" fontId="6" fillId="0" borderId="0" xfId="0" applyNumberFormat="1" applyFont="1"/>
    <xf numFmtId="0" fontId="8" fillId="0" borderId="0" xfId="0" applyFont="1"/>
    <xf numFmtId="0" fontId="6" fillId="2" borderId="4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5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7" fillId="6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3" fontId="6" fillId="0" borderId="3" xfId="1" applyFont="1" applyBorder="1" applyAlignment="1">
      <alignment horizontal="right" vertical="center"/>
    </xf>
    <xf numFmtId="44" fontId="6" fillId="0" borderId="3" xfId="0" applyNumberFormat="1" applyFont="1" applyBorder="1" applyAlignment="1">
      <alignment horizontal="right" vertical="center"/>
    </xf>
    <xf numFmtId="0" fontId="6" fillId="5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vertical="center"/>
    </xf>
    <xf numFmtId="44" fontId="6" fillId="2" borderId="5" xfId="0" applyNumberFormat="1" applyFont="1" applyFill="1" applyBorder="1" applyAlignment="1">
      <alignment vertical="center"/>
    </xf>
    <xf numFmtId="44" fontId="6" fillId="2" borderId="5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3" fontId="6" fillId="2" borderId="0" xfId="1" applyFont="1" applyFill="1" applyBorder="1" applyAlignment="1">
      <alignment horizontal="left" vertical="center"/>
    </xf>
    <xf numFmtId="44" fontId="6" fillId="2" borderId="0" xfId="0" applyNumberFormat="1" applyFont="1" applyFill="1" applyAlignment="1">
      <alignment horizontal="left" vertical="center"/>
    </xf>
    <xf numFmtId="44" fontId="6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43" fontId="6" fillId="9" borderId="0" xfId="1" applyFont="1" applyFill="1" applyBorder="1" applyAlignment="1">
      <alignment horizontal="left" vertical="center"/>
    </xf>
    <xf numFmtId="44" fontId="6" fillId="10" borderId="0" xfId="0" applyNumberFormat="1" applyFont="1" applyFill="1" applyAlignment="1">
      <alignment horizontal="left" vertical="center"/>
    </xf>
    <xf numFmtId="44" fontId="6" fillId="10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3" fontId="6" fillId="2" borderId="0" xfId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3" fontId="6" fillId="3" borderId="2" xfId="1" applyFont="1" applyFill="1" applyBorder="1" applyAlignment="1">
      <alignment horizontal="center" vertical="center"/>
    </xf>
    <xf numFmtId="44" fontId="6" fillId="3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3" fontId="6" fillId="0" borderId="0" xfId="1" applyFont="1" applyFill="1" applyBorder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3" fontId="6" fillId="0" borderId="3" xfId="1" applyFont="1" applyBorder="1" applyAlignment="1">
      <alignment horizontal="left" vertical="center"/>
    </xf>
    <xf numFmtId="44" fontId="6" fillId="0" borderId="3" xfId="0" applyNumberFormat="1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43" fontId="6" fillId="0" borderId="3" xfId="1" applyFont="1" applyFill="1" applyBorder="1" applyAlignment="1">
      <alignment horizontal="right" vertical="center"/>
    </xf>
    <xf numFmtId="0" fontId="6" fillId="0" borderId="3" xfId="0" applyFont="1" applyBorder="1" applyAlignment="1">
      <alignment vertical="center" wrapText="1"/>
    </xf>
    <xf numFmtId="43" fontId="6" fillId="0" borderId="3" xfId="1" applyFont="1" applyBorder="1" applyAlignment="1">
      <alignment vertical="center"/>
    </xf>
    <xf numFmtId="44" fontId="6" fillId="0" borderId="3" xfId="0" applyNumberFormat="1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43" fontId="6" fillId="0" borderId="15" xfId="1" applyFont="1" applyBorder="1" applyAlignment="1">
      <alignment vertical="center"/>
    </xf>
    <xf numFmtId="44" fontId="6" fillId="0" borderId="15" xfId="0" applyNumberFormat="1" applyFont="1" applyBorder="1" applyAlignment="1">
      <alignment vertical="center"/>
    </xf>
    <xf numFmtId="44" fontId="9" fillId="0" borderId="15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43" fontId="6" fillId="0" borderId="0" xfId="1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43" fontId="6" fillId="0" borderId="0" xfId="1" applyFont="1" applyAlignment="1">
      <alignment horizontal="center" vertical="center"/>
    </xf>
    <xf numFmtId="44" fontId="6" fillId="0" borderId="24" xfId="0" applyNumberFormat="1" applyFont="1" applyBorder="1"/>
    <xf numFmtId="10" fontId="9" fillId="12" borderId="6" xfId="0" applyNumberFormat="1" applyFont="1" applyFill="1" applyBorder="1" applyAlignment="1" applyProtection="1">
      <alignment vertical="center"/>
      <protection locked="0"/>
    </xf>
    <xf numFmtId="44" fontId="6" fillId="13" borderId="3" xfId="0" applyNumberFormat="1" applyFont="1" applyFill="1" applyBorder="1" applyAlignment="1" applyProtection="1">
      <alignment horizontal="right" vertical="center"/>
      <protection locked="0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5" borderId="3" xfId="0" applyFont="1" applyFill="1" applyBorder="1" applyAlignment="1">
      <alignment horizontal="left" vertical="center" wrapText="1"/>
    </xf>
    <xf numFmtId="4" fontId="6" fillId="5" borderId="3" xfId="0" applyNumberFormat="1" applyFont="1" applyFill="1" applyBorder="1" applyAlignment="1">
      <alignment horizontal="left" vertical="center" wrapText="1"/>
    </xf>
    <xf numFmtId="0" fontId="1" fillId="0" borderId="0" xfId="2" applyFont="1" applyAlignment="1">
      <alignment horizontal="center" vertical="center" wrapText="1"/>
    </xf>
    <xf numFmtId="0" fontId="1" fillId="0" borderId="0" xfId="2" applyFont="1" applyAlignment="1">
      <alignment horizontal="center" vertical="center"/>
    </xf>
    <xf numFmtId="0" fontId="7" fillId="6" borderId="3" xfId="0" applyFont="1" applyFill="1" applyBorder="1" applyAlignment="1">
      <alignment horizontal="left" vertical="center" wrapText="1"/>
    </xf>
    <xf numFmtId="4" fontId="7" fillId="6" borderId="3" xfId="0" applyNumberFormat="1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right" vertical="center" wrapText="1"/>
    </xf>
    <xf numFmtId="0" fontId="6" fillId="5" borderId="3" xfId="0" applyFont="1" applyFill="1" applyBorder="1" applyAlignment="1">
      <alignment vertical="center" wrapText="1"/>
    </xf>
    <xf numFmtId="4" fontId="6" fillId="5" borderId="3" xfId="0" applyNumberFormat="1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right" vertical="center" wrapText="1"/>
    </xf>
    <xf numFmtId="4" fontId="6" fillId="4" borderId="3" xfId="0" applyNumberFormat="1" applyFont="1" applyFill="1" applyBorder="1" applyAlignment="1">
      <alignment horizontal="right" vertical="center" wrapText="1"/>
    </xf>
    <xf numFmtId="0" fontId="6" fillId="4" borderId="3" xfId="0" applyFont="1" applyFill="1" applyBorder="1" applyAlignment="1">
      <alignment horizontal="left" vertical="center" wrapText="1"/>
    </xf>
    <xf numFmtId="4" fontId="6" fillId="4" borderId="3" xfId="0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44" fontId="9" fillId="2" borderId="1" xfId="0" applyNumberFormat="1" applyFont="1" applyFill="1" applyBorder="1" applyAlignment="1">
      <alignment horizontal="center" vertical="top"/>
    </xf>
    <xf numFmtId="0" fontId="7" fillId="6" borderId="20" xfId="0" applyFont="1" applyFill="1" applyBorder="1" applyAlignment="1">
      <alignment horizontal="left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7" fillId="6" borderId="22" xfId="0" applyFont="1" applyFill="1" applyBorder="1" applyAlignment="1">
      <alignment horizontal="left" vertical="center" wrapText="1"/>
    </xf>
    <xf numFmtId="0" fontId="10" fillId="11" borderId="23" xfId="0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</cellXfs>
  <cellStyles count="4">
    <cellStyle name="Moeda 2" xfId="3" xr:uid="{2B965AD2-4187-41CA-89CA-0B30D23290C3}"/>
    <cellStyle name="Normal" xfId="0" builtinId="0"/>
    <cellStyle name="Normal 2" xfId="2" xr:uid="{E96AFAE5-E13E-4C03-AECA-8403FF1BA092}"/>
    <cellStyle name="Vírgula" xfId="1" builtinId="3"/>
  </cellStyles>
  <dxfs count="0"/>
  <tableStyles count="0" defaultTableStyle="Table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0</xdr:row>
          <xdr:rowOff>66675</xdr:rowOff>
        </xdr:from>
        <xdr:to>
          <xdr:col>1</xdr:col>
          <xdr:colOff>666750</xdr:colOff>
          <xdr:row>2</xdr:row>
          <xdr:rowOff>38100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4"/>
  <sheetViews>
    <sheetView tabSelected="1" view="pageBreakPreview" zoomScale="85" zoomScaleNormal="85" zoomScaleSheetLayoutView="85" workbookViewId="0">
      <selection activeCell="J1" sqref="J1"/>
    </sheetView>
  </sheetViews>
  <sheetFormatPr defaultRowHeight="15" x14ac:dyDescent="0.25"/>
  <cols>
    <col min="1" max="1" width="12" style="45" customWidth="1"/>
    <col min="2" max="2" width="13.140625" style="89" bestFit="1" customWidth="1"/>
    <col min="3" max="3" width="15" style="89" customWidth="1"/>
    <col min="4" max="4" width="13.28515625" style="89" customWidth="1"/>
    <col min="5" max="5" width="80" style="89" customWidth="1"/>
    <col min="6" max="6" width="10" style="91" customWidth="1"/>
    <col min="7" max="7" width="14.28515625" style="92" bestFit="1" customWidth="1"/>
    <col min="8" max="9" width="17.7109375" style="31" customWidth="1"/>
    <col min="10" max="10" width="23.140625" style="31" bestFit="1" customWidth="1"/>
    <col min="11" max="11" width="16" bestFit="1" customWidth="1"/>
    <col min="12" max="12" width="17" bestFit="1" customWidth="1"/>
    <col min="14" max="14" width="16.42578125" bestFit="1" customWidth="1"/>
  </cols>
  <sheetData>
    <row r="1" spans="1:12" ht="17.100000000000001" customHeight="1" x14ac:dyDescent="0.25">
      <c r="A1" s="33"/>
      <c r="B1" s="51"/>
      <c r="C1" s="51"/>
      <c r="D1" s="11"/>
      <c r="E1" s="11"/>
      <c r="F1" s="52"/>
      <c r="G1" s="53"/>
      <c r="H1" s="54"/>
      <c r="I1" s="55" t="s">
        <v>858</v>
      </c>
      <c r="J1" s="97"/>
    </row>
    <row r="2" spans="1:12" ht="60.75" customHeight="1" x14ac:dyDescent="0.25">
      <c r="A2" s="34"/>
      <c r="B2" s="12"/>
      <c r="C2" s="115" t="s">
        <v>861</v>
      </c>
      <c r="D2" s="115"/>
      <c r="E2" s="115"/>
      <c r="F2" s="56"/>
      <c r="G2" s="57"/>
      <c r="H2" s="58"/>
      <c r="I2" s="59"/>
      <c r="J2" s="19" t="s">
        <v>863</v>
      </c>
    </row>
    <row r="3" spans="1:12" ht="17.100000000000001" customHeight="1" x14ac:dyDescent="0.25">
      <c r="A3" s="35" t="s">
        <v>990</v>
      </c>
      <c r="B3" s="56"/>
      <c r="C3" s="56"/>
      <c r="D3" s="12"/>
      <c r="E3" s="56"/>
      <c r="F3" s="60"/>
      <c r="G3" s="61"/>
      <c r="H3" s="62"/>
      <c r="I3" s="63"/>
      <c r="J3" s="20"/>
    </row>
    <row r="4" spans="1:12" ht="20.100000000000001" customHeight="1" x14ac:dyDescent="0.25">
      <c r="A4" s="35" t="s">
        <v>860</v>
      </c>
      <c r="B4" s="56"/>
      <c r="C4" s="56"/>
      <c r="D4" s="12"/>
      <c r="E4" s="64"/>
      <c r="F4" s="65"/>
      <c r="G4" s="66"/>
      <c r="H4" s="59"/>
      <c r="I4" s="59"/>
      <c r="J4" s="20"/>
    </row>
    <row r="5" spans="1:12" ht="30" x14ac:dyDescent="0.25">
      <c r="A5" s="36"/>
      <c r="B5" s="67"/>
      <c r="C5" s="67"/>
      <c r="D5" s="2"/>
      <c r="E5" s="2"/>
      <c r="F5" s="68"/>
      <c r="G5" s="119" t="s">
        <v>864</v>
      </c>
      <c r="H5" s="119"/>
      <c r="I5" s="21" t="s">
        <v>865</v>
      </c>
      <c r="J5" s="21" t="s">
        <v>866</v>
      </c>
    </row>
    <row r="6" spans="1:12" ht="48" customHeight="1" x14ac:dyDescent="0.25">
      <c r="A6" s="116" t="s">
        <v>987</v>
      </c>
      <c r="B6" s="117"/>
      <c r="C6" s="117"/>
      <c r="D6" s="117"/>
      <c r="E6" s="117"/>
      <c r="F6" s="117"/>
      <c r="G6" s="117"/>
      <c r="H6" s="117"/>
      <c r="I6" s="117"/>
      <c r="J6" s="118"/>
    </row>
    <row r="7" spans="1:12" x14ac:dyDescent="0.25">
      <c r="A7" s="37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69" t="s">
        <v>6</v>
      </c>
      <c r="H7" s="70" t="s">
        <v>859</v>
      </c>
      <c r="I7" s="70" t="s">
        <v>7</v>
      </c>
      <c r="J7" s="22" t="s">
        <v>8</v>
      </c>
    </row>
    <row r="8" spans="1:12" x14ac:dyDescent="0.25">
      <c r="A8" s="99"/>
      <c r="B8" s="100"/>
      <c r="C8" s="100"/>
      <c r="D8" s="100"/>
      <c r="E8" s="100"/>
      <c r="F8" s="100"/>
      <c r="G8" s="100"/>
      <c r="H8" s="100"/>
      <c r="I8" s="100"/>
      <c r="J8" s="101"/>
    </row>
    <row r="9" spans="1:12" ht="21" x14ac:dyDescent="0.25">
      <c r="A9" s="123" t="s">
        <v>991</v>
      </c>
      <c r="B9" s="124"/>
      <c r="C9" s="124"/>
      <c r="D9" s="124"/>
      <c r="E9" s="124"/>
      <c r="F9" s="124"/>
      <c r="G9" s="124"/>
      <c r="H9" s="124"/>
      <c r="I9" s="124"/>
      <c r="J9" s="125"/>
    </row>
    <row r="10" spans="1:12" x14ac:dyDescent="0.25">
      <c r="A10" s="99"/>
      <c r="B10" s="100"/>
      <c r="C10" s="100"/>
      <c r="D10" s="100"/>
      <c r="E10" s="100"/>
      <c r="F10" s="100"/>
      <c r="G10" s="100"/>
      <c r="H10" s="100"/>
      <c r="I10" s="100"/>
      <c r="J10" s="101"/>
    </row>
    <row r="11" spans="1:12" ht="35.1" customHeight="1" x14ac:dyDescent="0.25">
      <c r="A11" s="38" t="s">
        <v>891</v>
      </c>
      <c r="B11" s="9"/>
      <c r="C11" s="9"/>
      <c r="D11" s="9"/>
      <c r="E11" s="46" t="s">
        <v>867</v>
      </c>
      <c r="F11" s="120"/>
      <c r="G11" s="121"/>
      <c r="H11" s="121"/>
      <c r="I11" s="122"/>
      <c r="J11" s="23">
        <f>SUM(J13)</f>
        <v>0</v>
      </c>
    </row>
    <row r="12" spans="1:12" x14ac:dyDescent="0.25">
      <c r="A12" s="39"/>
      <c r="B12" s="5"/>
      <c r="C12" s="5"/>
      <c r="D12" s="5"/>
      <c r="E12" s="47"/>
      <c r="F12" s="5"/>
      <c r="G12" s="48"/>
      <c r="H12" s="49"/>
      <c r="I12" s="49"/>
      <c r="J12" s="13"/>
    </row>
    <row r="13" spans="1:12" ht="28.5" x14ac:dyDescent="0.25">
      <c r="A13" s="39">
        <v>1</v>
      </c>
      <c r="B13" s="5" t="s">
        <v>10</v>
      </c>
      <c r="C13" s="71" t="s">
        <v>868</v>
      </c>
      <c r="D13" s="5">
        <v>75148</v>
      </c>
      <c r="E13" s="47" t="s">
        <v>869</v>
      </c>
      <c r="F13" s="5" t="s">
        <v>13</v>
      </c>
      <c r="G13" s="48">
        <v>2925</v>
      </c>
      <c r="H13" s="98"/>
      <c r="I13" s="49">
        <f>ROUND((H13*(1+$J$1)),2)</f>
        <v>0</v>
      </c>
      <c r="J13" s="13">
        <f>ROUND((G13*I13),2)</f>
        <v>0</v>
      </c>
    </row>
    <row r="14" spans="1:12" x14ac:dyDescent="0.25">
      <c r="A14" s="40"/>
      <c r="B14" s="17"/>
      <c r="C14" s="17"/>
      <c r="D14" s="17"/>
      <c r="E14" s="17"/>
      <c r="F14" s="17"/>
      <c r="G14" s="72"/>
      <c r="H14" s="73"/>
      <c r="I14" s="73"/>
      <c r="J14" s="24"/>
    </row>
    <row r="15" spans="1:12" s="8" customFormat="1" ht="35.1" customHeight="1" x14ac:dyDescent="0.25">
      <c r="A15" s="38" t="s">
        <v>892</v>
      </c>
      <c r="B15" s="7"/>
      <c r="C15" s="7"/>
      <c r="D15" s="7"/>
      <c r="E15" s="46" t="s">
        <v>9</v>
      </c>
      <c r="F15" s="106"/>
      <c r="G15" s="106"/>
      <c r="H15" s="107"/>
      <c r="I15" s="107"/>
      <c r="J15" s="25">
        <f>SUM(J17:J25)</f>
        <v>0</v>
      </c>
    </row>
    <row r="16" spans="1:12" x14ac:dyDescent="0.25">
      <c r="A16" s="41"/>
      <c r="B16" s="4"/>
      <c r="C16" s="4"/>
      <c r="D16" s="4"/>
      <c r="E16" s="47"/>
      <c r="F16" s="74"/>
      <c r="G16" s="75"/>
      <c r="H16" s="76"/>
      <c r="I16" s="76"/>
      <c r="J16" s="26"/>
      <c r="L16" s="16"/>
    </row>
    <row r="17" spans="1:14" ht="28.5" x14ac:dyDescent="0.25">
      <c r="A17" s="39">
        <v>2</v>
      </c>
      <c r="B17" s="5" t="s">
        <v>10</v>
      </c>
      <c r="C17" s="5" t="s">
        <v>11</v>
      </c>
      <c r="D17" s="5">
        <v>103689</v>
      </c>
      <c r="E17" s="47" t="s">
        <v>12</v>
      </c>
      <c r="F17" s="5" t="s">
        <v>13</v>
      </c>
      <c r="G17" s="48">
        <v>6.48</v>
      </c>
      <c r="H17" s="98"/>
      <c r="I17" s="49">
        <f>ROUND((H17*(1+$J$1)),2)</f>
        <v>0</v>
      </c>
      <c r="J17" s="13">
        <f>ROUND((G17*I17),2)</f>
        <v>0</v>
      </c>
    </row>
    <row r="18" spans="1:14" x14ac:dyDescent="0.25">
      <c r="A18" s="39">
        <v>3</v>
      </c>
      <c r="B18" s="5" t="s">
        <v>10</v>
      </c>
      <c r="C18" s="5" t="s">
        <v>11</v>
      </c>
      <c r="D18" s="5">
        <v>98459</v>
      </c>
      <c r="E18" s="47" t="s">
        <v>14</v>
      </c>
      <c r="F18" s="5" t="s">
        <v>13</v>
      </c>
      <c r="G18" s="48">
        <v>501.6</v>
      </c>
      <c r="H18" s="98"/>
      <c r="I18" s="49">
        <f t="shared" ref="I18:I25" si="0">ROUND((H18*(1+$J$1)),2)</f>
        <v>0</v>
      </c>
      <c r="J18" s="13">
        <f t="shared" ref="J18:J25" si="1">ROUND((G18*I18),2)</f>
        <v>0</v>
      </c>
    </row>
    <row r="19" spans="1:14" ht="42.75" x14ac:dyDescent="0.25">
      <c r="A19" s="39">
        <v>4</v>
      </c>
      <c r="B19" s="5" t="s">
        <v>10</v>
      </c>
      <c r="C19" s="5" t="s">
        <v>11</v>
      </c>
      <c r="D19" s="5">
        <v>101509</v>
      </c>
      <c r="E19" s="47" t="s">
        <v>15</v>
      </c>
      <c r="F19" s="5" t="s">
        <v>16</v>
      </c>
      <c r="G19" s="48">
        <v>1</v>
      </c>
      <c r="H19" s="98"/>
      <c r="I19" s="49">
        <f t="shared" si="0"/>
        <v>0</v>
      </c>
      <c r="J19" s="13">
        <f t="shared" si="1"/>
        <v>0</v>
      </c>
    </row>
    <row r="20" spans="1:14" x14ac:dyDescent="0.25">
      <c r="A20" s="39">
        <v>5</v>
      </c>
      <c r="B20" s="5" t="s">
        <v>10</v>
      </c>
      <c r="C20" s="5" t="s">
        <v>17</v>
      </c>
      <c r="D20" s="5" t="s">
        <v>18</v>
      </c>
      <c r="E20" s="47" t="s">
        <v>19</v>
      </c>
      <c r="F20" s="5" t="s">
        <v>16</v>
      </c>
      <c r="G20" s="48">
        <v>1</v>
      </c>
      <c r="H20" s="98"/>
      <c r="I20" s="49">
        <f t="shared" si="0"/>
        <v>0</v>
      </c>
      <c r="J20" s="13">
        <f t="shared" si="1"/>
        <v>0</v>
      </c>
    </row>
    <row r="21" spans="1:14" ht="28.5" x14ac:dyDescent="0.25">
      <c r="A21" s="39">
        <v>6</v>
      </c>
      <c r="B21" s="5" t="s">
        <v>10</v>
      </c>
      <c r="C21" s="5" t="s">
        <v>11</v>
      </c>
      <c r="D21" s="5">
        <v>99059</v>
      </c>
      <c r="E21" s="47" t="s">
        <v>20</v>
      </c>
      <c r="F21" s="5" t="s">
        <v>21</v>
      </c>
      <c r="G21" s="48">
        <v>254</v>
      </c>
      <c r="H21" s="98"/>
      <c r="I21" s="49">
        <f t="shared" si="0"/>
        <v>0</v>
      </c>
      <c r="J21" s="13">
        <f t="shared" si="1"/>
        <v>0</v>
      </c>
    </row>
    <row r="22" spans="1:14" x14ac:dyDescent="0.25">
      <c r="A22" s="39">
        <v>7</v>
      </c>
      <c r="B22" s="5" t="s">
        <v>10</v>
      </c>
      <c r="C22" s="5" t="s">
        <v>17</v>
      </c>
      <c r="D22" s="5" t="s">
        <v>22</v>
      </c>
      <c r="E22" s="47" t="s">
        <v>23</v>
      </c>
      <c r="F22" s="5" t="s">
        <v>16</v>
      </c>
      <c r="G22" s="48">
        <v>1</v>
      </c>
      <c r="H22" s="98"/>
      <c r="I22" s="49">
        <f t="shared" si="0"/>
        <v>0</v>
      </c>
      <c r="J22" s="13">
        <f t="shared" si="1"/>
        <v>0</v>
      </c>
      <c r="K22" s="14"/>
    </row>
    <row r="23" spans="1:14" ht="42.75" x14ac:dyDescent="0.25">
      <c r="A23" s="39">
        <v>8</v>
      </c>
      <c r="B23" s="5" t="s">
        <v>10</v>
      </c>
      <c r="C23" s="5" t="s">
        <v>17</v>
      </c>
      <c r="D23" s="5" t="s">
        <v>24</v>
      </c>
      <c r="E23" s="47" t="s">
        <v>25</v>
      </c>
      <c r="F23" s="5" t="s">
        <v>26</v>
      </c>
      <c r="G23" s="48">
        <v>10</v>
      </c>
      <c r="H23" s="98"/>
      <c r="I23" s="49">
        <f t="shared" si="0"/>
        <v>0</v>
      </c>
      <c r="J23" s="13">
        <f t="shared" si="1"/>
        <v>0</v>
      </c>
    </row>
    <row r="24" spans="1:14" ht="42.75" x14ac:dyDescent="0.25">
      <c r="A24" s="39">
        <v>9</v>
      </c>
      <c r="B24" s="5" t="s">
        <v>10</v>
      </c>
      <c r="C24" s="5" t="s">
        <v>17</v>
      </c>
      <c r="D24" s="5" t="s">
        <v>27</v>
      </c>
      <c r="E24" s="47" t="s">
        <v>28</v>
      </c>
      <c r="F24" s="5" t="s">
        <v>26</v>
      </c>
      <c r="G24" s="48">
        <v>10</v>
      </c>
      <c r="H24" s="98"/>
      <c r="I24" s="49">
        <f t="shared" si="0"/>
        <v>0</v>
      </c>
      <c r="J24" s="13">
        <f t="shared" si="1"/>
        <v>0</v>
      </c>
      <c r="N24" s="15"/>
    </row>
    <row r="25" spans="1:14" ht="42.75" x14ac:dyDescent="0.25">
      <c r="A25" s="39">
        <v>10</v>
      </c>
      <c r="B25" s="5" t="s">
        <v>10</v>
      </c>
      <c r="C25" s="5" t="s">
        <v>17</v>
      </c>
      <c r="D25" s="5" t="s">
        <v>29</v>
      </c>
      <c r="E25" s="47" t="s">
        <v>30</v>
      </c>
      <c r="F25" s="5" t="s">
        <v>26</v>
      </c>
      <c r="G25" s="48">
        <v>10</v>
      </c>
      <c r="H25" s="98"/>
      <c r="I25" s="49">
        <f t="shared" si="0"/>
        <v>0</v>
      </c>
      <c r="J25" s="13">
        <f t="shared" si="1"/>
        <v>0</v>
      </c>
    </row>
    <row r="26" spans="1:14" x14ac:dyDescent="0.25">
      <c r="A26" s="39"/>
      <c r="B26" s="5"/>
      <c r="C26" s="5"/>
      <c r="D26" s="5"/>
      <c r="E26" s="47"/>
      <c r="F26" s="5"/>
      <c r="G26" s="48"/>
      <c r="H26" s="49"/>
      <c r="I26" s="49"/>
      <c r="J26" s="13"/>
    </row>
    <row r="27" spans="1:14" s="8" customFormat="1" ht="35.1" customHeight="1" x14ac:dyDescent="0.25">
      <c r="A27" s="38" t="s">
        <v>893</v>
      </c>
      <c r="B27" s="9"/>
      <c r="C27" s="9"/>
      <c r="D27" s="9"/>
      <c r="E27" s="46" t="s">
        <v>32</v>
      </c>
      <c r="F27" s="106"/>
      <c r="G27" s="106"/>
      <c r="H27" s="107"/>
      <c r="I27" s="107"/>
      <c r="J27" s="25">
        <f>SUM(J29:J35)</f>
        <v>0</v>
      </c>
    </row>
    <row r="28" spans="1:14" x14ac:dyDescent="0.25">
      <c r="A28" s="39"/>
      <c r="B28" s="5"/>
      <c r="C28" s="5"/>
      <c r="D28" s="5"/>
      <c r="E28" s="47"/>
      <c r="F28" s="5"/>
      <c r="G28" s="48"/>
      <c r="H28" s="49"/>
      <c r="I28" s="49"/>
      <c r="J28" s="13"/>
    </row>
    <row r="29" spans="1:14" ht="42.75" x14ac:dyDescent="0.25">
      <c r="A29" s="39">
        <v>11</v>
      </c>
      <c r="B29" s="5" t="s">
        <v>10</v>
      </c>
      <c r="C29" s="5" t="s">
        <v>11</v>
      </c>
      <c r="D29" s="5">
        <v>98525</v>
      </c>
      <c r="E29" s="47" t="s">
        <v>33</v>
      </c>
      <c r="F29" s="5" t="s">
        <v>13</v>
      </c>
      <c r="G29" s="48">
        <v>2925</v>
      </c>
      <c r="H29" s="98"/>
      <c r="I29" s="49">
        <f t="shared" ref="I29:I35" si="2">ROUND((H29*(1+$J$1)),2)</f>
        <v>0</v>
      </c>
      <c r="J29" s="13">
        <f>ROUND((G29*I29),2)</f>
        <v>0</v>
      </c>
    </row>
    <row r="30" spans="1:14" ht="45.75" customHeight="1" x14ac:dyDescent="0.25">
      <c r="A30" s="39">
        <v>12</v>
      </c>
      <c r="B30" s="5" t="s">
        <v>10</v>
      </c>
      <c r="C30" s="5" t="s">
        <v>11</v>
      </c>
      <c r="D30" s="5">
        <v>94306</v>
      </c>
      <c r="E30" s="47" t="s">
        <v>34</v>
      </c>
      <c r="F30" s="5" t="s">
        <v>31</v>
      </c>
      <c r="G30" s="48">
        <v>585</v>
      </c>
      <c r="H30" s="98"/>
      <c r="I30" s="49">
        <f t="shared" si="2"/>
        <v>0</v>
      </c>
      <c r="J30" s="13">
        <f t="shared" ref="J30:J35" si="3">ROUND((G30*I30),2)</f>
        <v>0</v>
      </c>
    </row>
    <row r="31" spans="1:14" ht="42.75" x14ac:dyDescent="0.25">
      <c r="A31" s="39">
        <v>13</v>
      </c>
      <c r="B31" s="5" t="s">
        <v>10</v>
      </c>
      <c r="C31" s="5" t="s">
        <v>11</v>
      </c>
      <c r="D31" s="5">
        <v>96521</v>
      </c>
      <c r="E31" s="47" t="s">
        <v>35</v>
      </c>
      <c r="F31" s="5" t="s">
        <v>31</v>
      </c>
      <c r="G31" s="48">
        <v>107.36</v>
      </c>
      <c r="H31" s="98"/>
      <c r="I31" s="49">
        <f t="shared" si="2"/>
        <v>0</v>
      </c>
      <c r="J31" s="13">
        <f t="shared" si="3"/>
        <v>0</v>
      </c>
    </row>
    <row r="32" spans="1:14" ht="42.75" x14ac:dyDescent="0.25">
      <c r="A32" s="39">
        <v>14</v>
      </c>
      <c r="B32" s="5" t="s">
        <v>10</v>
      </c>
      <c r="C32" s="5" t="s">
        <v>11</v>
      </c>
      <c r="D32" s="5">
        <v>96525</v>
      </c>
      <c r="E32" s="47" t="s">
        <v>36</v>
      </c>
      <c r="F32" s="5" t="s">
        <v>31</v>
      </c>
      <c r="G32" s="48">
        <v>41.4</v>
      </c>
      <c r="H32" s="98"/>
      <c r="I32" s="49">
        <f t="shared" si="2"/>
        <v>0</v>
      </c>
      <c r="J32" s="13">
        <f t="shared" si="3"/>
        <v>0</v>
      </c>
    </row>
    <row r="33" spans="1:11" ht="28.5" x14ac:dyDescent="0.25">
      <c r="A33" s="39">
        <v>15</v>
      </c>
      <c r="B33" s="5" t="s">
        <v>10</v>
      </c>
      <c r="C33" s="5" t="s">
        <v>11</v>
      </c>
      <c r="D33" s="5">
        <v>101617</v>
      </c>
      <c r="E33" s="47" t="s">
        <v>37</v>
      </c>
      <c r="F33" s="5" t="s">
        <v>13</v>
      </c>
      <c r="G33" s="48">
        <v>47.9</v>
      </c>
      <c r="H33" s="98"/>
      <c r="I33" s="49">
        <f t="shared" si="2"/>
        <v>0</v>
      </c>
      <c r="J33" s="13">
        <f t="shared" si="3"/>
        <v>0</v>
      </c>
    </row>
    <row r="34" spans="1:11" ht="60.75" customHeight="1" x14ac:dyDescent="0.25">
      <c r="A34" s="39">
        <v>16</v>
      </c>
      <c r="B34" s="5" t="s">
        <v>10</v>
      </c>
      <c r="C34" s="5" t="s">
        <v>11</v>
      </c>
      <c r="D34" s="5">
        <v>93381</v>
      </c>
      <c r="E34" s="47" t="s">
        <v>38</v>
      </c>
      <c r="F34" s="5" t="s">
        <v>31</v>
      </c>
      <c r="G34" s="48">
        <v>84.02</v>
      </c>
      <c r="H34" s="98"/>
      <c r="I34" s="49">
        <f t="shared" si="2"/>
        <v>0</v>
      </c>
      <c r="J34" s="13">
        <f t="shared" si="3"/>
        <v>0</v>
      </c>
    </row>
    <row r="35" spans="1:11" ht="42.75" x14ac:dyDescent="0.25">
      <c r="A35" s="39">
        <v>17</v>
      </c>
      <c r="B35" s="5" t="s">
        <v>10</v>
      </c>
      <c r="C35" s="5" t="s">
        <v>11</v>
      </c>
      <c r="D35" s="5">
        <v>94316</v>
      </c>
      <c r="E35" s="47" t="s">
        <v>39</v>
      </c>
      <c r="F35" s="5" t="s">
        <v>31</v>
      </c>
      <c r="G35" s="48">
        <v>247.36</v>
      </c>
      <c r="H35" s="98"/>
      <c r="I35" s="49">
        <f t="shared" si="2"/>
        <v>0</v>
      </c>
      <c r="J35" s="13">
        <f t="shared" si="3"/>
        <v>0</v>
      </c>
    </row>
    <row r="36" spans="1:11" x14ac:dyDescent="0.25">
      <c r="A36" s="39"/>
      <c r="B36" s="5"/>
      <c r="C36" s="5"/>
      <c r="D36" s="5"/>
      <c r="E36" s="47"/>
      <c r="F36" s="5"/>
      <c r="G36" s="48"/>
      <c r="H36" s="49"/>
      <c r="I36" s="49"/>
      <c r="J36" s="13"/>
    </row>
    <row r="37" spans="1:11" ht="35.1" customHeight="1" x14ac:dyDescent="0.25">
      <c r="A37" s="38" t="s">
        <v>894</v>
      </c>
      <c r="B37" s="9"/>
      <c r="C37" s="9"/>
      <c r="D37" s="9"/>
      <c r="E37" s="46" t="s">
        <v>870</v>
      </c>
      <c r="F37" s="120"/>
      <c r="G37" s="121"/>
      <c r="H37" s="121"/>
      <c r="I37" s="122"/>
      <c r="J37" s="23">
        <f>SUM(J39+J44)</f>
        <v>0</v>
      </c>
    </row>
    <row r="38" spans="1:11" x14ac:dyDescent="0.25">
      <c r="A38" s="39"/>
      <c r="B38" s="5"/>
      <c r="C38" s="5"/>
      <c r="D38" s="5"/>
      <c r="E38" s="47"/>
      <c r="F38" s="5"/>
      <c r="G38" s="48"/>
      <c r="H38" s="49"/>
      <c r="I38" s="49"/>
      <c r="J38" s="13"/>
    </row>
    <row r="39" spans="1:11" ht="35.1" customHeight="1" x14ac:dyDescent="0.25">
      <c r="A39" s="42" t="s">
        <v>895</v>
      </c>
      <c r="B39" s="6"/>
      <c r="C39" s="6"/>
      <c r="D39" s="6"/>
      <c r="E39" s="50" t="s">
        <v>871</v>
      </c>
      <c r="F39" s="102"/>
      <c r="G39" s="102"/>
      <c r="H39" s="103"/>
      <c r="I39" s="103"/>
      <c r="J39" s="27">
        <f>SUM(J41:J42)</f>
        <v>0</v>
      </c>
    </row>
    <row r="40" spans="1:11" x14ac:dyDescent="0.25">
      <c r="A40" s="39"/>
      <c r="B40" s="5"/>
      <c r="C40" s="5"/>
      <c r="D40" s="5"/>
      <c r="E40" s="47"/>
      <c r="F40" s="5"/>
      <c r="G40" s="48"/>
      <c r="H40" s="49"/>
      <c r="I40" s="49"/>
      <c r="J40" s="13"/>
    </row>
    <row r="41" spans="1:11" ht="42.75" x14ac:dyDescent="0.25">
      <c r="A41" s="39">
        <v>18</v>
      </c>
      <c r="B41" s="5" t="s">
        <v>10</v>
      </c>
      <c r="C41" s="5" t="s">
        <v>11</v>
      </c>
      <c r="D41" s="5">
        <v>100896</v>
      </c>
      <c r="E41" s="47" t="s">
        <v>872</v>
      </c>
      <c r="F41" s="5" t="s">
        <v>21</v>
      </c>
      <c r="G41" s="48">
        <v>3402</v>
      </c>
      <c r="H41" s="98"/>
      <c r="I41" s="49">
        <f t="shared" ref="I41:I42" si="4">ROUND((H41*(1+$J$1)),2)</f>
        <v>0</v>
      </c>
      <c r="J41" s="13">
        <f>ROUND((G41*I41),2)</f>
        <v>0</v>
      </c>
      <c r="K41" s="18"/>
    </row>
    <row r="42" spans="1:11" ht="28.5" x14ac:dyDescent="0.25">
      <c r="A42" s="39">
        <v>19</v>
      </c>
      <c r="B42" s="5" t="s">
        <v>10</v>
      </c>
      <c r="C42" s="5" t="s">
        <v>11</v>
      </c>
      <c r="D42" s="5">
        <v>95602</v>
      </c>
      <c r="E42" s="47" t="s">
        <v>873</v>
      </c>
      <c r="F42" s="5" t="s">
        <v>16</v>
      </c>
      <c r="G42" s="48">
        <v>378</v>
      </c>
      <c r="H42" s="98"/>
      <c r="I42" s="49">
        <f t="shared" si="4"/>
        <v>0</v>
      </c>
      <c r="J42" s="13">
        <f>ROUND((G42*I42),2)</f>
        <v>0</v>
      </c>
    </row>
    <row r="43" spans="1:11" x14ac:dyDescent="0.25">
      <c r="A43" s="39"/>
      <c r="B43" s="5"/>
      <c r="C43" s="5"/>
      <c r="D43" s="5"/>
      <c r="E43" s="47"/>
      <c r="F43" s="5"/>
      <c r="G43" s="48"/>
      <c r="H43" s="49"/>
      <c r="I43" s="49"/>
      <c r="J43" s="13"/>
    </row>
    <row r="44" spans="1:11" ht="35.1" customHeight="1" x14ac:dyDescent="0.25">
      <c r="A44" s="42" t="s">
        <v>896</v>
      </c>
      <c r="B44" s="6"/>
      <c r="C44" s="6"/>
      <c r="D44" s="6"/>
      <c r="E44" s="50" t="s">
        <v>874</v>
      </c>
      <c r="F44" s="102"/>
      <c r="G44" s="102"/>
      <c r="H44" s="103"/>
      <c r="I44" s="103"/>
      <c r="J44" s="27">
        <f>SUM(J46:J53)</f>
        <v>0</v>
      </c>
    </row>
    <row r="45" spans="1:11" x14ac:dyDescent="0.25">
      <c r="A45" s="39"/>
      <c r="B45" s="5"/>
      <c r="C45" s="5"/>
      <c r="D45" s="5"/>
      <c r="E45" s="47"/>
      <c r="F45" s="5"/>
      <c r="G45" s="48"/>
      <c r="H45" s="49"/>
      <c r="I45" s="49"/>
      <c r="J45" s="13"/>
    </row>
    <row r="46" spans="1:11" ht="28.5" x14ac:dyDescent="0.25">
      <c r="A46" s="39">
        <v>20</v>
      </c>
      <c r="B46" s="5" t="s">
        <v>10</v>
      </c>
      <c r="C46" s="5" t="s">
        <v>11</v>
      </c>
      <c r="D46" s="5">
        <v>96619</v>
      </c>
      <c r="E46" s="47" t="s">
        <v>40</v>
      </c>
      <c r="F46" s="5" t="s">
        <v>13</v>
      </c>
      <c r="G46" s="48">
        <v>147.19</v>
      </c>
      <c r="H46" s="98"/>
      <c r="I46" s="49">
        <f t="shared" ref="I46:I53" si="5">ROUND((H46*(1+$J$1)),2)</f>
        <v>0</v>
      </c>
      <c r="J46" s="13">
        <f t="shared" ref="J46:J53" si="6">ROUND((G46*I46),2)</f>
        <v>0</v>
      </c>
    </row>
    <row r="47" spans="1:11" ht="42.75" x14ac:dyDescent="0.25">
      <c r="A47" s="39">
        <v>21</v>
      </c>
      <c r="B47" s="5" t="s">
        <v>10</v>
      </c>
      <c r="C47" s="5" t="s">
        <v>11</v>
      </c>
      <c r="D47" s="5">
        <v>96557</v>
      </c>
      <c r="E47" s="47" t="s">
        <v>41</v>
      </c>
      <c r="F47" s="5" t="s">
        <v>31</v>
      </c>
      <c r="G47" s="48">
        <v>93.74</v>
      </c>
      <c r="H47" s="98"/>
      <c r="I47" s="49">
        <f t="shared" si="5"/>
        <v>0</v>
      </c>
      <c r="J47" s="13">
        <f t="shared" si="6"/>
        <v>0</v>
      </c>
      <c r="K47" s="18"/>
    </row>
    <row r="48" spans="1:11" ht="28.5" customHeight="1" x14ac:dyDescent="0.25">
      <c r="A48" s="39">
        <v>22</v>
      </c>
      <c r="B48" s="5" t="s">
        <v>10</v>
      </c>
      <c r="C48" s="5" t="s">
        <v>11</v>
      </c>
      <c r="D48" s="5">
        <v>96534</v>
      </c>
      <c r="E48" s="47" t="s">
        <v>42</v>
      </c>
      <c r="F48" s="5" t="s">
        <v>13</v>
      </c>
      <c r="G48" s="48">
        <v>196.1</v>
      </c>
      <c r="H48" s="98"/>
      <c r="I48" s="49">
        <f t="shared" si="5"/>
        <v>0</v>
      </c>
      <c r="J48" s="13">
        <f t="shared" si="6"/>
        <v>0</v>
      </c>
    </row>
    <row r="49" spans="1:10" ht="28.5" customHeight="1" x14ac:dyDescent="0.25">
      <c r="A49" s="39">
        <v>23</v>
      </c>
      <c r="B49" s="5" t="s">
        <v>10</v>
      </c>
      <c r="C49" s="5" t="s">
        <v>11</v>
      </c>
      <c r="D49" s="5">
        <v>96544</v>
      </c>
      <c r="E49" s="47" t="s">
        <v>875</v>
      </c>
      <c r="F49" s="5" t="s">
        <v>44</v>
      </c>
      <c r="G49" s="48">
        <v>1445.85</v>
      </c>
      <c r="H49" s="98"/>
      <c r="I49" s="49">
        <f t="shared" si="5"/>
        <v>0</v>
      </c>
      <c r="J49" s="13">
        <f t="shared" si="6"/>
        <v>0</v>
      </c>
    </row>
    <row r="50" spans="1:10" ht="28.5" customHeight="1" x14ac:dyDescent="0.25">
      <c r="A50" s="39">
        <v>24</v>
      </c>
      <c r="B50" s="5" t="s">
        <v>10</v>
      </c>
      <c r="C50" s="5" t="s">
        <v>11</v>
      </c>
      <c r="D50" s="5">
        <v>96545</v>
      </c>
      <c r="E50" s="47" t="s">
        <v>43</v>
      </c>
      <c r="F50" s="5" t="s">
        <v>44</v>
      </c>
      <c r="G50" s="48">
        <v>874.8</v>
      </c>
      <c r="H50" s="98"/>
      <c r="I50" s="49">
        <f t="shared" si="5"/>
        <v>0</v>
      </c>
      <c r="J50" s="13">
        <f t="shared" si="6"/>
        <v>0</v>
      </c>
    </row>
    <row r="51" spans="1:10" ht="28.5" customHeight="1" x14ac:dyDescent="0.25">
      <c r="A51" s="39">
        <v>25</v>
      </c>
      <c r="B51" s="5" t="s">
        <v>10</v>
      </c>
      <c r="C51" s="5" t="s">
        <v>11</v>
      </c>
      <c r="D51" s="5">
        <v>104920</v>
      </c>
      <c r="E51" s="47" t="s">
        <v>45</v>
      </c>
      <c r="F51" s="5" t="s">
        <v>44</v>
      </c>
      <c r="G51" s="48">
        <v>953.25</v>
      </c>
      <c r="H51" s="98"/>
      <c r="I51" s="49">
        <f t="shared" si="5"/>
        <v>0</v>
      </c>
      <c r="J51" s="13">
        <f t="shared" si="6"/>
        <v>0</v>
      </c>
    </row>
    <row r="52" spans="1:10" ht="28.5" x14ac:dyDescent="0.25">
      <c r="A52" s="39">
        <v>26</v>
      </c>
      <c r="B52" s="5" t="s">
        <v>10</v>
      </c>
      <c r="C52" s="5" t="s">
        <v>11</v>
      </c>
      <c r="D52" s="5">
        <v>104921</v>
      </c>
      <c r="E52" s="47" t="s">
        <v>46</v>
      </c>
      <c r="F52" s="5" t="s">
        <v>44</v>
      </c>
      <c r="G52" s="48">
        <v>30.6</v>
      </c>
      <c r="H52" s="98"/>
      <c r="I52" s="49">
        <f t="shared" si="5"/>
        <v>0</v>
      </c>
      <c r="J52" s="13">
        <f t="shared" si="6"/>
        <v>0</v>
      </c>
    </row>
    <row r="53" spans="1:10" ht="28.5" x14ac:dyDescent="0.25">
      <c r="A53" s="39">
        <v>27</v>
      </c>
      <c r="B53" s="5" t="s">
        <v>10</v>
      </c>
      <c r="C53" s="5" t="s">
        <v>11</v>
      </c>
      <c r="D53" s="5">
        <v>96543</v>
      </c>
      <c r="E53" s="47" t="s">
        <v>876</v>
      </c>
      <c r="F53" s="5" t="s">
        <v>44</v>
      </c>
      <c r="G53" s="48">
        <v>160.80000000000001</v>
      </c>
      <c r="H53" s="98"/>
      <c r="I53" s="49">
        <f t="shared" si="5"/>
        <v>0</v>
      </c>
      <c r="J53" s="13">
        <f t="shared" si="6"/>
        <v>0</v>
      </c>
    </row>
    <row r="54" spans="1:10" x14ac:dyDescent="0.25">
      <c r="A54" s="39"/>
      <c r="B54" s="5"/>
      <c r="C54" s="5"/>
      <c r="D54" s="5"/>
      <c r="E54" s="47"/>
      <c r="F54" s="5"/>
      <c r="G54" s="48"/>
      <c r="H54" s="49"/>
      <c r="I54" s="49"/>
      <c r="J54" s="13"/>
    </row>
    <row r="55" spans="1:10" s="8" customFormat="1" ht="35.1" customHeight="1" x14ac:dyDescent="0.25">
      <c r="A55" s="38" t="s">
        <v>897</v>
      </c>
      <c r="B55" s="9"/>
      <c r="C55" s="9"/>
      <c r="D55" s="9"/>
      <c r="E55" s="46" t="s">
        <v>47</v>
      </c>
      <c r="F55" s="106"/>
      <c r="G55" s="106"/>
      <c r="H55" s="107"/>
      <c r="I55" s="107"/>
      <c r="J55" s="25">
        <f>J57+J65+J78+J87+J97+J101</f>
        <v>0</v>
      </c>
    </row>
    <row r="56" spans="1:10" x14ac:dyDescent="0.25">
      <c r="A56" s="39"/>
      <c r="B56" s="5"/>
      <c r="C56" s="5"/>
      <c r="D56" s="5"/>
      <c r="E56" s="47"/>
      <c r="F56" s="5"/>
      <c r="G56" s="48"/>
      <c r="H56" s="49"/>
      <c r="I56" s="49"/>
      <c r="J56" s="13"/>
    </row>
    <row r="57" spans="1:10" ht="35.1" customHeight="1" x14ac:dyDescent="0.25">
      <c r="A57" s="42" t="s">
        <v>898</v>
      </c>
      <c r="B57" s="6"/>
      <c r="C57" s="6"/>
      <c r="D57" s="6"/>
      <c r="E57" s="50" t="s">
        <v>48</v>
      </c>
      <c r="F57" s="102"/>
      <c r="G57" s="102"/>
      <c r="H57" s="103"/>
      <c r="I57" s="103"/>
      <c r="J57" s="27">
        <f>SUM(J59:J63)</f>
        <v>0</v>
      </c>
    </row>
    <row r="58" spans="1:10" x14ac:dyDescent="0.25">
      <c r="A58" s="39"/>
      <c r="B58" s="5"/>
      <c r="C58" s="5"/>
      <c r="D58" s="5"/>
      <c r="E58" s="47"/>
      <c r="F58" s="5"/>
      <c r="G58" s="48"/>
      <c r="H58" s="49"/>
      <c r="I58" s="49"/>
      <c r="J58" s="13"/>
    </row>
    <row r="59" spans="1:10" ht="42.75" x14ac:dyDescent="0.25">
      <c r="A59" s="39">
        <v>28</v>
      </c>
      <c r="B59" s="5" t="s">
        <v>10</v>
      </c>
      <c r="C59" s="5" t="s">
        <v>11</v>
      </c>
      <c r="D59" s="5">
        <v>92443</v>
      </c>
      <c r="E59" s="47" t="s">
        <v>49</v>
      </c>
      <c r="F59" s="5" t="s">
        <v>13</v>
      </c>
      <c r="G59" s="48">
        <v>605.94000000000005</v>
      </c>
      <c r="H59" s="98"/>
      <c r="I59" s="49">
        <f t="shared" ref="I59:I63" si="7">ROUND((H59*(1+$J$1)),2)</f>
        <v>0</v>
      </c>
      <c r="J59" s="13">
        <f t="shared" ref="J59:J63" si="8">ROUND((G59*I59),2)</f>
        <v>0</v>
      </c>
    </row>
    <row r="60" spans="1:10" ht="28.5" customHeight="1" x14ac:dyDescent="0.25">
      <c r="A60" s="39">
        <v>29</v>
      </c>
      <c r="B60" s="5" t="s">
        <v>10</v>
      </c>
      <c r="C60" s="5" t="s">
        <v>11</v>
      </c>
      <c r="D60" s="5">
        <v>92762</v>
      </c>
      <c r="E60" s="47" t="s">
        <v>50</v>
      </c>
      <c r="F60" s="5" t="s">
        <v>44</v>
      </c>
      <c r="G60" s="48">
        <v>1560.82</v>
      </c>
      <c r="H60" s="98"/>
      <c r="I60" s="49">
        <f t="shared" si="7"/>
        <v>0</v>
      </c>
      <c r="J60" s="13">
        <f t="shared" si="8"/>
        <v>0</v>
      </c>
    </row>
    <row r="61" spans="1:10" ht="28.5" customHeight="1" x14ac:dyDescent="0.25">
      <c r="A61" s="39">
        <v>30</v>
      </c>
      <c r="B61" s="5" t="s">
        <v>10</v>
      </c>
      <c r="C61" s="5" t="s">
        <v>11</v>
      </c>
      <c r="D61" s="5">
        <v>92763</v>
      </c>
      <c r="E61" s="47" t="s">
        <v>51</v>
      </c>
      <c r="F61" s="5" t="s">
        <v>44</v>
      </c>
      <c r="G61" s="48">
        <v>46.94</v>
      </c>
      <c r="H61" s="98"/>
      <c r="I61" s="49">
        <f t="shared" si="7"/>
        <v>0</v>
      </c>
      <c r="J61" s="13">
        <f t="shared" si="8"/>
        <v>0</v>
      </c>
    </row>
    <row r="62" spans="1:10" ht="28.5" customHeight="1" x14ac:dyDescent="0.25">
      <c r="A62" s="39">
        <v>31</v>
      </c>
      <c r="B62" s="5" t="s">
        <v>10</v>
      </c>
      <c r="C62" s="5" t="s">
        <v>11</v>
      </c>
      <c r="D62" s="5">
        <v>92759</v>
      </c>
      <c r="E62" s="47" t="s">
        <v>52</v>
      </c>
      <c r="F62" s="5" t="s">
        <v>44</v>
      </c>
      <c r="G62" s="48">
        <v>880.4</v>
      </c>
      <c r="H62" s="98"/>
      <c r="I62" s="49">
        <f t="shared" si="7"/>
        <v>0</v>
      </c>
      <c r="J62" s="13">
        <f t="shared" si="8"/>
        <v>0</v>
      </c>
    </row>
    <row r="63" spans="1:10" ht="28.5" x14ac:dyDescent="0.25">
      <c r="A63" s="39">
        <v>32</v>
      </c>
      <c r="B63" s="5" t="s">
        <v>10</v>
      </c>
      <c r="C63" s="5" t="s">
        <v>11</v>
      </c>
      <c r="D63" s="5">
        <v>103672</v>
      </c>
      <c r="E63" s="47" t="s">
        <v>53</v>
      </c>
      <c r="F63" s="5" t="s">
        <v>31</v>
      </c>
      <c r="G63" s="48">
        <v>29.76</v>
      </c>
      <c r="H63" s="98"/>
      <c r="I63" s="49">
        <f t="shared" si="7"/>
        <v>0</v>
      </c>
      <c r="J63" s="13">
        <f t="shared" si="8"/>
        <v>0</v>
      </c>
    </row>
    <row r="64" spans="1:10" x14ac:dyDescent="0.25">
      <c r="A64" s="39"/>
      <c r="B64" s="5"/>
      <c r="C64" s="5"/>
      <c r="D64" s="5"/>
      <c r="E64" s="47"/>
      <c r="F64" s="5"/>
      <c r="G64" s="48"/>
      <c r="H64" s="49"/>
      <c r="I64" s="49"/>
      <c r="J64" s="13"/>
    </row>
    <row r="65" spans="1:10" ht="35.1" customHeight="1" x14ac:dyDescent="0.25">
      <c r="A65" s="42" t="s">
        <v>899</v>
      </c>
      <c r="B65" s="6"/>
      <c r="C65" s="6"/>
      <c r="D65" s="6"/>
      <c r="E65" s="50" t="s">
        <v>54</v>
      </c>
      <c r="F65" s="102"/>
      <c r="G65" s="102"/>
      <c r="H65" s="103"/>
      <c r="I65" s="103"/>
      <c r="J65" s="27">
        <f>SUM(J67:J76)</f>
        <v>0</v>
      </c>
    </row>
    <row r="66" spans="1:10" x14ac:dyDescent="0.25">
      <c r="A66" s="39"/>
      <c r="B66" s="5"/>
      <c r="C66" s="5"/>
      <c r="D66" s="5"/>
      <c r="E66" s="47"/>
      <c r="F66" s="5"/>
      <c r="G66" s="48"/>
      <c r="H66" s="49"/>
      <c r="I66" s="49"/>
      <c r="J66" s="13"/>
    </row>
    <row r="67" spans="1:10" ht="28.5" x14ac:dyDescent="0.25">
      <c r="A67" s="39">
        <v>33</v>
      </c>
      <c r="B67" s="5" t="s">
        <v>10</v>
      </c>
      <c r="C67" s="5" t="s">
        <v>11</v>
      </c>
      <c r="D67" s="5">
        <v>96619</v>
      </c>
      <c r="E67" s="47" t="s">
        <v>40</v>
      </c>
      <c r="F67" s="5" t="s">
        <v>13</v>
      </c>
      <c r="G67" s="48">
        <v>191</v>
      </c>
      <c r="H67" s="98"/>
      <c r="I67" s="49">
        <f t="shared" ref="I67:I76" si="9">ROUND((H67*(1+$J$1)),2)</f>
        <v>0</v>
      </c>
      <c r="J67" s="13">
        <f t="shared" ref="J67:J76" si="10">ROUND((G67*I67),2)</f>
        <v>0</v>
      </c>
    </row>
    <row r="68" spans="1:10" ht="42.75" x14ac:dyDescent="0.25">
      <c r="A68" s="39">
        <v>34</v>
      </c>
      <c r="B68" s="5" t="s">
        <v>10</v>
      </c>
      <c r="C68" s="5" t="s">
        <v>11</v>
      </c>
      <c r="D68" s="5">
        <v>92443</v>
      </c>
      <c r="E68" s="47" t="s">
        <v>49</v>
      </c>
      <c r="F68" s="5" t="s">
        <v>13</v>
      </c>
      <c r="G68" s="48">
        <v>1673.1</v>
      </c>
      <c r="H68" s="98"/>
      <c r="I68" s="49">
        <f t="shared" si="9"/>
        <v>0</v>
      </c>
      <c r="J68" s="13">
        <f t="shared" si="10"/>
        <v>0</v>
      </c>
    </row>
    <row r="69" spans="1:10" ht="28.5" customHeight="1" x14ac:dyDescent="0.25">
      <c r="A69" s="39">
        <v>35</v>
      </c>
      <c r="B69" s="5" t="s">
        <v>10</v>
      </c>
      <c r="C69" s="5" t="s">
        <v>11</v>
      </c>
      <c r="D69" s="5">
        <v>92760</v>
      </c>
      <c r="E69" s="47" t="s">
        <v>55</v>
      </c>
      <c r="F69" s="5" t="s">
        <v>44</v>
      </c>
      <c r="G69" s="48">
        <v>23.7</v>
      </c>
      <c r="H69" s="98"/>
      <c r="I69" s="49">
        <f t="shared" si="9"/>
        <v>0</v>
      </c>
      <c r="J69" s="13">
        <f t="shared" si="10"/>
        <v>0</v>
      </c>
    </row>
    <row r="70" spans="1:10" ht="28.5" customHeight="1" x14ac:dyDescent="0.25">
      <c r="A70" s="39">
        <v>36</v>
      </c>
      <c r="B70" s="5" t="s">
        <v>10</v>
      </c>
      <c r="C70" s="5" t="s">
        <v>11</v>
      </c>
      <c r="D70" s="5">
        <v>92761</v>
      </c>
      <c r="E70" s="47" t="s">
        <v>56</v>
      </c>
      <c r="F70" s="5" t="s">
        <v>44</v>
      </c>
      <c r="G70" s="48">
        <v>2752.7</v>
      </c>
      <c r="H70" s="98"/>
      <c r="I70" s="49">
        <f t="shared" si="9"/>
        <v>0</v>
      </c>
      <c r="J70" s="13">
        <f t="shared" si="10"/>
        <v>0</v>
      </c>
    </row>
    <row r="71" spans="1:10" ht="28.5" customHeight="1" x14ac:dyDescent="0.25">
      <c r="A71" s="39">
        <v>37</v>
      </c>
      <c r="B71" s="5" t="s">
        <v>10</v>
      </c>
      <c r="C71" s="5" t="s">
        <v>11</v>
      </c>
      <c r="D71" s="5">
        <v>92762</v>
      </c>
      <c r="E71" s="47" t="s">
        <v>50</v>
      </c>
      <c r="F71" s="5" t="s">
        <v>44</v>
      </c>
      <c r="G71" s="48">
        <v>573.70000000000005</v>
      </c>
      <c r="H71" s="98"/>
      <c r="I71" s="49">
        <f t="shared" si="9"/>
        <v>0</v>
      </c>
      <c r="J71" s="13">
        <f t="shared" si="10"/>
        <v>0</v>
      </c>
    </row>
    <row r="72" spans="1:10" ht="28.5" customHeight="1" x14ac:dyDescent="0.25">
      <c r="A72" s="39">
        <v>38</v>
      </c>
      <c r="B72" s="5" t="s">
        <v>10</v>
      </c>
      <c r="C72" s="5" t="s">
        <v>11</v>
      </c>
      <c r="D72" s="5">
        <v>92763</v>
      </c>
      <c r="E72" s="47" t="s">
        <v>51</v>
      </c>
      <c r="F72" s="5" t="s">
        <v>44</v>
      </c>
      <c r="G72" s="48">
        <v>876.4</v>
      </c>
      <c r="H72" s="98"/>
      <c r="I72" s="49">
        <f t="shared" si="9"/>
        <v>0</v>
      </c>
      <c r="J72" s="13">
        <f t="shared" si="10"/>
        <v>0</v>
      </c>
    </row>
    <row r="73" spans="1:10" ht="28.5" customHeight="1" x14ac:dyDescent="0.25">
      <c r="A73" s="39">
        <v>39</v>
      </c>
      <c r="B73" s="5" t="s">
        <v>10</v>
      </c>
      <c r="C73" s="5" t="s">
        <v>11</v>
      </c>
      <c r="D73" s="5">
        <v>92764</v>
      </c>
      <c r="E73" s="47" t="s">
        <v>57</v>
      </c>
      <c r="F73" s="5" t="s">
        <v>44</v>
      </c>
      <c r="G73" s="48">
        <v>385.1</v>
      </c>
      <c r="H73" s="98"/>
      <c r="I73" s="49">
        <f t="shared" si="9"/>
        <v>0</v>
      </c>
      <c r="J73" s="13">
        <f t="shared" si="10"/>
        <v>0</v>
      </c>
    </row>
    <row r="74" spans="1:10" ht="28.5" customHeight="1" x14ac:dyDescent="0.25">
      <c r="A74" s="39">
        <v>40</v>
      </c>
      <c r="B74" s="5" t="s">
        <v>10</v>
      </c>
      <c r="C74" s="5" t="s">
        <v>11</v>
      </c>
      <c r="D74" s="5">
        <v>92765</v>
      </c>
      <c r="E74" s="47" t="s">
        <v>58</v>
      </c>
      <c r="F74" s="5" t="s">
        <v>44</v>
      </c>
      <c r="G74" s="48">
        <v>122.6</v>
      </c>
      <c r="H74" s="98"/>
      <c r="I74" s="49">
        <f t="shared" si="9"/>
        <v>0</v>
      </c>
      <c r="J74" s="13">
        <f t="shared" si="10"/>
        <v>0</v>
      </c>
    </row>
    <row r="75" spans="1:10" ht="28.5" customHeight="1" x14ac:dyDescent="0.25">
      <c r="A75" s="39">
        <v>41</v>
      </c>
      <c r="B75" s="5" t="s">
        <v>10</v>
      </c>
      <c r="C75" s="5" t="s">
        <v>11</v>
      </c>
      <c r="D75" s="5">
        <v>92759</v>
      </c>
      <c r="E75" s="47" t="s">
        <v>52</v>
      </c>
      <c r="F75" s="5" t="s">
        <v>44</v>
      </c>
      <c r="G75" s="48">
        <v>1746.5</v>
      </c>
      <c r="H75" s="98"/>
      <c r="I75" s="49">
        <f t="shared" si="9"/>
        <v>0</v>
      </c>
      <c r="J75" s="13">
        <f t="shared" si="10"/>
        <v>0</v>
      </c>
    </row>
    <row r="76" spans="1:10" ht="42.75" x14ac:dyDescent="0.25">
      <c r="A76" s="39">
        <v>42</v>
      </c>
      <c r="B76" s="5" t="s">
        <v>10</v>
      </c>
      <c r="C76" s="5" t="s">
        <v>11</v>
      </c>
      <c r="D76" s="5">
        <v>103675</v>
      </c>
      <c r="E76" s="47" t="s">
        <v>59</v>
      </c>
      <c r="F76" s="5" t="s">
        <v>31</v>
      </c>
      <c r="G76" s="48">
        <v>108.4</v>
      </c>
      <c r="H76" s="98"/>
      <c r="I76" s="49">
        <f t="shared" si="9"/>
        <v>0</v>
      </c>
      <c r="J76" s="13">
        <f t="shared" si="10"/>
        <v>0</v>
      </c>
    </row>
    <row r="77" spans="1:10" x14ac:dyDescent="0.25">
      <c r="A77" s="39"/>
      <c r="B77" s="5"/>
      <c r="C77" s="5"/>
      <c r="D77" s="5"/>
      <c r="E77" s="47"/>
      <c r="F77" s="5"/>
      <c r="G77" s="48"/>
      <c r="H77" s="49"/>
      <c r="I77" s="49"/>
      <c r="J77" s="13"/>
    </row>
    <row r="78" spans="1:10" ht="35.1" customHeight="1" x14ac:dyDescent="0.25">
      <c r="A78" s="42" t="s">
        <v>900</v>
      </c>
      <c r="B78" s="6"/>
      <c r="C78" s="6"/>
      <c r="D78" s="6"/>
      <c r="E78" s="50" t="s">
        <v>60</v>
      </c>
      <c r="F78" s="102"/>
      <c r="G78" s="102"/>
      <c r="H78" s="103"/>
      <c r="I78" s="103"/>
      <c r="J78" s="27">
        <f>SUM(J80:J85)</f>
        <v>0</v>
      </c>
    </row>
    <row r="79" spans="1:10" x14ac:dyDescent="0.25">
      <c r="A79" s="39"/>
      <c r="B79" s="5"/>
      <c r="C79" s="5"/>
      <c r="D79" s="5"/>
      <c r="E79" s="47"/>
      <c r="F79" s="5"/>
      <c r="G79" s="48"/>
      <c r="H79" s="49"/>
      <c r="I79" s="49"/>
      <c r="J79" s="13"/>
    </row>
    <row r="80" spans="1:10" ht="15" customHeight="1" x14ac:dyDescent="0.25">
      <c r="A80" s="39">
        <v>43</v>
      </c>
      <c r="B80" s="5" t="s">
        <v>10</v>
      </c>
      <c r="C80" s="5" t="s">
        <v>11</v>
      </c>
      <c r="D80" s="5">
        <v>93184</v>
      </c>
      <c r="E80" s="47" t="s">
        <v>61</v>
      </c>
      <c r="F80" s="5" t="s">
        <v>21</v>
      </c>
      <c r="G80" s="48">
        <v>43.7</v>
      </c>
      <c r="H80" s="98"/>
      <c r="I80" s="49">
        <f t="shared" ref="I80:I85" si="11">ROUND((H80*(1+$J$1)),2)</f>
        <v>0</v>
      </c>
      <c r="J80" s="13">
        <f t="shared" ref="J80:J85" si="12">ROUND((G80*I80),2)</f>
        <v>0</v>
      </c>
    </row>
    <row r="81" spans="1:10" ht="15" customHeight="1" x14ac:dyDescent="0.25">
      <c r="A81" s="39">
        <v>44</v>
      </c>
      <c r="B81" s="5" t="s">
        <v>10</v>
      </c>
      <c r="C81" s="5" t="s">
        <v>62</v>
      </c>
      <c r="D81" s="5">
        <v>93185</v>
      </c>
      <c r="E81" s="47" t="s">
        <v>63</v>
      </c>
      <c r="F81" s="5" t="s">
        <v>21</v>
      </c>
      <c r="G81" s="48">
        <v>8.9</v>
      </c>
      <c r="H81" s="98"/>
      <c r="I81" s="49">
        <f t="shared" si="11"/>
        <v>0</v>
      </c>
      <c r="J81" s="13">
        <f t="shared" si="12"/>
        <v>0</v>
      </c>
    </row>
    <row r="82" spans="1:10" ht="15" customHeight="1" x14ac:dyDescent="0.25">
      <c r="A82" s="39">
        <v>45</v>
      </c>
      <c r="B82" s="5" t="s">
        <v>10</v>
      </c>
      <c r="C82" s="5" t="s">
        <v>62</v>
      </c>
      <c r="D82" s="5">
        <v>93183</v>
      </c>
      <c r="E82" s="47" t="s">
        <v>64</v>
      </c>
      <c r="F82" s="5" t="s">
        <v>21</v>
      </c>
      <c r="G82" s="48">
        <v>9.4</v>
      </c>
      <c r="H82" s="98"/>
      <c r="I82" s="49">
        <f t="shared" si="11"/>
        <v>0</v>
      </c>
      <c r="J82" s="13">
        <f t="shared" si="12"/>
        <v>0</v>
      </c>
    </row>
    <row r="83" spans="1:10" x14ac:dyDescent="0.25">
      <c r="A83" s="39">
        <v>46</v>
      </c>
      <c r="B83" s="5" t="s">
        <v>10</v>
      </c>
      <c r="C83" s="5" t="s">
        <v>62</v>
      </c>
      <c r="D83" s="5">
        <v>93182</v>
      </c>
      <c r="E83" s="47" t="s">
        <v>65</v>
      </c>
      <c r="F83" s="5" t="s">
        <v>21</v>
      </c>
      <c r="G83" s="48">
        <v>7</v>
      </c>
      <c r="H83" s="98"/>
      <c r="I83" s="49">
        <f t="shared" si="11"/>
        <v>0</v>
      </c>
      <c r="J83" s="13">
        <f t="shared" si="12"/>
        <v>0</v>
      </c>
    </row>
    <row r="84" spans="1:10" ht="28.5" x14ac:dyDescent="0.25">
      <c r="A84" s="39">
        <v>47</v>
      </c>
      <c r="B84" s="5" t="s">
        <v>10</v>
      </c>
      <c r="C84" s="5" t="s">
        <v>62</v>
      </c>
      <c r="D84" s="5">
        <v>93195</v>
      </c>
      <c r="E84" s="47" t="s">
        <v>66</v>
      </c>
      <c r="F84" s="5" t="s">
        <v>21</v>
      </c>
      <c r="G84" s="48">
        <v>122.7</v>
      </c>
      <c r="H84" s="98"/>
      <c r="I84" s="49">
        <f t="shared" si="11"/>
        <v>0</v>
      </c>
      <c r="J84" s="13">
        <f t="shared" si="12"/>
        <v>0</v>
      </c>
    </row>
    <row r="85" spans="1:10" ht="28.5" x14ac:dyDescent="0.25">
      <c r="A85" s="39">
        <v>48</v>
      </c>
      <c r="B85" s="5" t="s">
        <v>10</v>
      </c>
      <c r="C85" s="5" t="s">
        <v>11</v>
      </c>
      <c r="D85" s="5">
        <v>93194</v>
      </c>
      <c r="E85" s="47" t="s">
        <v>67</v>
      </c>
      <c r="F85" s="5" t="s">
        <v>21</v>
      </c>
      <c r="G85" s="48">
        <v>16.600000000000001</v>
      </c>
      <c r="H85" s="98"/>
      <c r="I85" s="49">
        <f t="shared" si="11"/>
        <v>0</v>
      </c>
      <c r="J85" s="13">
        <f t="shared" si="12"/>
        <v>0</v>
      </c>
    </row>
    <row r="86" spans="1:10" x14ac:dyDescent="0.25">
      <c r="A86" s="39"/>
      <c r="B86" s="5"/>
      <c r="C86" s="5"/>
      <c r="D86" s="5"/>
      <c r="E86" s="47"/>
      <c r="F86" s="5"/>
      <c r="G86" s="48"/>
      <c r="H86" s="49"/>
      <c r="I86" s="49"/>
      <c r="J86" s="13"/>
    </row>
    <row r="87" spans="1:10" ht="35.1" customHeight="1" x14ac:dyDescent="0.25">
      <c r="A87" s="42" t="s">
        <v>901</v>
      </c>
      <c r="B87" s="6"/>
      <c r="C87" s="6"/>
      <c r="D87" s="6"/>
      <c r="E87" s="50" t="s">
        <v>68</v>
      </c>
      <c r="F87" s="102"/>
      <c r="G87" s="102"/>
      <c r="H87" s="103"/>
      <c r="I87" s="103"/>
      <c r="J87" s="27">
        <f>SUM(J89:J95)</f>
        <v>0</v>
      </c>
    </row>
    <row r="88" spans="1:10" x14ac:dyDescent="0.25">
      <c r="A88" s="39"/>
      <c r="B88" s="5"/>
      <c r="C88" s="5"/>
      <c r="D88" s="5"/>
      <c r="E88" s="47"/>
      <c r="F88" s="5"/>
      <c r="G88" s="48"/>
      <c r="H88" s="49"/>
      <c r="I88" s="49"/>
      <c r="J88" s="13"/>
    </row>
    <row r="89" spans="1:10" ht="42.75" x14ac:dyDescent="0.25">
      <c r="A89" s="39">
        <v>49</v>
      </c>
      <c r="B89" s="5" t="s">
        <v>10</v>
      </c>
      <c r="C89" s="5" t="s">
        <v>11</v>
      </c>
      <c r="D89" s="5">
        <v>92514</v>
      </c>
      <c r="E89" s="47" t="s">
        <v>69</v>
      </c>
      <c r="F89" s="5" t="s">
        <v>13</v>
      </c>
      <c r="G89" s="48">
        <v>37.799999999999997</v>
      </c>
      <c r="H89" s="98"/>
      <c r="I89" s="49">
        <f t="shared" ref="I89:I95" si="13">ROUND((H89*(1+$J$1)),2)</f>
        <v>0</v>
      </c>
      <c r="J89" s="13">
        <f t="shared" ref="J89:J95" si="14">ROUND((G89*I89),2)</f>
        <v>0</v>
      </c>
    </row>
    <row r="90" spans="1:10" ht="28.5" x14ac:dyDescent="0.25">
      <c r="A90" s="39">
        <v>50</v>
      </c>
      <c r="B90" s="5" t="s">
        <v>10</v>
      </c>
      <c r="C90" s="5" t="s">
        <v>11</v>
      </c>
      <c r="D90" s="5">
        <v>92769</v>
      </c>
      <c r="E90" s="47" t="s">
        <v>70</v>
      </c>
      <c r="F90" s="5" t="s">
        <v>44</v>
      </c>
      <c r="G90" s="48">
        <v>13.8</v>
      </c>
      <c r="H90" s="98"/>
      <c r="I90" s="49">
        <f t="shared" si="13"/>
        <v>0</v>
      </c>
      <c r="J90" s="13">
        <f t="shared" si="14"/>
        <v>0</v>
      </c>
    </row>
    <row r="91" spans="1:10" ht="28.5" x14ac:dyDescent="0.25">
      <c r="A91" s="39">
        <v>51</v>
      </c>
      <c r="B91" s="5" t="s">
        <v>10</v>
      </c>
      <c r="C91" s="5" t="s">
        <v>11</v>
      </c>
      <c r="D91" s="5">
        <v>92770</v>
      </c>
      <c r="E91" s="47" t="s">
        <v>71</v>
      </c>
      <c r="F91" s="5" t="s">
        <v>44</v>
      </c>
      <c r="G91" s="48">
        <v>49.3</v>
      </c>
      <c r="H91" s="98"/>
      <c r="I91" s="49">
        <f t="shared" si="13"/>
        <v>0</v>
      </c>
      <c r="J91" s="13">
        <f t="shared" si="14"/>
        <v>0</v>
      </c>
    </row>
    <row r="92" spans="1:10" ht="28.5" x14ac:dyDescent="0.25">
      <c r="A92" s="39">
        <v>52</v>
      </c>
      <c r="B92" s="5" t="s">
        <v>10</v>
      </c>
      <c r="C92" s="5" t="s">
        <v>11</v>
      </c>
      <c r="D92" s="5">
        <v>92773</v>
      </c>
      <c r="E92" s="47" t="s">
        <v>72</v>
      </c>
      <c r="F92" s="5" t="s">
        <v>44</v>
      </c>
      <c r="G92" s="48">
        <v>453.1</v>
      </c>
      <c r="H92" s="98"/>
      <c r="I92" s="49">
        <f t="shared" si="13"/>
        <v>0</v>
      </c>
      <c r="J92" s="13">
        <f t="shared" si="14"/>
        <v>0</v>
      </c>
    </row>
    <row r="93" spans="1:10" ht="28.5" x14ac:dyDescent="0.25">
      <c r="A93" s="39">
        <v>53</v>
      </c>
      <c r="B93" s="5" t="s">
        <v>10</v>
      </c>
      <c r="C93" s="5" t="s">
        <v>11</v>
      </c>
      <c r="D93" s="5">
        <v>92774</v>
      </c>
      <c r="E93" s="47" t="s">
        <v>73</v>
      </c>
      <c r="F93" s="5" t="s">
        <v>44</v>
      </c>
      <c r="G93" s="48">
        <v>3.5</v>
      </c>
      <c r="H93" s="98"/>
      <c r="I93" s="49">
        <f t="shared" si="13"/>
        <v>0</v>
      </c>
      <c r="J93" s="13">
        <f t="shared" si="14"/>
        <v>0</v>
      </c>
    </row>
    <row r="94" spans="1:10" ht="28.5" x14ac:dyDescent="0.25">
      <c r="A94" s="39">
        <v>54</v>
      </c>
      <c r="B94" s="5" t="s">
        <v>10</v>
      </c>
      <c r="C94" s="5" t="s">
        <v>11</v>
      </c>
      <c r="D94" s="5">
        <v>92768</v>
      </c>
      <c r="E94" s="47" t="s">
        <v>74</v>
      </c>
      <c r="F94" s="5" t="s">
        <v>44</v>
      </c>
      <c r="G94" s="48">
        <v>0.2</v>
      </c>
      <c r="H94" s="98"/>
      <c r="I94" s="49">
        <f t="shared" si="13"/>
        <v>0</v>
      </c>
      <c r="J94" s="13">
        <f t="shared" si="14"/>
        <v>0</v>
      </c>
    </row>
    <row r="95" spans="1:10" ht="42.75" x14ac:dyDescent="0.25">
      <c r="A95" s="39">
        <v>55</v>
      </c>
      <c r="B95" s="5" t="s">
        <v>10</v>
      </c>
      <c r="C95" s="5" t="s">
        <v>11</v>
      </c>
      <c r="D95" s="5">
        <v>103675</v>
      </c>
      <c r="E95" s="47" t="s">
        <v>59</v>
      </c>
      <c r="F95" s="5" t="s">
        <v>31</v>
      </c>
      <c r="G95" s="48">
        <v>7.1</v>
      </c>
      <c r="H95" s="98"/>
      <c r="I95" s="49">
        <f t="shared" si="13"/>
        <v>0</v>
      </c>
      <c r="J95" s="13">
        <f t="shared" si="14"/>
        <v>0</v>
      </c>
    </row>
    <row r="96" spans="1:10" x14ac:dyDescent="0.25">
      <c r="A96" s="39"/>
      <c r="B96" s="5"/>
      <c r="C96" s="5"/>
      <c r="D96" s="5"/>
      <c r="E96" s="47"/>
      <c r="F96" s="5"/>
      <c r="G96" s="48"/>
      <c r="H96" s="49"/>
      <c r="I96" s="49"/>
      <c r="J96" s="13"/>
    </row>
    <row r="97" spans="1:11" ht="35.1" customHeight="1" x14ac:dyDescent="0.25">
      <c r="A97" s="42" t="s">
        <v>902</v>
      </c>
      <c r="B97" s="6"/>
      <c r="C97" s="6"/>
      <c r="D97" s="6"/>
      <c r="E97" s="50" t="s">
        <v>75</v>
      </c>
      <c r="F97" s="102"/>
      <c r="G97" s="102"/>
      <c r="H97" s="103"/>
      <c r="I97" s="103"/>
      <c r="J97" s="27">
        <f>SUM(J99)</f>
        <v>0</v>
      </c>
    </row>
    <row r="98" spans="1:11" x14ac:dyDescent="0.25">
      <c r="A98" s="39"/>
      <c r="B98" s="5"/>
      <c r="C98" s="5"/>
      <c r="D98" s="5"/>
      <c r="E98" s="47"/>
      <c r="F98" s="5"/>
      <c r="G98" s="48"/>
      <c r="H98" s="49"/>
      <c r="I98" s="49"/>
      <c r="J98" s="13"/>
    </row>
    <row r="99" spans="1:11" ht="57" x14ac:dyDescent="0.25">
      <c r="A99" s="39">
        <v>56</v>
      </c>
      <c r="B99" s="5" t="s">
        <v>10</v>
      </c>
      <c r="C99" s="5" t="s">
        <v>11</v>
      </c>
      <c r="D99" s="5">
        <v>100775</v>
      </c>
      <c r="E99" s="47" t="s">
        <v>76</v>
      </c>
      <c r="F99" s="5" t="s">
        <v>44</v>
      </c>
      <c r="G99" s="48">
        <v>19006</v>
      </c>
      <c r="H99" s="98"/>
      <c r="I99" s="49">
        <f>ROUND((H99*(1+$J$1)),2)</f>
        <v>0</v>
      </c>
      <c r="J99" s="13">
        <f>ROUND((G99*I99),2)</f>
        <v>0</v>
      </c>
      <c r="K99" s="1"/>
    </row>
    <row r="100" spans="1:11" x14ac:dyDescent="0.25">
      <c r="A100" s="39"/>
      <c r="B100" s="5"/>
      <c r="C100" s="5"/>
      <c r="D100" s="5"/>
      <c r="E100" s="47"/>
      <c r="F100" s="5"/>
      <c r="G100" s="48"/>
      <c r="H100" s="49"/>
      <c r="I100" s="49"/>
      <c r="J100" s="13"/>
    </row>
    <row r="101" spans="1:11" ht="35.1" customHeight="1" x14ac:dyDescent="0.25">
      <c r="A101" s="42" t="s">
        <v>903</v>
      </c>
      <c r="B101" s="6"/>
      <c r="C101" s="6"/>
      <c r="D101" s="6"/>
      <c r="E101" s="50" t="s">
        <v>77</v>
      </c>
      <c r="F101" s="102"/>
      <c r="G101" s="102"/>
      <c r="H101" s="103"/>
      <c r="I101" s="103"/>
      <c r="J101" s="27">
        <f>J103+J110</f>
        <v>0</v>
      </c>
    </row>
    <row r="102" spans="1:11" x14ac:dyDescent="0.25">
      <c r="A102" s="39"/>
      <c r="B102" s="5"/>
      <c r="C102" s="5"/>
      <c r="D102" s="5"/>
      <c r="E102" s="47"/>
      <c r="F102" s="5"/>
      <c r="G102" s="48"/>
      <c r="H102" s="49"/>
      <c r="I102" s="49"/>
      <c r="J102" s="13"/>
    </row>
    <row r="103" spans="1:11" ht="35.1" customHeight="1" x14ac:dyDescent="0.25">
      <c r="A103" s="42" t="s">
        <v>904</v>
      </c>
      <c r="B103" s="6"/>
      <c r="C103" s="6"/>
      <c r="D103" s="6"/>
      <c r="E103" s="50" t="s">
        <v>78</v>
      </c>
      <c r="F103" s="102"/>
      <c r="G103" s="102"/>
      <c r="H103" s="103"/>
      <c r="I103" s="103"/>
      <c r="J103" s="27">
        <f>SUM(J105:J108)</f>
        <v>0</v>
      </c>
    </row>
    <row r="104" spans="1:11" x14ac:dyDescent="0.25">
      <c r="A104" s="39"/>
      <c r="B104" s="5"/>
      <c r="C104" s="5"/>
      <c r="D104" s="5"/>
      <c r="E104" s="47"/>
      <c r="F104" s="5"/>
      <c r="G104" s="48"/>
      <c r="H104" s="49"/>
      <c r="I104" s="49"/>
      <c r="J104" s="13"/>
    </row>
    <row r="105" spans="1:11" ht="42.75" x14ac:dyDescent="0.25">
      <c r="A105" s="39">
        <v>57</v>
      </c>
      <c r="B105" s="5" t="s">
        <v>10</v>
      </c>
      <c r="C105" s="5" t="s">
        <v>11</v>
      </c>
      <c r="D105" s="5">
        <v>97083</v>
      </c>
      <c r="E105" s="47" t="s">
        <v>79</v>
      </c>
      <c r="F105" s="5" t="s">
        <v>13</v>
      </c>
      <c r="G105" s="48">
        <v>1394.71</v>
      </c>
      <c r="H105" s="98"/>
      <c r="I105" s="49">
        <f t="shared" ref="I105:I108" si="15">ROUND((H105*(1+$J$1)),2)</f>
        <v>0</v>
      </c>
      <c r="J105" s="13">
        <f t="shared" ref="J105:J108" si="16">ROUND((G105*I105),2)</f>
        <v>0</v>
      </c>
    </row>
    <row r="106" spans="1:11" ht="28.5" x14ac:dyDescent="0.25">
      <c r="A106" s="39">
        <v>58</v>
      </c>
      <c r="B106" s="5" t="s">
        <v>10</v>
      </c>
      <c r="C106" s="5" t="s">
        <v>11</v>
      </c>
      <c r="D106" s="5">
        <v>96622</v>
      </c>
      <c r="E106" s="47" t="s">
        <v>80</v>
      </c>
      <c r="F106" s="5" t="s">
        <v>31</v>
      </c>
      <c r="G106" s="48">
        <v>69.739999999999995</v>
      </c>
      <c r="H106" s="98"/>
      <c r="I106" s="49">
        <f t="shared" si="15"/>
        <v>0</v>
      </c>
      <c r="J106" s="13">
        <f t="shared" si="16"/>
        <v>0</v>
      </c>
    </row>
    <row r="107" spans="1:11" ht="28.5" x14ac:dyDescent="0.25">
      <c r="A107" s="39">
        <v>59</v>
      </c>
      <c r="B107" s="5" t="s">
        <v>10</v>
      </c>
      <c r="C107" s="5" t="s">
        <v>11</v>
      </c>
      <c r="D107" s="5">
        <v>97087</v>
      </c>
      <c r="E107" s="47" t="s">
        <v>81</v>
      </c>
      <c r="F107" s="5" t="s">
        <v>13</v>
      </c>
      <c r="G107" s="48">
        <v>1394.71</v>
      </c>
      <c r="H107" s="98"/>
      <c r="I107" s="49">
        <f t="shared" si="15"/>
        <v>0</v>
      </c>
      <c r="J107" s="13">
        <f t="shared" si="16"/>
        <v>0</v>
      </c>
    </row>
    <row r="108" spans="1:11" ht="42.75" x14ac:dyDescent="0.25">
      <c r="A108" s="39">
        <v>60</v>
      </c>
      <c r="B108" s="5" t="s">
        <v>10</v>
      </c>
      <c r="C108" s="5" t="s">
        <v>11</v>
      </c>
      <c r="D108" s="5">
        <v>94991</v>
      </c>
      <c r="E108" s="47" t="s">
        <v>82</v>
      </c>
      <c r="F108" s="5" t="s">
        <v>31</v>
      </c>
      <c r="G108" s="48">
        <v>111.58</v>
      </c>
      <c r="H108" s="98"/>
      <c r="I108" s="49">
        <f t="shared" si="15"/>
        <v>0</v>
      </c>
      <c r="J108" s="13">
        <f t="shared" si="16"/>
        <v>0</v>
      </c>
    </row>
    <row r="109" spans="1:11" x14ac:dyDescent="0.25">
      <c r="A109" s="39"/>
      <c r="B109" s="5"/>
      <c r="C109" s="5"/>
      <c r="D109" s="5"/>
      <c r="E109" s="47"/>
      <c r="F109" s="5"/>
      <c r="G109" s="48"/>
      <c r="H109" s="49"/>
      <c r="I109" s="49"/>
      <c r="J109" s="13"/>
    </row>
    <row r="110" spans="1:11" ht="35.1" customHeight="1" x14ac:dyDescent="0.25">
      <c r="A110" s="42" t="s">
        <v>905</v>
      </c>
      <c r="B110" s="6"/>
      <c r="C110" s="6"/>
      <c r="D110" s="6"/>
      <c r="E110" s="50" t="s">
        <v>83</v>
      </c>
      <c r="F110" s="102"/>
      <c r="G110" s="102"/>
      <c r="H110" s="103"/>
      <c r="I110" s="103"/>
      <c r="J110" s="27">
        <f>SUM(J112:J115)</f>
        <v>0</v>
      </c>
    </row>
    <row r="111" spans="1:11" x14ac:dyDescent="0.25">
      <c r="A111" s="39"/>
      <c r="B111" s="5"/>
      <c r="C111" s="5"/>
      <c r="D111" s="5"/>
      <c r="E111" s="47"/>
      <c r="F111" s="5"/>
      <c r="G111" s="48"/>
      <c r="H111" s="49"/>
      <c r="I111" s="49"/>
      <c r="J111" s="13"/>
    </row>
    <row r="112" spans="1:11" ht="42.75" x14ac:dyDescent="0.25">
      <c r="A112" s="39">
        <v>61</v>
      </c>
      <c r="B112" s="5" t="s">
        <v>10</v>
      </c>
      <c r="C112" s="5" t="s">
        <v>11</v>
      </c>
      <c r="D112" s="5">
        <v>97083</v>
      </c>
      <c r="E112" s="47" t="s">
        <v>79</v>
      </c>
      <c r="F112" s="5" t="s">
        <v>13</v>
      </c>
      <c r="G112" s="48">
        <v>490.26</v>
      </c>
      <c r="H112" s="98"/>
      <c r="I112" s="49">
        <f t="shared" ref="I112:I115" si="17">ROUND((H112*(1+$J$1)),2)</f>
        <v>0</v>
      </c>
      <c r="J112" s="13">
        <f t="shared" ref="J112:J115" si="18">ROUND((G112*I112),2)</f>
        <v>0</v>
      </c>
    </row>
    <row r="113" spans="1:10" ht="28.5" x14ac:dyDescent="0.25">
      <c r="A113" s="39">
        <v>62</v>
      </c>
      <c r="B113" s="5" t="s">
        <v>10</v>
      </c>
      <c r="C113" s="5" t="s">
        <v>11</v>
      </c>
      <c r="D113" s="5">
        <v>96622</v>
      </c>
      <c r="E113" s="47" t="s">
        <v>80</v>
      </c>
      <c r="F113" s="5" t="s">
        <v>31</v>
      </c>
      <c r="G113" s="48">
        <v>24.51</v>
      </c>
      <c r="H113" s="98"/>
      <c r="I113" s="49">
        <f t="shared" si="17"/>
        <v>0</v>
      </c>
      <c r="J113" s="13">
        <f t="shared" si="18"/>
        <v>0</v>
      </c>
    </row>
    <row r="114" spans="1:10" ht="28.5" x14ac:dyDescent="0.25">
      <c r="A114" s="39">
        <v>63</v>
      </c>
      <c r="B114" s="5" t="s">
        <v>10</v>
      </c>
      <c r="C114" s="5" t="s">
        <v>11</v>
      </c>
      <c r="D114" s="5">
        <v>97087</v>
      </c>
      <c r="E114" s="47" t="s">
        <v>81</v>
      </c>
      <c r="F114" s="5" t="s">
        <v>13</v>
      </c>
      <c r="G114" s="48">
        <v>490.26</v>
      </c>
      <c r="H114" s="98"/>
      <c r="I114" s="49">
        <f t="shared" si="17"/>
        <v>0</v>
      </c>
      <c r="J114" s="13">
        <f t="shared" si="18"/>
        <v>0</v>
      </c>
    </row>
    <row r="115" spans="1:10" ht="42.75" x14ac:dyDescent="0.25">
      <c r="A115" s="39">
        <v>64</v>
      </c>
      <c r="B115" s="5" t="s">
        <v>10</v>
      </c>
      <c r="C115" s="5" t="s">
        <v>11</v>
      </c>
      <c r="D115" s="5">
        <v>94991</v>
      </c>
      <c r="E115" s="47" t="s">
        <v>82</v>
      </c>
      <c r="F115" s="5" t="s">
        <v>31</v>
      </c>
      <c r="G115" s="48">
        <v>39.22</v>
      </c>
      <c r="H115" s="98"/>
      <c r="I115" s="49">
        <f t="shared" si="17"/>
        <v>0</v>
      </c>
      <c r="J115" s="13">
        <f t="shared" si="18"/>
        <v>0</v>
      </c>
    </row>
    <row r="116" spans="1:10" x14ac:dyDescent="0.25">
      <c r="A116" s="39"/>
      <c r="B116" s="5"/>
      <c r="C116" s="5"/>
      <c r="D116" s="5"/>
      <c r="E116" s="47"/>
      <c r="F116" s="5"/>
      <c r="G116" s="48"/>
      <c r="H116" s="49"/>
      <c r="I116" s="49"/>
      <c r="J116" s="13"/>
    </row>
    <row r="117" spans="1:10" s="8" customFormat="1" ht="35.1" customHeight="1" x14ac:dyDescent="0.25">
      <c r="A117" s="38" t="s">
        <v>906</v>
      </c>
      <c r="B117" s="9"/>
      <c r="C117" s="9"/>
      <c r="D117" s="9"/>
      <c r="E117" s="46" t="s">
        <v>84</v>
      </c>
      <c r="F117" s="106"/>
      <c r="G117" s="106"/>
      <c r="H117" s="107"/>
      <c r="I117" s="107"/>
      <c r="J117" s="23">
        <f>J119+J123+J132</f>
        <v>0</v>
      </c>
    </row>
    <row r="118" spans="1:10" x14ac:dyDescent="0.25">
      <c r="A118" s="39"/>
      <c r="B118" s="5"/>
      <c r="C118" s="5"/>
      <c r="D118" s="5"/>
      <c r="E118" s="47"/>
      <c r="F118" s="5"/>
      <c r="G118" s="48"/>
      <c r="H118" s="49"/>
      <c r="I118" s="49"/>
      <c r="J118" s="13"/>
    </row>
    <row r="119" spans="1:10" ht="35.1" customHeight="1" x14ac:dyDescent="0.25">
      <c r="A119" s="42" t="s">
        <v>907</v>
      </c>
      <c r="B119" s="6"/>
      <c r="C119" s="6"/>
      <c r="D119" s="6"/>
      <c r="E119" s="50" t="s">
        <v>85</v>
      </c>
      <c r="F119" s="102"/>
      <c r="G119" s="102"/>
      <c r="H119" s="103"/>
      <c r="I119" s="103"/>
      <c r="J119" s="27">
        <f>SUM(J121)</f>
        <v>0</v>
      </c>
    </row>
    <row r="120" spans="1:10" x14ac:dyDescent="0.25">
      <c r="A120" s="39"/>
      <c r="B120" s="5"/>
      <c r="C120" s="5"/>
      <c r="D120" s="5"/>
      <c r="E120" s="47"/>
      <c r="F120" s="5"/>
      <c r="G120" s="48"/>
      <c r="H120" s="49"/>
      <c r="I120" s="49"/>
      <c r="J120" s="13"/>
    </row>
    <row r="121" spans="1:10" ht="42.75" x14ac:dyDescent="0.25">
      <c r="A121" s="39">
        <v>65</v>
      </c>
      <c r="B121" s="5" t="s">
        <v>10</v>
      </c>
      <c r="C121" s="5" t="s">
        <v>11</v>
      </c>
      <c r="D121" s="5">
        <v>101161</v>
      </c>
      <c r="E121" s="47" t="s">
        <v>86</v>
      </c>
      <c r="F121" s="5" t="s">
        <v>13</v>
      </c>
      <c r="G121" s="48">
        <v>4.8</v>
      </c>
      <c r="H121" s="98"/>
      <c r="I121" s="49">
        <f>ROUND((H121*(1+$J$1)),2)</f>
        <v>0</v>
      </c>
      <c r="J121" s="13">
        <f t="shared" ref="J121" si="19">ROUND((G121*I121),2)</f>
        <v>0</v>
      </c>
    </row>
    <row r="122" spans="1:10" x14ac:dyDescent="0.25">
      <c r="A122" s="39"/>
      <c r="B122" s="5"/>
      <c r="C122" s="5"/>
      <c r="D122" s="5"/>
      <c r="E122" s="47"/>
      <c r="F122" s="5"/>
      <c r="G122" s="48"/>
      <c r="H122" s="49"/>
      <c r="I122" s="49"/>
      <c r="J122" s="13"/>
    </row>
    <row r="123" spans="1:10" ht="35.1" customHeight="1" x14ac:dyDescent="0.25">
      <c r="A123" s="42" t="s">
        <v>908</v>
      </c>
      <c r="B123" s="6"/>
      <c r="C123" s="6"/>
      <c r="D123" s="6"/>
      <c r="E123" s="50" t="s">
        <v>87</v>
      </c>
      <c r="F123" s="102"/>
      <c r="G123" s="102"/>
      <c r="H123" s="102"/>
      <c r="I123" s="102"/>
      <c r="J123" s="27">
        <f>SUM(J125:J130)</f>
        <v>0</v>
      </c>
    </row>
    <row r="124" spans="1:10" x14ac:dyDescent="0.25">
      <c r="A124" s="39"/>
      <c r="B124" s="5"/>
      <c r="C124" s="5"/>
      <c r="D124" s="5"/>
      <c r="E124" s="47"/>
      <c r="F124" s="5"/>
      <c r="G124" s="48"/>
      <c r="H124" s="49"/>
      <c r="I124" s="49"/>
      <c r="J124" s="13"/>
    </row>
    <row r="125" spans="1:10" ht="42.75" x14ac:dyDescent="0.25">
      <c r="A125" s="39">
        <v>66</v>
      </c>
      <c r="B125" s="5" t="s">
        <v>10</v>
      </c>
      <c r="C125" s="5" t="s">
        <v>11</v>
      </c>
      <c r="D125" s="5">
        <v>103324</v>
      </c>
      <c r="E125" s="47" t="s">
        <v>88</v>
      </c>
      <c r="F125" s="5" t="s">
        <v>13</v>
      </c>
      <c r="G125" s="48">
        <v>778.74</v>
      </c>
      <c r="H125" s="98"/>
      <c r="I125" s="49">
        <f t="shared" ref="I125:I130" si="20">ROUND((H125*(1+$J$1)),2)</f>
        <v>0</v>
      </c>
      <c r="J125" s="13">
        <f t="shared" ref="J125:J130" si="21">ROUND((G125*I125),2)</f>
        <v>0</v>
      </c>
    </row>
    <row r="126" spans="1:10" ht="42.75" x14ac:dyDescent="0.25">
      <c r="A126" s="39">
        <v>67</v>
      </c>
      <c r="B126" s="5" t="s">
        <v>10</v>
      </c>
      <c r="C126" s="5" t="s">
        <v>11</v>
      </c>
      <c r="D126" s="5">
        <v>103322</v>
      </c>
      <c r="E126" s="47" t="s">
        <v>89</v>
      </c>
      <c r="F126" s="5" t="s">
        <v>13</v>
      </c>
      <c r="G126" s="48">
        <v>931.08</v>
      </c>
      <c r="H126" s="98"/>
      <c r="I126" s="49">
        <f t="shared" si="20"/>
        <v>0</v>
      </c>
      <c r="J126" s="13">
        <f t="shared" si="21"/>
        <v>0</v>
      </c>
    </row>
    <row r="127" spans="1:10" ht="42.75" x14ac:dyDescent="0.25">
      <c r="A127" s="39">
        <v>68</v>
      </c>
      <c r="B127" s="5" t="s">
        <v>10</v>
      </c>
      <c r="C127" s="5" t="s">
        <v>11</v>
      </c>
      <c r="D127" s="5">
        <v>103328</v>
      </c>
      <c r="E127" s="47" t="s">
        <v>90</v>
      </c>
      <c r="F127" s="5" t="s">
        <v>13</v>
      </c>
      <c r="G127" s="48">
        <v>17.16</v>
      </c>
      <c r="H127" s="98"/>
      <c r="I127" s="49">
        <f t="shared" si="20"/>
        <v>0</v>
      </c>
      <c r="J127" s="13">
        <f t="shared" si="21"/>
        <v>0</v>
      </c>
    </row>
    <row r="128" spans="1:10" ht="28.5" x14ac:dyDescent="0.25">
      <c r="A128" s="39">
        <v>69</v>
      </c>
      <c r="B128" s="5" t="s">
        <v>10</v>
      </c>
      <c r="C128" s="5" t="s">
        <v>11</v>
      </c>
      <c r="D128" s="5">
        <v>93200</v>
      </c>
      <c r="E128" s="47" t="s">
        <v>91</v>
      </c>
      <c r="F128" s="5" t="s">
        <v>21</v>
      </c>
      <c r="G128" s="48">
        <v>636.52</v>
      </c>
      <c r="H128" s="98"/>
      <c r="I128" s="49">
        <f t="shared" si="20"/>
        <v>0</v>
      </c>
      <c r="J128" s="13">
        <f t="shared" si="21"/>
        <v>0</v>
      </c>
    </row>
    <row r="129" spans="1:10" ht="42.75" x14ac:dyDescent="0.25">
      <c r="A129" s="39">
        <v>70</v>
      </c>
      <c r="B129" s="5" t="s">
        <v>10</v>
      </c>
      <c r="C129" s="5" t="s">
        <v>11</v>
      </c>
      <c r="D129" s="5">
        <v>101159</v>
      </c>
      <c r="E129" s="47" t="s">
        <v>92</v>
      </c>
      <c r="F129" s="5" t="s">
        <v>13</v>
      </c>
      <c r="G129" s="48">
        <v>14.71</v>
      </c>
      <c r="H129" s="98"/>
      <c r="I129" s="49">
        <f t="shared" si="20"/>
        <v>0</v>
      </c>
      <c r="J129" s="13">
        <f t="shared" si="21"/>
        <v>0</v>
      </c>
    </row>
    <row r="130" spans="1:10" ht="42.75" x14ac:dyDescent="0.25">
      <c r="A130" s="39">
        <v>71</v>
      </c>
      <c r="B130" s="5" t="s">
        <v>10</v>
      </c>
      <c r="C130" s="5" t="s">
        <v>11</v>
      </c>
      <c r="D130" s="5">
        <v>103318</v>
      </c>
      <c r="E130" s="47" t="s">
        <v>93</v>
      </c>
      <c r="F130" s="5" t="s">
        <v>13</v>
      </c>
      <c r="G130" s="48">
        <v>9.5299999999999994</v>
      </c>
      <c r="H130" s="98"/>
      <c r="I130" s="49">
        <f t="shared" si="20"/>
        <v>0</v>
      </c>
      <c r="J130" s="13">
        <f t="shared" si="21"/>
        <v>0</v>
      </c>
    </row>
    <row r="131" spans="1:10" x14ac:dyDescent="0.25">
      <c r="A131" s="39"/>
      <c r="B131" s="5"/>
      <c r="C131" s="5"/>
      <c r="D131" s="5"/>
      <c r="E131" s="47"/>
      <c r="F131" s="5"/>
      <c r="G131" s="48"/>
      <c r="H131" s="49"/>
      <c r="I131" s="49"/>
      <c r="J131" s="13"/>
    </row>
    <row r="132" spans="1:10" ht="35.1" customHeight="1" x14ac:dyDescent="0.25">
      <c r="A132" s="43" t="s">
        <v>909</v>
      </c>
      <c r="B132" s="77"/>
      <c r="C132" s="77"/>
      <c r="D132" s="77"/>
      <c r="E132" s="78" t="s">
        <v>94</v>
      </c>
      <c r="F132" s="113"/>
      <c r="G132" s="113"/>
      <c r="H132" s="114"/>
      <c r="I132" s="114"/>
      <c r="J132" s="27">
        <f>SUM(J134:J136)</f>
        <v>0</v>
      </c>
    </row>
    <row r="133" spans="1:10" x14ac:dyDescent="0.25">
      <c r="A133" s="39"/>
      <c r="B133" s="5"/>
      <c r="C133" s="5"/>
      <c r="D133" s="5"/>
      <c r="E133" s="47"/>
      <c r="F133" s="5"/>
      <c r="G133" s="48"/>
      <c r="H133" s="49"/>
      <c r="I133" s="49"/>
      <c r="J133" s="13"/>
    </row>
    <row r="134" spans="1:10" ht="42.75" x14ac:dyDescent="0.25">
      <c r="A134" s="39">
        <v>72</v>
      </c>
      <c r="B134" s="5" t="s">
        <v>10</v>
      </c>
      <c r="C134" s="5" t="s">
        <v>11</v>
      </c>
      <c r="D134" s="5">
        <v>102253</v>
      </c>
      <c r="E134" s="47" t="s">
        <v>95</v>
      </c>
      <c r="F134" s="5" t="s">
        <v>13</v>
      </c>
      <c r="G134" s="48">
        <v>14.36</v>
      </c>
      <c r="H134" s="98"/>
      <c r="I134" s="49">
        <f t="shared" ref="I134:I136" si="22">ROUND((H134*(1+$J$1)),2)</f>
        <v>0</v>
      </c>
      <c r="J134" s="13">
        <f t="shared" ref="J134:J136" si="23">ROUND((G134*I134),2)</f>
        <v>0</v>
      </c>
    </row>
    <row r="135" spans="1:10" ht="28.5" x14ac:dyDescent="0.25">
      <c r="A135" s="39">
        <v>73</v>
      </c>
      <c r="B135" s="5" t="s">
        <v>10</v>
      </c>
      <c r="C135" s="5" t="s">
        <v>11</v>
      </c>
      <c r="D135" s="5">
        <v>102181</v>
      </c>
      <c r="E135" s="47" t="s">
        <v>96</v>
      </c>
      <c r="F135" s="5" t="s">
        <v>13</v>
      </c>
      <c r="G135" s="48">
        <v>5.94</v>
      </c>
      <c r="H135" s="98"/>
      <c r="I135" s="49">
        <f t="shared" si="22"/>
        <v>0</v>
      </c>
      <c r="J135" s="13">
        <f t="shared" si="23"/>
        <v>0</v>
      </c>
    </row>
    <row r="136" spans="1:10" ht="28.5" x14ac:dyDescent="0.25">
      <c r="A136" s="39">
        <v>74</v>
      </c>
      <c r="B136" s="5" t="s">
        <v>10</v>
      </c>
      <c r="C136" s="5" t="s">
        <v>11</v>
      </c>
      <c r="D136" s="5">
        <v>102235</v>
      </c>
      <c r="E136" s="47" t="s">
        <v>97</v>
      </c>
      <c r="F136" s="5" t="s">
        <v>13</v>
      </c>
      <c r="G136" s="48">
        <v>5.38</v>
      </c>
      <c r="H136" s="98"/>
      <c r="I136" s="49">
        <f t="shared" si="22"/>
        <v>0</v>
      </c>
      <c r="J136" s="13">
        <f t="shared" si="23"/>
        <v>0</v>
      </c>
    </row>
    <row r="137" spans="1:10" x14ac:dyDescent="0.25">
      <c r="A137" s="39"/>
      <c r="B137" s="5"/>
      <c r="C137" s="5"/>
      <c r="D137" s="5"/>
      <c r="E137" s="47"/>
      <c r="F137" s="5"/>
      <c r="G137" s="48"/>
      <c r="H137" s="49"/>
      <c r="I137" s="49"/>
      <c r="J137" s="13"/>
    </row>
    <row r="138" spans="1:10" s="8" customFormat="1" ht="35.1" customHeight="1" x14ac:dyDescent="0.25">
      <c r="A138" s="38" t="s">
        <v>910</v>
      </c>
      <c r="B138" s="9"/>
      <c r="C138" s="9"/>
      <c r="D138" s="9"/>
      <c r="E138" s="46" t="s">
        <v>98</v>
      </c>
      <c r="F138" s="106"/>
      <c r="G138" s="106"/>
      <c r="H138" s="107"/>
      <c r="I138" s="107"/>
      <c r="J138" s="23">
        <f>J140+J149+J156+J166+J186+J191</f>
        <v>0</v>
      </c>
    </row>
    <row r="139" spans="1:10" x14ac:dyDescent="0.25">
      <c r="A139" s="39"/>
      <c r="B139" s="5"/>
      <c r="C139" s="5"/>
      <c r="D139" s="5"/>
      <c r="E139" s="47"/>
      <c r="F139" s="5"/>
      <c r="G139" s="48"/>
      <c r="H139" s="49"/>
      <c r="I139" s="49"/>
      <c r="J139" s="13"/>
    </row>
    <row r="140" spans="1:10" ht="35.1" customHeight="1" x14ac:dyDescent="0.25">
      <c r="A140" s="42" t="s">
        <v>911</v>
      </c>
      <c r="B140" s="6"/>
      <c r="C140" s="6"/>
      <c r="D140" s="6"/>
      <c r="E140" s="50" t="s">
        <v>99</v>
      </c>
      <c r="F140" s="102"/>
      <c r="G140" s="102"/>
      <c r="H140" s="103"/>
      <c r="I140" s="103"/>
      <c r="J140" s="27">
        <f>SUM(J142:J147)</f>
        <v>0</v>
      </c>
    </row>
    <row r="141" spans="1:10" x14ac:dyDescent="0.25">
      <c r="A141" s="39"/>
      <c r="B141" s="5"/>
      <c r="C141" s="5"/>
      <c r="D141" s="5"/>
      <c r="E141" s="47"/>
      <c r="F141" s="5"/>
      <c r="G141" s="48"/>
      <c r="H141" s="49"/>
      <c r="I141" s="49"/>
      <c r="J141" s="13"/>
    </row>
    <row r="142" spans="1:10" ht="57" x14ac:dyDescent="0.25">
      <c r="A142" s="39">
        <v>75</v>
      </c>
      <c r="B142" s="5" t="s">
        <v>10</v>
      </c>
      <c r="C142" s="5" t="s">
        <v>17</v>
      </c>
      <c r="D142" s="5" t="s">
        <v>100</v>
      </c>
      <c r="E142" s="47" t="s">
        <v>101</v>
      </c>
      <c r="F142" s="5" t="s">
        <v>16</v>
      </c>
      <c r="G142" s="48">
        <v>17</v>
      </c>
      <c r="H142" s="98"/>
      <c r="I142" s="49">
        <f t="shared" ref="I142:I147" si="24">ROUND((H142*(1+$J$1)),2)</f>
        <v>0</v>
      </c>
      <c r="J142" s="13">
        <f t="shared" ref="J142:J147" si="25">ROUND((G142*I142),2)</f>
        <v>0</v>
      </c>
    </row>
    <row r="143" spans="1:10" ht="57" x14ac:dyDescent="0.25">
      <c r="A143" s="39">
        <v>76</v>
      </c>
      <c r="B143" s="5" t="s">
        <v>10</v>
      </c>
      <c r="C143" s="5" t="s">
        <v>17</v>
      </c>
      <c r="D143" s="5" t="s">
        <v>102</v>
      </c>
      <c r="E143" s="47" t="s">
        <v>103</v>
      </c>
      <c r="F143" s="5" t="s">
        <v>16</v>
      </c>
      <c r="G143" s="48">
        <v>2</v>
      </c>
      <c r="H143" s="98"/>
      <c r="I143" s="49">
        <f t="shared" si="24"/>
        <v>0</v>
      </c>
      <c r="J143" s="13">
        <f t="shared" si="25"/>
        <v>0</v>
      </c>
    </row>
    <row r="144" spans="1:10" ht="57" x14ac:dyDescent="0.25">
      <c r="A144" s="39">
        <v>77</v>
      </c>
      <c r="B144" s="5" t="s">
        <v>10</v>
      </c>
      <c r="C144" s="5" t="s">
        <v>17</v>
      </c>
      <c r="D144" s="5" t="s">
        <v>104</v>
      </c>
      <c r="E144" s="47" t="s">
        <v>105</v>
      </c>
      <c r="F144" s="5" t="s">
        <v>16</v>
      </c>
      <c r="G144" s="48">
        <v>4</v>
      </c>
      <c r="H144" s="98"/>
      <c r="I144" s="49">
        <f t="shared" si="24"/>
        <v>0</v>
      </c>
      <c r="J144" s="13">
        <f t="shared" si="25"/>
        <v>0</v>
      </c>
    </row>
    <row r="145" spans="1:10" ht="57" x14ac:dyDescent="0.25">
      <c r="A145" s="39">
        <v>78</v>
      </c>
      <c r="B145" s="5" t="s">
        <v>10</v>
      </c>
      <c r="C145" s="5" t="s">
        <v>17</v>
      </c>
      <c r="D145" s="5" t="s">
        <v>106</v>
      </c>
      <c r="E145" s="47" t="s">
        <v>107</v>
      </c>
      <c r="F145" s="5" t="s">
        <v>16</v>
      </c>
      <c r="G145" s="48">
        <v>10</v>
      </c>
      <c r="H145" s="98"/>
      <c r="I145" s="49">
        <f t="shared" si="24"/>
        <v>0</v>
      </c>
      <c r="J145" s="13">
        <f t="shared" si="25"/>
        <v>0</v>
      </c>
    </row>
    <row r="146" spans="1:10" ht="28.5" x14ac:dyDescent="0.25">
      <c r="A146" s="39">
        <v>79</v>
      </c>
      <c r="B146" s="5" t="s">
        <v>10</v>
      </c>
      <c r="C146" s="5" t="s">
        <v>17</v>
      </c>
      <c r="D146" s="5" t="s">
        <v>108</v>
      </c>
      <c r="E146" s="47" t="s">
        <v>109</v>
      </c>
      <c r="F146" s="5" t="s">
        <v>16</v>
      </c>
      <c r="G146" s="48">
        <v>8</v>
      </c>
      <c r="H146" s="98"/>
      <c r="I146" s="49">
        <f t="shared" si="24"/>
        <v>0</v>
      </c>
      <c r="J146" s="13">
        <f t="shared" si="25"/>
        <v>0</v>
      </c>
    </row>
    <row r="147" spans="1:10" ht="28.5" x14ac:dyDescent="0.25">
      <c r="A147" s="39">
        <v>80</v>
      </c>
      <c r="B147" s="5" t="s">
        <v>10</v>
      </c>
      <c r="C147" s="5" t="s">
        <v>17</v>
      </c>
      <c r="D147" s="5" t="s">
        <v>110</v>
      </c>
      <c r="E147" s="47" t="s">
        <v>111</v>
      </c>
      <c r="F147" s="5" t="s">
        <v>13</v>
      </c>
      <c r="G147" s="48">
        <v>2.2999999999999998</v>
      </c>
      <c r="H147" s="98"/>
      <c r="I147" s="49">
        <f t="shared" si="24"/>
        <v>0</v>
      </c>
      <c r="J147" s="13">
        <f t="shared" si="25"/>
        <v>0</v>
      </c>
    </row>
    <row r="148" spans="1:10" x14ac:dyDescent="0.25">
      <c r="A148" s="39"/>
      <c r="B148" s="5"/>
      <c r="C148" s="5"/>
      <c r="D148" s="5"/>
      <c r="E148" s="47"/>
      <c r="F148" s="5"/>
      <c r="G148" s="48"/>
      <c r="H148" s="49"/>
      <c r="I148" s="49"/>
      <c r="J148" s="13"/>
    </row>
    <row r="149" spans="1:10" ht="35.1" customHeight="1" x14ac:dyDescent="0.25">
      <c r="A149" s="42" t="s">
        <v>912</v>
      </c>
      <c r="B149" s="6"/>
      <c r="C149" s="6"/>
      <c r="D149" s="6"/>
      <c r="E149" s="50" t="s">
        <v>112</v>
      </c>
      <c r="F149" s="102"/>
      <c r="G149" s="102"/>
      <c r="H149" s="103"/>
      <c r="I149" s="103"/>
      <c r="J149" s="27">
        <f>SUM(J151:J154)</f>
        <v>0</v>
      </c>
    </row>
    <row r="150" spans="1:10" x14ac:dyDescent="0.25">
      <c r="A150" s="39"/>
      <c r="B150" s="5"/>
      <c r="C150" s="5"/>
      <c r="D150" s="5"/>
      <c r="E150" s="47"/>
      <c r="F150" s="5"/>
      <c r="G150" s="48"/>
      <c r="H150" s="49"/>
      <c r="I150" s="49"/>
      <c r="J150" s="13"/>
    </row>
    <row r="151" spans="1:10" x14ac:dyDescent="0.25">
      <c r="A151" s="39">
        <v>81</v>
      </c>
      <c r="B151" s="5" t="s">
        <v>10</v>
      </c>
      <c r="C151" s="5" t="s">
        <v>11</v>
      </c>
      <c r="D151" s="5">
        <v>100705</v>
      </c>
      <c r="E151" s="47" t="s">
        <v>113</v>
      </c>
      <c r="F151" s="5" t="s">
        <v>16</v>
      </c>
      <c r="G151" s="48">
        <v>8</v>
      </c>
      <c r="H151" s="98"/>
      <c r="I151" s="49">
        <f t="shared" ref="I151:I154" si="26">ROUND((H151*(1+$J$1)),2)</f>
        <v>0</v>
      </c>
      <c r="J151" s="13">
        <f t="shared" ref="J151:J154" si="27">ROUND((G151*I151),2)</f>
        <v>0</v>
      </c>
    </row>
    <row r="152" spans="1:10" ht="28.5" x14ac:dyDescent="0.25">
      <c r="A152" s="39">
        <v>82</v>
      </c>
      <c r="B152" s="5" t="s">
        <v>10</v>
      </c>
      <c r="C152" s="5" t="s">
        <v>11</v>
      </c>
      <c r="D152" s="5">
        <v>100866</v>
      </c>
      <c r="E152" s="47" t="s">
        <v>114</v>
      </c>
      <c r="F152" s="5" t="s">
        <v>16</v>
      </c>
      <c r="G152" s="48">
        <v>4</v>
      </c>
      <c r="H152" s="98"/>
      <c r="I152" s="49">
        <f t="shared" si="26"/>
        <v>0</v>
      </c>
      <c r="J152" s="13">
        <f t="shared" si="27"/>
        <v>0</v>
      </c>
    </row>
    <row r="153" spans="1:10" ht="28.5" x14ac:dyDescent="0.25">
      <c r="A153" s="39">
        <v>83</v>
      </c>
      <c r="B153" s="5" t="s">
        <v>10</v>
      </c>
      <c r="C153" s="5" t="s">
        <v>17</v>
      </c>
      <c r="D153" s="5" t="s">
        <v>115</v>
      </c>
      <c r="E153" s="47" t="s">
        <v>116</v>
      </c>
      <c r="F153" s="5" t="s">
        <v>13</v>
      </c>
      <c r="G153" s="48">
        <v>19.84</v>
      </c>
      <c r="H153" s="98"/>
      <c r="I153" s="49">
        <f t="shared" si="26"/>
        <v>0</v>
      </c>
      <c r="J153" s="13">
        <f t="shared" si="27"/>
        <v>0</v>
      </c>
    </row>
    <row r="154" spans="1:10" ht="28.5" x14ac:dyDescent="0.25">
      <c r="A154" s="39">
        <v>84</v>
      </c>
      <c r="B154" s="5" t="s">
        <v>10</v>
      </c>
      <c r="C154" s="5" t="s">
        <v>11</v>
      </c>
      <c r="D154" s="5">
        <v>102219</v>
      </c>
      <c r="E154" s="47" t="s">
        <v>117</v>
      </c>
      <c r="F154" s="5" t="s">
        <v>13</v>
      </c>
      <c r="G154" s="48">
        <v>205.25</v>
      </c>
      <c r="H154" s="98"/>
      <c r="I154" s="49">
        <f t="shared" si="26"/>
        <v>0</v>
      </c>
      <c r="J154" s="13">
        <f t="shared" si="27"/>
        <v>0</v>
      </c>
    </row>
    <row r="155" spans="1:10" x14ac:dyDescent="0.25">
      <c r="A155" s="39"/>
      <c r="B155" s="5"/>
      <c r="C155" s="5"/>
      <c r="D155" s="5"/>
      <c r="E155" s="47"/>
      <c r="F155" s="5"/>
      <c r="G155" s="48"/>
      <c r="H155" s="49"/>
      <c r="I155" s="49"/>
      <c r="J155" s="13"/>
    </row>
    <row r="156" spans="1:10" ht="35.1" customHeight="1" x14ac:dyDescent="0.25">
      <c r="A156" s="42" t="s">
        <v>913</v>
      </c>
      <c r="B156" s="6"/>
      <c r="C156" s="6"/>
      <c r="D156" s="6"/>
      <c r="E156" s="50" t="s">
        <v>118</v>
      </c>
      <c r="F156" s="102"/>
      <c r="G156" s="102"/>
      <c r="H156" s="103"/>
      <c r="I156" s="103"/>
      <c r="J156" s="27">
        <f>SUM(J158:J164)</f>
        <v>0</v>
      </c>
    </row>
    <row r="157" spans="1:10" x14ac:dyDescent="0.25">
      <c r="A157" s="39"/>
      <c r="B157" s="5"/>
      <c r="C157" s="5"/>
      <c r="D157" s="5"/>
      <c r="E157" s="47"/>
      <c r="F157" s="5"/>
      <c r="G157" s="48"/>
      <c r="H157" s="49"/>
      <c r="I157" s="49"/>
      <c r="J157" s="13"/>
    </row>
    <row r="158" spans="1:10" ht="42.75" x14ac:dyDescent="0.25">
      <c r="A158" s="39">
        <v>85</v>
      </c>
      <c r="B158" s="5" t="s">
        <v>10</v>
      </c>
      <c r="C158" s="5" t="s">
        <v>17</v>
      </c>
      <c r="D158" s="5" t="s">
        <v>119</v>
      </c>
      <c r="E158" s="47" t="s">
        <v>120</v>
      </c>
      <c r="F158" s="5" t="s">
        <v>16</v>
      </c>
      <c r="G158" s="48">
        <v>1</v>
      </c>
      <c r="H158" s="98"/>
      <c r="I158" s="49">
        <f t="shared" ref="I158:I164" si="28">ROUND((H158*(1+$J$1)),2)</f>
        <v>0</v>
      </c>
      <c r="J158" s="13">
        <f t="shared" ref="J158:J164" si="29">ROUND((G158*I158),2)</f>
        <v>0</v>
      </c>
    </row>
    <row r="159" spans="1:10" ht="57" x14ac:dyDescent="0.25">
      <c r="A159" s="39">
        <v>86</v>
      </c>
      <c r="B159" s="5" t="s">
        <v>10</v>
      </c>
      <c r="C159" s="5" t="s">
        <v>17</v>
      </c>
      <c r="D159" s="5" t="s">
        <v>121</v>
      </c>
      <c r="E159" s="47" t="s">
        <v>122</v>
      </c>
      <c r="F159" s="5" t="s">
        <v>13</v>
      </c>
      <c r="G159" s="48">
        <v>1.68</v>
      </c>
      <c r="H159" s="98"/>
      <c r="I159" s="49">
        <f t="shared" si="28"/>
        <v>0</v>
      </c>
      <c r="J159" s="13">
        <f t="shared" si="29"/>
        <v>0</v>
      </c>
    </row>
    <row r="160" spans="1:10" ht="42.75" customHeight="1" x14ac:dyDescent="0.25">
      <c r="A160" s="39">
        <v>87</v>
      </c>
      <c r="B160" s="5" t="s">
        <v>10</v>
      </c>
      <c r="C160" s="5" t="s">
        <v>17</v>
      </c>
      <c r="D160" s="5" t="s">
        <v>123</v>
      </c>
      <c r="E160" s="47" t="s">
        <v>124</v>
      </c>
      <c r="F160" s="5" t="s">
        <v>13</v>
      </c>
      <c r="G160" s="48">
        <v>6.72</v>
      </c>
      <c r="H160" s="98"/>
      <c r="I160" s="49">
        <f t="shared" si="28"/>
        <v>0</v>
      </c>
      <c r="J160" s="13">
        <f t="shared" si="29"/>
        <v>0</v>
      </c>
    </row>
    <row r="161" spans="1:10" ht="42.75" customHeight="1" x14ac:dyDescent="0.25">
      <c r="A161" s="39">
        <v>88</v>
      </c>
      <c r="B161" s="5" t="s">
        <v>10</v>
      </c>
      <c r="C161" s="5" t="s">
        <v>17</v>
      </c>
      <c r="D161" s="5" t="s">
        <v>125</v>
      </c>
      <c r="E161" s="47" t="s">
        <v>126</v>
      </c>
      <c r="F161" s="5" t="s">
        <v>13</v>
      </c>
      <c r="G161" s="48">
        <v>143.1</v>
      </c>
      <c r="H161" s="98"/>
      <c r="I161" s="49">
        <f t="shared" si="28"/>
        <v>0</v>
      </c>
      <c r="J161" s="13">
        <f t="shared" si="29"/>
        <v>0</v>
      </c>
    </row>
    <row r="162" spans="1:10" ht="42.75" customHeight="1" x14ac:dyDescent="0.25">
      <c r="A162" s="39">
        <v>89</v>
      </c>
      <c r="B162" s="5" t="s">
        <v>10</v>
      </c>
      <c r="C162" s="5" t="s">
        <v>17</v>
      </c>
      <c r="D162" s="5" t="s">
        <v>127</v>
      </c>
      <c r="E162" s="47" t="s">
        <v>128</v>
      </c>
      <c r="F162" s="5" t="s">
        <v>13</v>
      </c>
      <c r="G162" s="48">
        <v>5.04</v>
      </c>
      <c r="H162" s="98"/>
      <c r="I162" s="49">
        <f t="shared" si="28"/>
        <v>0</v>
      </c>
      <c r="J162" s="13">
        <f t="shared" si="29"/>
        <v>0</v>
      </c>
    </row>
    <row r="163" spans="1:10" ht="42.75" customHeight="1" x14ac:dyDescent="0.25">
      <c r="A163" s="39">
        <v>90</v>
      </c>
      <c r="B163" s="5" t="s">
        <v>10</v>
      </c>
      <c r="C163" s="5" t="s">
        <v>17</v>
      </c>
      <c r="D163" s="5" t="s">
        <v>129</v>
      </c>
      <c r="E163" s="47" t="s">
        <v>130</v>
      </c>
      <c r="F163" s="5" t="s">
        <v>13</v>
      </c>
      <c r="G163" s="48">
        <v>7.48</v>
      </c>
      <c r="H163" s="98"/>
      <c r="I163" s="49">
        <f t="shared" si="28"/>
        <v>0</v>
      </c>
      <c r="J163" s="13">
        <f t="shared" si="29"/>
        <v>0</v>
      </c>
    </row>
    <row r="164" spans="1:10" ht="57" x14ac:dyDescent="0.25">
      <c r="A164" s="39">
        <v>91</v>
      </c>
      <c r="B164" s="5" t="s">
        <v>10</v>
      </c>
      <c r="C164" s="5" t="s">
        <v>17</v>
      </c>
      <c r="D164" s="5" t="s">
        <v>131</v>
      </c>
      <c r="E164" s="47" t="s">
        <v>132</v>
      </c>
      <c r="F164" s="5" t="s">
        <v>13</v>
      </c>
      <c r="G164" s="48">
        <v>5.25</v>
      </c>
      <c r="H164" s="98"/>
      <c r="I164" s="49">
        <f t="shared" si="28"/>
        <v>0</v>
      </c>
      <c r="J164" s="13">
        <f t="shared" si="29"/>
        <v>0</v>
      </c>
    </row>
    <row r="165" spans="1:10" x14ac:dyDescent="0.25">
      <c r="A165" s="39"/>
      <c r="B165" s="5"/>
      <c r="C165" s="5"/>
      <c r="D165" s="5"/>
      <c r="E165" s="47"/>
      <c r="F165" s="5"/>
      <c r="G165" s="48"/>
      <c r="H165" s="49"/>
      <c r="I165" s="49"/>
      <c r="J165" s="13"/>
    </row>
    <row r="166" spans="1:10" ht="35.1" customHeight="1" x14ac:dyDescent="0.25">
      <c r="A166" s="42" t="s">
        <v>914</v>
      </c>
      <c r="B166" s="6"/>
      <c r="C166" s="6"/>
      <c r="D166" s="6"/>
      <c r="E166" s="50" t="s">
        <v>133</v>
      </c>
      <c r="F166" s="102"/>
      <c r="G166" s="102"/>
      <c r="H166" s="103"/>
      <c r="I166" s="103"/>
      <c r="J166" s="27">
        <f>SUM(J168:J184)</f>
        <v>0</v>
      </c>
    </row>
    <row r="167" spans="1:10" x14ac:dyDescent="0.25">
      <c r="A167" s="39"/>
      <c r="B167" s="5"/>
      <c r="C167" s="5"/>
      <c r="D167" s="5"/>
      <c r="E167" s="47"/>
      <c r="F167" s="5"/>
      <c r="G167" s="48"/>
      <c r="H167" s="49"/>
      <c r="I167" s="49"/>
      <c r="J167" s="13"/>
    </row>
    <row r="168" spans="1:10" ht="42.75" x14ac:dyDescent="0.25">
      <c r="A168" s="39">
        <v>92</v>
      </c>
      <c r="B168" s="5" t="s">
        <v>10</v>
      </c>
      <c r="C168" s="5" t="s">
        <v>17</v>
      </c>
      <c r="D168" s="5" t="s">
        <v>134</v>
      </c>
      <c r="E168" s="47" t="s">
        <v>135</v>
      </c>
      <c r="F168" s="5" t="s">
        <v>13</v>
      </c>
      <c r="G168" s="48">
        <v>0.88</v>
      </c>
      <c r="H168" s="98"/>
      <c r="I168" s="49">
        <f t="shared" ref="I168:I184" si="30">ROUND((H168*(1+$J$1)),2)</f>
        <v>0</v>
      </c>
      <c r="J168" s="13">
        <f t="shared" ref="J168:J184" si="31">ROUND((G168*I168),2)</f>
        <v>0</v>
      </c>
    </row>
    <row r="169" spans="1:10" ht="42.75" x14ac:dyDescent="0.25">
      <c r="A169" s="39">
        <v>93</v>
      </c>
      <c r="B169" s="5" t="s">
        <v>10</v>
      </c>
      <c r="C169" s="5" t="s">
        <v>17</v>
      </c>
      <c r="D169" s="5" t="s">
        <v>136</v>
      </c>
      <c r="E169" s="47" t="s">
        <v>137</v>
      </c>
      <c r="F169" s="5" t="s">
        <v>13</v>
      </c>
      <c r="G169" s="48">
        <v>1.6</v>
      </c>
      <c r="H169" s="98"/>
      <c r="I169" s="49">
        <f t="shared" si="30"/>
        <v>0</v>
      </c>
      <c r="J169" s="13">
        <f t="shared" si="31"/>
        <v>0</v>
      </c>
    </row>
    <row r="170" spans="1:10" ht="42.75" x14ac:dyDescent="0.25">
      <c r="A170" s="39">
        <v>94</v>
      </c>
      <c r="B170" s="5" t="s">
        <v>10</v>
      </c>
      <c r="C170" s="5" t="s">
        <v>17</v>
      </c>
      <c r="D170" s="5" t="s">
        <v>138</v>
      </c>
      <c r="E170" s="47" t="s">
        <v>139</v>
      </c>
      <c r="F170" s="5" t="s">
        <v>13</v>
      </c>
      <c r="G170" s="48">
        <v>3.22</v>
      </c>
      <c r="H170" s="98"/>
      <c r="I170" s="49">
        <f t="shared" si="30"/>
        <v>0</v>
      </c>
      <c r="J170" s="13">
        <f t="shared" si="31"/>
        <v>0</v>
      </c>
    </row>
    <row r="171" spans="1:10" ht="42.75" x14ac:dyDescent="0.25">
      <c r="A171" s="39">
        <v>95</v>
      </c>
      <c r="B171" s="5" t="s">
        <v>10</v>
      </c>
      <c r="C171" s="5" t="s">
        <v>17</v>
      </c>
      <c r="D171" s="5" t="s">
        <v>140</v>
      </c>
      <c r="E171" s="47" t="s">
        <v>141</v>
      </c>
      <c r="F171" s="5" t="s">
        <v>13</v>
      </c>
      <c r="G171" s="48">
        <v>2.0299999999999998</v>
      </c>
      <c r="H171" s="98"/>
      <c r="I171" s="49">
        <f t="shared" si="30"/>
        <v>0</v>
      </c>
      <c r="J171" s="13">
        <f t="shared" si="31"/>
        <v>0</v>
      </c>
    </row>
    <row r="172" spans="1:10" ht="42.75" x14ac:dyDescent="0.25">
      <c r="A172" s="39">
        <v>96</v>
      </c>
      <c r="B172" s="5" t="s">
        <v>10</v>
      </c>
      <c r="C172" s="5" t="s">
        <v>17</v>
      </c>
      <c r="D172" s="5" t="s">
        <v>142</v>
      </c>
      <c r="E172" s="47" t="s">
        <v>143</v>
      </c>
      <c r="F172" s="5" t="s">
        <v>13</v>
      </c>
      <c r="G172" s="48">
        <v>2.56</v>
      </c>
      <c r="H172" s="98"/>
      <c r="I172" s="49">
        <f t="shared" si="30"/>
        <v>0</v>
      </c>
      <c r="J172" s="13">
        <f t="shared" si="31"/>
        <v>0</v>
      </c>
    </row>
    <row r="173" spans="1:10" ht="42.75" x14ac:dyDescent="0.25">
      <c r="A173" s="39">
        <v>97</v>
      </c>
      <c r="B173" s="5" t="s">
        <v>10</v>
      </c>
      <c r="C173" s="5" t="s">
        <v>17</v>
      </c>
      <c r="D173" s="5" t="s">
        <v>144</v>
      </c>
      <c r="E173" s="47" t="s">
        <v>145</v>
      </c>
      <c r="F173" s="5" t="s">
        <v>13</v>
      </c>
      <c r="G173" s="48">
        <v>2.1</v>
      </c>
      <c r="H173" s="98"/>
      <c r="I173" s="49">
        <f t="shared" si="30"/>
        <v>0</v>
      </c>
      <c r="J173" s="13">
        <f t="shared" si="31"/>
        <v>0</v>
      </c>
    </row>
    <row r="174" spans="1:10" ht="42.75" x14ac:dyDescent="0.25">
      <c r="A174" s="39">
        <v>98</v>
      </c>
      <c r="B174" s="5" t="s">
        <v>10</v>
      </c>
      <c r="C174" s="5" t="s">
        <v>17</v>
      </c>
      <c r="D174" s="5" t="s">
        <v>146</v>
      </c>
      <c r="E174" s="47" t="s">
        <v>147</v>
      </c>
      <c r="F174" s="5" t="s">
        <v>13</v>
      </c>
      <c r="G174" s="48">
        <v>11.03</v>
      </c>
      <c r="H174" s="98"/>
      <c r="I174" s="49">
        <f t="shared" si="30"/>
        <v>0</v>
      </c>
      <c r="J174" s="13">
        <f t="shared" si="31"/>
        <v>0</v>
      </c>
    </row>
    <row r="175" spans="1:10" ht="42.75" x14ac:dyDescent="0.25">
      <c r="A175" s="39">
        <v>99</v>
      </c>
      <c r="B175" s="5" t="s">
        <v>10</v>
      </c>
      <c r="C175" s="5" t="s">
        <v>17</v>
      </c>
      <c r="D175" s="5" t="s">
        <v>148</v>
      </c>
      <c r="E175" s="47" t="s">
        <v>149</v>
      </c>
      <c r="F175" s="5" t="s">
        <v>13</v>
      </c>
      <c r="G175" s="48">
        <v>6.3</v>
      </c>
      <c r="H175" s="98"/>
      <c r="I175" s="49">
        <f t="shared" si="30"/>
        <v>0</v>
      </c>
      <c r="J175" s="13">
        <f t="shared" si="31"/>
        <v>0</v>
      </c>
    </row>
    <row r="176" spans="1:10" ht="42.75" x14ac:dyDescent="0.25">
      <c r="A176" s="39">
        <v>100</v>
      </c>
      <c r="B176" s="5" t="s">
        <v>10</v>
      </c>
      <c r="C176" s="5" t="s">
        <v>17</v>
      </c>
      <c r="D176" s="5" t="s">
        <v>150</v>
      </c>
      <c r="E176" s="47" t="s">
        <v>151</v>
      </c>
      <c r="F176" s="5" t="s">
        <v>13</v>
      </c>
      <c r="G176" s="48">
        <v>18.899999999999999</v>
      </c>
      <c r="H176" s="98"/>
      <c r="I176" s="49">
        <f t="shared" si="30"/>
        <v>0</v>
      </c>
      <c r="J176" s="13">
        <f t="shared" si="31"/>
        <v>0</v>
      </c>
    </row>
    <row r="177" spans="1:10" ht="42.75" x14ac:dyDescent="0.25">
      <c r="A177" s="39">
        <v>101</v>
      </c>
      <c r="B177" s="5" t="s">
        <v>10</v>
      </c>
      <c r="C177" s="5" t="s">
        <v>17</v>
      </c>
      <c r="D177" s="5" t="s">
        <v>152</v>
      </c>
      <c r="E177" s="47" t="s">
        <v>153</v>
      </c>
      <c r="F177" s="5" t="s">
        <v>13</v>
      </c>
      <c r="G177" s="48">
        <v>2.1</v>
      </c>
      <c r="H177" s="98"/>
      <c r="I177" s="49">
        <f t="shared" si="30"/>
        <v>0</v>
      </c>
      <c r="J177" s="13">
        <f t="shared" si="31"/>
        <v>0</v>
      </c>
    </row>
    <row r="178" spans="1:10" ht="42.75" x14ac:dyDescent="0.25">
      <c r="A178" s="39">
        <v>102</v>
      </c>
      <c r="B178" s="5" t="s">
        <v>10</v>
      </c>
      <c r="C178" s="5" t="s">
        <v>17</v>
      </c>
      <c r="D178" s="5" t="s">
        <v>154</v>
      </c>
      <c r="E178" s="47" t="s">
        <v>155</v>
      </c>
      <c r="F178" s="5" t="s">
        <v>13</v>
      </c>
      <c r="G178" s="48">
        <v>6.3</v>
      </c>
      <c r="H178" s="98"/>
      <c r="I178" s="49">
        <f t="shared" si="30"/>
        <v>0</v>
      </c>
      <c r="J178" s="13">
        <f t="shared" si="31"/>
        <v>0</v>
      </c>
    </row>
    <row r="179" spans="1:10" ht="42.75" x14ac:dyDescent="0.25">
      <c r="A179" s="39">
        <v>103</v>
      </c>
      <c r="B179" s="5" t="s">
        <v>10</v>
      </c>
      <c r="C179" s="5" t="s">
        <v>17</v>
      </c>
      <c r="D179" s="5" t="s">
        <v>156</v>
      </c>
      <c r="E179" s="47" t="s">
        <v>157</v>
      </c>
      <c r="F179" s="5" t="s">
        <v>13</v>
      </c>
      <c r="G179" s="48">
        <v>8.4</v>
      </c>
      <c r="H179" s="98"/>
      <c r="I179" s="49">
        <f t="shared" si="30"/>
        <v>0</v>
      </c>
      <c r="J179" s="13">
        <f t="shared" si="31"/>
        <v>0</v>
      </c>
    </row>
    <row r="180" spans="1:10" ht="42.75" x14ac:dyDescent="0.25">
      <c r="A180" s="39">
        <v>104</v>
      </c>
      <c r="B180" s="5" t="s">
        <v>10</v>
      </c>
      <c r="C180" s="5" t="s">
        <v>17</v>
      </c>
      <c r="D180" s="5" t="s">
        <v>158</v>
      </c>
      <c r="E180" s="47" t="s">
        <v>159</v>
      </c>
      <c r="F180" s="5" t="s">
        <v>13</v>
      </c>
      <c r="G180" s="48">
        <v>12.6</v>
      </c>
      <c r="H180" s="98"/>
      <c r="I180" s="49">
        <f t="shared" si="30"/>
        <v>0</v>
      </c>
      <c r="J180" s="13">
        <f t="shared" si="31"/>
        <v>0</v>
      </c>
    </row>
    <row r="181" spans="1:10" ht="42.75" x14ac:dyDescent="0.25">
      <c r="A181" s="39">
        <v>105</v>
      </c>
      <c r="B181" s="5" t="s">
        <v>10</v>
      </c>
      <c r="C181" s="5" t="s">
        <v>17</v>
      </c>
      <c r="D181" s="5" t="s">
        <v>160</v>
      </c>
      <c r="E181" s="47" t="s">
        <v>161</v>
      </c>
      <c r="F181" s="5" t="s">
        <v>13</v>
      </c>
      <c r="G181" s="48">
        <v>33.6</v>
      </c>
      <c r="H181" s="98"/>
      <c r="I181" s="49">
        <f t="shared" si="30"/>
        <v>0</v>
      </c>
      <c r="J181" s="13">
        <f t="shared" si="31"/>
        <v>0</v>
      </c>
    </row>
    <row r="182" spans="1:10" ht="42.75" x14ac:dyDescent="0.25">
      <c r="A182" s="39">
        <v>106</v>
      </c>
      <c r="B182" s="5" t="s">
        <v>10</v>
      </c>
      <c r="C182" s="5" t="s">
        <v>17</v>
      </c>
      <c r="D182" s="5" t="s">
        <v>162</v>
      </c>
      <c r="E182" s="47" t="s">
        <v>161</v>
      </c>
      <c r="F182" s="5" t="s">
        <v>13</v>
      </c>
      <c r="G182" s="48">
        <v>16.8</v>
      </c>
      <c r="H182" s="98"/>
      <c r="I182" s="49">
        <f t="shared" si="30"/>
        <v>0</v>
      </c>
      <c r="J182" s="13">
        <f t="shared" si="31"/>
        <v>0</v>
      </c>
    </row>
    <row r="183" spans="1:10" ht="42.75" x14ac:dyDescent="0.25">
      <c r="A183" s="39">
        <v>107</v>
      </c>
      <c r="B183" s="5" t="s">
        <v>10</v>
      </c>
      <c r="C183" s="5" t="s">
        <v>17</v>
      </c>
      <c r="D183" s="5" t="s">
        <v>163</v>
      </c>
      <c r="E183" s="47" t="s">
        <v>164</v>
      </c>
      <c r="F183" s="5" t="s">
        <v>13</v>
      </c>
      <c r="G183" s="48">
        <v>5.44</v>
      </c>
      <c r="H183" s="98"/>
      <c r="I183" s="49">
        <f t="shared" si="30"/>
        <v>0</v>
      </c>
      <c r="J183" s="13">
        <f t="shared" si="31"/>
        <v>0</v>
      </c>
    </row>
    <row r="184" spans="1:10" ht="28.5" x14ac:dyDescent="0.25">
      <c r="A184" s="39">
        <v>108</v>
      </c>
      <c r="B184" s="5" t="s">
        <v>10</v>
      </c>
      <c r="C184" s="5" t="s">
        <v>17</v>
      </c>
      <c r="D184" s="5" t="s">
        <v>165</v>
      </c>
      <c r="E184" s="47" t="s">
        <v>166</v>
      </c>
      <c r="F184" s="5" t="s">
        <v>13</v>
      </c>
      <c r="G184" s="48">
        <v>28.24</v>
      </c>
      <c r="H184" s="98"/>
      <c r="I184" s="49">
        <f t="shared" si="30"/>
        <v>0</v>
      </c>
      <c r="J184" s="13">
        <f t="shared" si="31"/>
        <v>0</v>
      </c>
    </row>
    <row r="185" spans="1:10" x14ac:dyDescent="0.25">
      <c r="A185" s="39"/>
      <c r="B185" s="5"/>
      <c r="C185" s="5"/>
      <c r="D185" s="5"/>
      <c r="E185" s="47"/>
      <c r="F185" s="5"/>
      <c r="G185" s="48"/>
      <c r="H185" s="49"/>
      <c r="I185" s="49"/>
      <c r="J185" s="13"/>
    </row>
    <row r="186" spans="1:10" ht="35.1" customHeight="1" x14ac:dyDescent="0.25">
      <c r="A186" s="43" t="s">
        <v>915</v>
      </c>
      <c r="B186" s="77"/>
      <c r="C186" s="77"/>
      <c r="D186" s="77"/>
      <c r="E186" s="78" t="s">
        <v>167</v>
      </c>
      <c r="F186" s="111"/>
      <c r="G186" s="111"/>
      <c r="H186" s="112"/>
      <c r="I186" s="112"/>
      <c r="J186" s="27">
        <f>SUM(J188:J189)</f>
        <v>0</v>
      </c>
    </row>
    <row r="187" spans="1:10" x14ac:dyDescent="0.25">
      <c r="A187" s="39"/>
      <c r="B187" s="5"/>
      <c r="C187" s="5"/>
      <c r="D187" s="5"/>
      <c r="E187" s="47"/>
      <c r="F187" s="5"/>
      <c r="G187" s="48"/>
      <c r="H187" s="49"/>
      <c r="I187" s="49"/>
      <c r="J187" s="13"/>
    </row>
    <row r="188" spans="1:10" ht="28.5" x14ac:dyDescent="0.25">
      <c r="A188" s="39">
        <v>109</v>
      </c>
      <c r="B188" s="5" t="s">
        <v>10</v>
      </c>
      <c r="C188" s="5" t="s">
        <v>17</v>
      </c>
      <c r="D188" s="5" t="s">
        <v>168</v>
      </c>
      <c r="E188" s="47" t="s">
        <v>169</v>
      </c>
      <c r="F188" s="5" t="s">
        <v>13</v>
      </c>
      <c r="G188" s="48">
        <v>8.51</v>
      </c>
      <c r="H188" s="98"/>
      <c r="I188" s="49">
        <f t="shared" ref="I188:I189" si="32">ROUND((H188*(1+$J$1)),2)</f>
        <v>0</v>
      </c>
      <c r="J188" s="13">
        <f t="shared" ref="J188:J189" si="33">ROUND((G188*I188),2)</f>
        <v>0</v>
      </c>
    </row>
    <row r="189" spans="1:10" ht="42.75" x14ac:dyDescent="0.25">
      <c r="A189" s="39">
        <v>110</v>
      </c>
      <c r="B189" s="5" t="s">
        <v>10</v>
      </c>
      <c r="C189" s="5" t="s">
        <v>17</v>
      </c>
      <c r="D189" s="5" t="s">
        <v>170</v>
      </c>
      <c r="E189" s="47" t="s">
        <v>171</v>
      </c>
      <c r="F189" s="5" t="s">
        <v>13</v>
      </c>
      <c r="G189" s="48">
        <v>7.55</v>
      </c>
      <c r="H189" s="98"/>
      <c r="I189" s="49">
        <f t="shared" si="32"/>
        <v>0</v>
      </c>
      <c r="J189" s="13">
        <f t="shared" si="33"/>
        <v>0</v>
      </c>
    </row>
    <row r="190" spans="1:10" x14ac:dyDescent="0.25">
      <c r="A190" s="39"/>
      <c r="B190" s="5"/>
      <c r="C190" s="5"/>
      <c r="D190" s="5"/>
      <c r="E190" s="47"/>
      <c r="F190" s="5"/>
      <c r="G190" s="48"/>
      <c r="H190" s="49"/>
      <c r="I190" s="49"/>
      <c r="J190" s="13"/>
    </row>
    <row r="191" spans="1:10" ht="35.1" customHeight="1" x14ac:dyDescent="0.25">
      <c r="A191" s="42" t="s">
        <v>916</v>
      </c>
      <c r="B191" s="6"/>
      <c r="C191" s="6"/>
      <c r="D191" s="6"/>
      <c r="E191" s="50" t="s">
        <v>172</v>
      </c>
      <c r="F191" s="102"/>
      <c r="G191" s="102"/>
      <c r="H191" s="103"/>
      <c r="I191" s="103"/>
      <c r="J191" s="27">
        <f>SUM(J193:J205)</f>
        <v>0</v>
      </c>
    </row>
    <row r="192" spans="1:10" x14ac:dyDescent="0.25">
      <c r="A192" s="39"/>
      <c r="B192" s="5"/>
      <c r="C192" s="5"/>
      <c r="D192" s="5"/>
      <c r="E192" s="47"/>
      <c r="F192" s="5"/>
      <c r="G192" s="48"/>
      <c r="H192" s="49"/>
      <c r="I192" s="49"/>
      <c r="J192" s="13"/>
    </row>
    <row r="193" spans="1:10" ht="28.5" x14ac:dyDescent="0.25">
      <c r="A193" s="39">
        <v>111</v>
      </c>
      <c r="B193" s="5" t="s">
        <v>10</v>
      </c>
      <c r="C193" s="5" t="s">
        <v>17</v>
      </c>
      <c r="D193" s="5" t="s">
        <v>173</v>
      </c>
      <c r="E193" s="47" t="s">
        <v>174</v>
      </c>
      <c r="F193" s="5" t="s">
        <v>13</v>
      </c>
      <c r="G193" s="48">
        <v>3.08</v>
      </c>
      <c r="H193" s="98"/>
      <c r="I193" s="49">
        <f t="shared" ref="I193:I205" si="34">ROUND((H193*(1+$J$1)),2)</f>
        <v>0</v>
      </c>
      <c r="J193" s="13">
        <f t="shared" ref="J193:J205" si="35">ROUND((G193*I193),2)</f>
        <v>0</v>
      </c>
    </row>
    <row r="194" spans="1:10" ht="28.5" x14ac:dyDescent="0.25">
      <c r="A194" s="39">
        <v>112</v>
      </c>
      <c r="B194" s="5" t="s">
        <v>10</v>
      </c>
      <c r="C194" s="5" t="s">
        <v>17</v>
      </c>
      <c r="D194" s="5" t="s">
        <v>175</v>
      </c>
      <c r="E194" s="47" t="s">
        <v>176</v>
      </c>
      <c r="F194" s="5" t="s">
        <v>13</v>
      </c>
      <c r="G194" s="48">
        <v>7.35</v>
      </c>
      <c r="H194" s="98"/>
      <c r="I194" s="49">
        <f t="shared" si="34"/>
        <v>0</v>
      </c>
      <c r="J194" s="13">
        <f t="shared" si="35"/>
        <v>0</v>
      </c>
    </row>
    <row r="195" spans="1:10" ht="28.5" x14ac:dyDescent="0.25">
      <c r="A195" s="39">
        <v>113</v>
      </c>
      <c r="B195" s="5" t="s">
        <v>10</v>
      </c>
      <c r="C195" s="5" t="s">
        <v>17</v>
      </c>
      <c r="D195" s="5" t="s">
        <v>177</v>
      </c>
      <c r="E195" s="47" t="s">
        <v>178</v>
      </c>
      <c r="F195" s="5" t="s">
        <v>13</v>
      </c>
      <c r="G195" s="48">
        <v>73.25</v>
      </c>
      <c r="H195" s="98"/>
      <c r="I195" s="49">
        <f t="shared" si="34"/>
        <v>0</v>
      </c>
      <c r="J195" s="13">
        <f t="shared" si="35"/>
        <v>0</v>
      </c>
    </row>
    <row r="196" spans="1:10" ht="28.5" x14ac:dyDescent="0.25">
      <c r="A196" s="39">
        <v>114</v>
      </c>
      <c r="B196" s="5" t="s">
        <v>10</v>
      </c>
      <c r="C196" s="5" t="s">
        <v>17</v>
      </c>
      <c r="D196" s="5" t="s">
        <v>179</v>
      </c>
      <c r="E196" s="47" t="s">
        <v>180</v>
      </c>
      <c r="F196" s="5" t="s">
        <v>13</v>
      </c>
      <c r="G196" s="48">
        <v>66.83</v>
      </c>
      <c r="H196" s="98"/>
      <c r="I196" s="49">
        <f t="shared" si="34"/>
        <v>0</v>
      </c>
      <c r="J196" s="13">
        <f t="shared" si="35"/>
        <v>0</v>
      </c>
    </row>
    <row r="197" spans="1:10" ht="28.5" x14ac:dyDescent="0.25">
      <c r="A197" s="39">
        <v>115</v>
      </c>
      <c r="B197" s="5" t="s">
        <v>10</v>
      </c>
      <c r="C197" s="5" t="s">
        <v>17</v>
      </c>
      <c r="D197" s="5" t="s">
        <v>181</v>
      </c>
      <c r="E197" s="47" t="s">
        <v>182</v>
      </c>
      <c r="F197" s="5" t="s">
        <v>13</v>
      </c>
      <c r="G197" s="48">
        <v>33.96</v>
      </c>
      <c r="H197" s="98"/>
      <c r="I197" s="49">
        <f t="shared" si="34"/>
        <v>0</v>
      </c>
      <c r="J197" s="13">
        <f t="shared" si="35"/>
        <v>0</v>
      </c>
    </row>
    <row r="198" spans="1:10" x14ac:dyDescent="0.25">
      <c r="A198" s="39">
        <v>116</v>
      </c>
      <c r="B198" s="5" t="s">
        <v>10</v>
      </c>
      <c r="C198" s="5" t="s">
        <v>17</v>
      </c>
      <c r="D198" s="5" t="s">
        <v>183</v>
      </c>
      <c r="E198" s="47" t="s">
        <v>184</v>
      </c>
      <c r="F198" s="5" t="s">
        <v>13</v>
      </c>
      <c r="G198" s="48">
        <v>81.37</v>
      </c>
      <c r="H198" s="98"/>
      <c r="I198" s="49">
        <f t="shared" si="34"/>
        <v>0</v>
      </c>
      <c r="J198" s="13">
        <f t="shared" si="35"/>
        <v>0</v>
      </c>
    </row>
    <row r="199" spans="1:10" ht="42.75" customHeight="1" x14ac:dyDescent="0.25">
      <c r="A199" s="39">
        <v>117</v>
      </c>
      <c r="B199" s="5" t="s">
        <v>10</v>
      </c>
      <c r="C199" s="5" t="s">
        <v>17</v>
      </c>
      <c r="D199" s="5" t="s">
        <v>185</v>
      </c>
      <c r="E199" s="47" t="s">
        <v>186</v>
      </c>
      <c r="F199" s="5" t="s">
        <v>13</v>
      </c>
      <c r="G199" s="48">
        <v>7.7</v>
      </c>
      <c r="H199" s="98"/>
      <c r="I199" s="49">
        <f t="shared" si="34"/>
        <v>0</v>
      </c>
      <c r="J199" s="13">
        <f t="shared" si="35"/>
        <v>0</v>
      </c>
    </row>
    <row r="200" spans="1:10" ht="42.75" customHeight="1" x14ac:dyDescent="0.25">
      <c r="A200" s="39">
        <v>118</v>
      </c>
      <c r="B200" s="5" t="s">
        <v>10</v>
      </c>
      <c r="C200" s="5" t="s">
        <v>17</v>
      </c>
      <c r="D200" s="5" t="s">
        <v>187</v>
      </c>
      <c r="E200" s="47" t="s">
        <v>188</v>
      </c>
      <c r="F200" s="5" t="s">
        <v>13</v>
      </c>
      <c r="G200" s="48">
        <v>5.6</v>
      </c>
      <c r="H200" s="98"/>
      <c r="I200" s="49">
        <f t="shared" si="34"/>
        <v>0</v>
      </c>
      <c r="J200" s="13">
        <f t="shared" si="35"/>
        <v>0</v>
      </c>
    </row>
    <row r="201" spans="1:10" ht="42.75" customHeight="1" x14ac:dyDescent="0.25">
      <c r="A201" s="39">
        <v>119</v>
      </c>
      <c r="B201" s="5" t="s">
        <v>10</v>
      </c>
      <c r="C201" s="5" t="s">
        <v>17</v>
      </c>
      <c r="D201" s="5" t="s">
        <v>189</v>
      </c>
      <c r="E201" s="47" t="s">
        <v>190</v>
      </c>
      <c r="F201" s="5" t="s">
        <v>13</v>
      </c>
      <c r="G201" s="48">
        <v>2.4</v>
      </c>
      <c r="H201" s="98"/>
      <c r="I201" s="49">
        <f t="shared" si="34"/>
        <v>0</v>
      </c>
      <c r="J201" s="13">
        <f t="shared" si="35"/>
        <v>0</v>
      </c>
    </row>
    <row r="202" spans="1:10" ht="57" x14ac:dyDescent="0.25">
      <c r="A202" s="39">
        <v>120</v>
      </c>
      <c r="B202" s="5" t="s">
        <v>10</v>
      </c>
      <c r="C202" s="5" t="s">
        <v>17</v>
      </c>
      <c r="D202" s="5" t="s">
        <v>191</v>
      </c>
      <c r="E202" s="47" t="s">
        <v>192</v>
      </c>
      <c r="F202" s="5" t="s">
        <v>13</v>
      </c>
      <c r="G202" s="48">
        <v>2</v>
      </c>
      <c r="H202" s="98"/>
      <c r="I202" s="49">
        <f t="shared" si="34"/>
        <v>0</v>
      </c>
      <c r="J202" s="13">
        <f t="shared" si="35"/>
        <v>0</v>
      </c>
    </row>
    <row r="203" spans="1:10" ht="28.5" x14ac:dyDescent="0.25">
      <c r="A203" s="39">
        <v>121</v>
      </c>
      <c r="B203" s="5" t="s">
        <v>10</v>
      </c>
      <c r="C203" s="5" t="s">
        <v>17</v>
      </c>
      <c r="D203" s="5" t="s">
        <v>193</v>
      </c>
      <c r="E203" s="47" t="s">
        <v>194</v>
      </c>
      <c r="F203" s="5" t="s">
        <v>13</v>
      </c>
      <c r="G203" s="48">
        <v>0.24</v>
      </c>
      <c r="H203" s="98"/>
      <c r="I203" s="49">
        <f t="shared" si="34"/>
        <v>0</v>
      </c>
      <c r="J203" s="13">
        <f t="shared" si="35"/>
        <v>0</v>
      </c>
    </row>
    <row r="204" spans="1:10" ht="28.5" x14ac:dyDescent="0.25">
      <c r="A204" s="39">
        <v>122</v>
      </c>
      <c r="B204" s="5" t="s">
        <v>10</v>
      </c>
      <c r="C204" s="5" t="s">
        <v>17</v>
      </c>
      <c r="D204" s="5" t="s">
        <v>195</v>
      </c>
      <c r="E204" s="47" t="s">
        <v>196</v>
      </c>
      <c r="F204" s="5" t="s">
        <v>13</v>
      </c>
      <c r="G204" s="48">
        <v>0.24</v>
      </c>
      <c r="H204" s="98"/>
      <c r="I204" s="49">
        <f t="shared" si="34"/>
        <v>0</v>
      </c>
      <c r="J204" s="13">
        <f t="shared" si="35"/>
        <v>0</v>
      </c>
    </row>
    <row r="205" spans="1:10" ht="42.75" x14ac:dyDescent="0.25">
      <c r="A205" s="39">
        <v>123</v>
      </c>
      <c r="B205" s="5" t="s">
        <v>10</v>
      </c>
      <c r="C205" s="5" t="s">
        <v>17</v>
      </c>
      <c r="D205" s="5" t="s">
        <v>197</v>
      </c>
      <c r="E205" s="47" t="s">
        <v>198</v>
      </c>
      <c r="F205" s="5" t="s">
        <v>13</v>
      </c>
      <c r="G205" s="48">
        <v>16.12</v>
      </c>
      <c r="H205" s="98"/>
      <c r="I205" s="49">
        <f t="shared" si="34"/>
        <v>0</v>
      </c>
      <c r="J205" s="13">
        <f t="shared" si="35"/>
        <v>0</v>
      </c>
    </row>
    <row r="206" spans="1:10" x14ac:dyDescent="0.25">
      <c r="A206" s="39"/>
      <c r="B206" s="5"/>
      <c r="C206" s="5"/>
      <c r="D206" s="5"/>
      <c r="E206" s="47"/>
      <c r="F206" s="5"/>
      <c r="G206" s="48"/>
      <c r="H206" s="49"/>
      <c r="I206" s="49"/>
      <c r="J206" s="13"/>
    </row>
    <row r="207" spans="1:10" s="8" customFormat="1" ht="35.1" customHeight="1" x14ac:dyDescent="0.25">
      <c r="A207" s="38" t="s">
        <v>917</v>
      </c>
      <c r="B207" s="9"/>
      <c r="C207" s="9"/>
      <c r="D207" s="9"/>
      <c r="E207" s="46" t="s">
        <v>199</v>
      </c>
      <c r="F207" s="106"/>
      <c r="G207" s="106"/>
      <c r="H207" s="107"/>
      <c r="I207" s="107"/>
      <c r="J207" s="23">
        <f>SUM(J209:J214)</f>
        <v>0</v>
      </c>
    </row>
    <row r="208" spans="1:10" x14ac:dyDescent="0.25">
      <c r="A208" s="39"/>
      <c r="B208" s="5"/>
      <c r="C208" s="5"/>
      <c r="D208" s="5"/>
      <c r="E208" s="47"/>
      <c r="F208" s="5"/>
      <c r="G208" s="48"/>
      <c r="H208" s="49"/>
      <c r="I208" s="49"/>
      <c r="J208" s="13"/>
    </row>
    <row r="209" spans="1:10" ht="71.25" x14ac:dyDescent="0.25">
      <c r="A209" s="39">
        <v>124</v>
      </c>
      <c r="B209" s="5" t="s">
        <v>10</v>
      </c>
      <c r="C209" s="5" t="s">
        <v>17</v>
      </c>
      <c r="D209" s="5" t="s">
        <v>200</v>
      </c>
      <c r="E209" s="47" t="s">
        <v>201</v>
      </c>
      <c r="F209" s="5" t="s">
        <v>13</v>
      </c>
      <c r="G209" s="48">
        <v>1441</v>
      </c>
      <c r="H209" s="98"/>
      <c r="I209" s="49">
        <f t="shared" ref="I209:I214" si="36">ROUND((H209*(1+$J$1)),2)</f>
        <v>0</v>
      </c>
      <c r="J209" s="13">
        <f t="shared" ref="J209:J214" si="37">ROUND((G209*I209),2)</f>
        <v>0</v>
      </c>
    </row>
    <row r="210" spans="1:10" ht="28.5" x14ac:dyDescent="0.25">
      <c r="A210" s="39">
        <v>125</v>
      </c>
      <c r="B210" s="5" t="s">
        <v>10</v>
      </c>
      <c r="C210" s="5" t="s">
        <v>11</v>
      </c>
      <c r="D210" s="5">
        <v>94228</v>
      </c>
      <c r="E210" s="47" t="s">
        <v>202</v>
      </c>
      <c r="F210" s="5" t="s">
        <v>21</v>
      </c>
      <c r="G210" s="48">
        <v>33.700000000000003</v>
      </c>
      <c r="H210" s="98"/>
      <c r="I210" s="49">
        <f t="shared" si="36"/>
        <v>0</v>
      </c>
      <c r="J210" s="13">
        <f t="shared" si="37"/>
        <v>0</v>
      </c>
    </row>
    <row r="211" spans="1:10" ht="28.5" x14ac:dyDescent="0.25">
      <c r="A211" s="39">
        <v>126</v>
      </c>
      <c r="B211" s="5" t="s">
        <v>10</v>
      </c>
      <c r="C211" s="5" t="s">
        <v>11</v>
      </c>
      <c r="D211" s="5">
        <v>94229</v>
      </c>
      <c r="E211" s="47" t="s">
        <v>203</v>
      </c>
      <c r="F211" s="5" t="s">
        <v>21</v>
      </c>
      <c r="G211" s="48">
        <v>153.1</v>
      </c>
      <c r="H211" s="98"/>
      <c r="I211" s="49">
        <f t="shared" si="36"/>
        <v>0</v>
      </c>
      <c r="J211" s="13">
        <f t="shared" si="37"/>
        <v>0</v>
      </c>
    </row>
    <row r="212" spans="1:10" ht="28.5" x14ac:dyDescent="0.25">
      <c r="A212" s="39">
        <v>127</v>
      </c>
      <c r="B212" s="5" t="s">
        <v>10</v>
      </c>
      <c r="C212" s="5" t="s">
        <v>17</v>
      </c>
      <c r="D212" s="5" t="s">
        <v>204</v>
      </c>
      <c r="E212" s="47" t="s">
        <v>205</v>
      </c>
      <c r="F212" s="5" t="s">
        <v>21</v>
      </c>
      <c r="G212" s="48">
        <v>86.02</v>
      </c>
      <c r="H212" s="98"/>
      <c r="I212" s="49">
        <f t="shared" si="36"/>
        <v>0</v>
      </c>
      <c r="J212" s="13">
        <f t="shared" si="37"/>
        <v>0</v>
      </c>
    </row>
    <row r="213" spans="1:10" ht="28.5" x14ac:dyDescent="0.25">
      <c r="A213" s="39">
        <v>128</v>
      </c>
      <c r="B213" s="5" t="s">
        <v>10</v>
      </c>
      <c r="C213" s="5" t="s">
        <v>11</v>
      </c>
      <c r="D213" s="5">
        <v>100327</v>
      </c>
      <c r="E213" s="47" t="s">
        <v>206</v>
      </c>
      <c r="F213" s="5" t="s">
        <v>21</v>
      </c>
      <c r="G213" s="48">
        <v>311.35000000000002</v>
      </c>
      <c r="H213" s="98"/>
      <c r="I213" s="49">
        <f t="shared" si="36"/>
        <v>0</v>
      </c>
      <c r="J213" s="13">
        <f t="shared" si="37"/>
        <v>0</v>
      </c>
    </row>
    <row r="214" spans="1:10" x14ac:dyDescent="0.25">
      <c r="A214" s="39">
        <v>129</v>
      </c>
      <c r="B214" s="5" t="s">
        <v>10</v>
      </c>
      <c r="C214" s="5" t="s">
        <v>11</v>
      </c>
      <c r="D214" s="5">
        <v>101979</v>
      </c>
      <c r="E214" s="47" t="s">
        <v>207</v>
      </c>
      <c r="F214" s="5" t="s">
        <v>21</v>
      </c>
      <c r="G214" s="48">
        <v>266.39999999999998</v>
      </c>
      <c r="H214" s="98"/>
      <c r="I214" s="49">
        <f t="shared" si="36"/>
        <v>0</v>
      </c>
      <c r="J214" s="13">
        <f t="shared" si="37"/>
        <v>0</v>
      </c>
    </row>
    <row r="215" spans="1:10" x14ac:dyDescent="0.25">
      <c r="A215" s="39"/>
      <c r="B215" s="5"/>
      <c r="C215" s="5"/>
      <c r="D215" s="5"/>
      <c r="E215" s="47"/>
      <c r="F215" s="5"/>
      <c r="G215" s="48"/>
      <c r="H215" s="49"/>
      <c r="I215" s="49"/>
      <c r="J215" s="13"/>
    </row>
    <row r="216" spans="1:10" s="8" customFormat="1" ht="35.1" customHeight="1" x14ac:dyDescent="0.25">
      <c r="A216" s="38" t="s">
        <v>918</v>
      </c>
      <c r="B216" s="9"/>
      <c r="C216" s="9"/>
      <c r="D216" s="9"/>
      <c r="E216" s="46" t="s">
        <v>208</v>
      </c>
      <c r="F216" s="106"/>
      <c r="G216" s="106"/>
      <c r="H216" s="107"/>
      <c r="I216" s="107"/>
      <c r="J216" s="23">
        <f>SUM(J218:J223)</f>
        <v>0</v>
      </c>
    </row>
    <row r="217" spans="1:10" x14ac:dyDescent="0.25">
      <c r="A217" s="39"/>
      <c r="B217" s="5"/>
      <c r="C217" s="5"/>
      <c r="D217" s="5"/>
      <c r="E217" s="47"/>
      <c r="F217" s="5"/>
      <c r="G217" s="48"/>
      <c r="H217" s="49"/>
      <c r="I217" s="49"/>
      <c r="J217" s="13"/>
    </row>
    <row r="218" spans="1:10" ht="28.5" x14ac:dyDescent="0.25">
      <c r="A218" s="39">
        <v>130</v>
      </c>
      <c r="B218" s="5" t="s">
        <v>10</v>
      </c>
      <c r="C218" s="5" t="s">
        <v>17</v>
      </c>
      <c r="D218" s="5" t="s">
        <v>209</v>
      </c>
      <c r="E218" s="47" t="s">
        <v>210</v>
      </c>
      <c r="F218" s="5" t="s">
        <v>13</v>
      </c>
      <c r="G218" s="48">
        <v>1084.7</v>
      </c>
      <c r="H218" s="98"/>
      <c r="I218" s="49">
        <f t="shared" ref="I218:I223" si="38">ROUND((H218*(1+$J$1)),2)</f>
        <v>0</v>
      </c>
      <c r="J218" s="13">
        <f t="shared" ref="J218:J223" si="39">ROUND((G218*I218),2)</f>
        <v>0</v>
      </c>
    </row>
    <row r="219" spans="1:10" x14ac:dyDescent="0.25">
      <c r="A219" s="39">
        <v>131</v>
      </c>
      <c r="B219" s="5" t="s">
        <v>10</v>
      </c>
      <c r="C219" s="5" t="s">
        <v>17</v>
      </c>
      <c r="D219" s="5" t="s">
        <v>211</v>
      </c>
      <c r="E219" s="47" t="s">
        <v>212</v>
      </c>
      <c r="F219" s="5" t="s">
        <v>13</v>
      </c>
      <c r="G219" s="48">
        <v>41.56</v>
      </c>
      <c r="H219" s="98"/>
      <c r="I219" s="49">
        <f t="shared" si="38"/>
        <v>0</v>
      </c>
      <c r="J219" s="13">
        <f t="shared" si="39"/>
        <v>0</v>
      </c>
    </row>
    <row r="220" spans="1:10" x14ac:dyDescent="0.25">
      <c r="A220" s="39">
        <v>132</v>
      </c>
      <c r="B220" s="5" t="s">
        <v>10</v>
      </c>
      <c r="C220" s="5" t="s">
        <v>17</v>
      </c>
      <c r="D220" s="5" t="s">
        <v>213</v>
      </c>
      <c r="E220" s="47" t="s">
        <v>214</v>
      </c>
      <c r="F220" s="5" t="s">
        <v>13</v>
      </c>
      <c r="G220" s="48">
        <v>179.11</v>
      </c>
      <c r="H220" s="98"/>
      <c r="I220" s="49">
        <f t="shared" si="38"/>
        <v>0</v>
      </c>
      <c r="J220" s="13">
        <f t="shared" si="39"/>
        <v>0</v>
      </c>
    </row>
    <row r="221" spans="1:10" ht="15" customHeight="1" x14ac:dyDescent="0.25">
      <c r="A221" s="39">
        <v>133</v>
      </c>
      <c r="B221" s="5" t="s">
        <v>10</v>
      </c>
      <c r="C221" s="5" t="s">
        <v>17</v>
      </c>
      <c r="D221" s="5" t="s">
        <v>215</v>
      </c>
      <c r="E221" s="47" t="s">
        <v>216</v>
      </c>
      <c r="F221" s="5" t="s">
        <v>13</v>
      </c>
      <c r="G221" s="48">
        <v>50.17</v>
      </c>
      <c r="H221" s="98"/>
      <c r="I221" s="49">
        <f t="shared" si="38"/>
        <v>0</v>
      </c>
      <c r="J221" s="13">
        <f t="shared" si="39"/>
        <v>0</v>
      </c>
    </row>
    <row r="222" spans="1:10" ht="57" x14ac:dyDescent="0.25">
      <c r="A222" s="39">
        <v>134</v>
      </c>
      <c r="B222" s="5" t="s">
        <v>10</v>
      </c>
      <c r="C222" s="5" t="s">
        <v>11</v>
      </c>
      <c r="D222" s="5">
        <v>87755</v>
      </c>
      <c r="E222" s="47" t="s">
        <v>217</v>
      </c>
      <c r="F222" s="5" t="s">
        <v>13</v>
      </c>
      <c r="G222" s="48">
        <v>41.56</v>
      </c>
      <c r="H222" s="98"/>
      <c r="I222" s="49">
        <f t="shared" si="38"/>
        <v>0</v>
      </c>
      <c r="J222" s="13">
        <f t="shared" si="39"/>
        <v>0</v>
      </c>
    </row>
    <row r="223" spans="1:10" ht="28.5" x14ac:dyDescent="0.25">
      <c r="A223" s="39">
        <v>135</v>
      </c>
      <c r="B223" s="5" t="s">
        <v>10</v>
      </c>
      <c r="C223" s="5" t="s">
        <v>11</v>
      </c>
      <c r="D223" s="5">
        <v>98565</v>
      </c>
      <c r="E223" s="47" t="s">
        <v>218</v>
      </c>
      <c r="F223" s="5" t="s">
        <v>13</v>
      </c>
      <c r="G223" s="48">
        <v>41.56</v>
      </c>
      <c r="H223" s="98"/>
      <c r="I223" s="49">
        <f t="shared" si="38"/>
        <v>0</v>
      </c>
      <c r="J223" s="13">
        <f t="shared" si="39"/>
        <v>0</v>
      </c>
    </row>
    <row r="224" spans="1:10" x14ac:dyDescent="0.25">
      <c r="A224" s="39"/>
      <c r="B224" s="5"/>
      <c r="C224" s="5"/>
      <c r="D224" s="5"/>
      <c r="E224" s="47"/>
      <c r="F224" s="5"/>
      <c r="G224" s="48"/>
      <c r="H224" s="49"/>
      <c r="I224" s="49"/>
      <c r="J224" s="13"/>
    </row>
    <row r="225" spans="1:10" s="8" customFormat="1" ht="35.1" customHeight="1" x14ac:dyDescent="0.25">
      <c r="A225" s="38" t="s">
        <v>919</v>
      </c>
      <c r="B225" s="9"/>
      <c r="C225" s="9"/>
      <c r="D225" s="9"/>
      <c r="E225" s="46" t="s">
        <v>219</v>
      </c>
      <c r="F225" s="106"/>
      <c r="G225" s="106"/>
      <c r="H225" s="107"/>
      <c r="I225" s="107"/>
      <c r="J225" s="23">
        <f>J227</f>
        <v>0</v>
      </c>
    </row>
    <row r="226" spans="1:10" x14ac:dyDescent="0.25">
      <c r="A226" s="39"/>
      <c r="B226" s="5"/>
      <c r="C226" s="5"/>
      <c r="D226" s="5"/>
      <c r="E226" s="47"/>
      <c r="F226" s="5"/>
      <c r="G226" s="48"/>
      <c r="H226" s="49"/>
      <c r="I226" s="49"/>
      <c r="J226" s="13"/>
    </row>
    <row r="227" spans="1:10" ht="35.1" customHeight="1" x14ac:dyDescent="0.25">
      <c r="A227" s="42" t="s">
        <v>920</v>
      </c>
      <c r="B227" s="6"/>
      <c r="C227" s="6"/>
      <c r="D227" s="6"/>
      <c r="E227" s="50" t="s">
        <v>220</v>
      </c>
      <c r="F227" s="102"/>
      <c r="G227" s="102"/>
      <c r="H227" s="103"/>
      <c r="I227" s="103"/>
      <c r="J227" s="28">
        <f>SUM(J229:J242)</f>
        <v>0</v>
      </c>
    </row>
    <row r="228" spans="1:10" x14ac:dyDescent="0.25">
      <c r="A228" s="39"/>
      <c r="B228" s="5"/>
      <c r="C228" s="5"/>
      <c r="D228" s="5"/>
      <c r="E228" s="47"/>
      <c r="F228" s="5"/>
      <c r="G228" s="48"/>
      <c r="H228" s="49"/>
      <c r="I228" s="49"/>
      <c r="J228" s="13"/>
    </row>
    <row r="229" spans="1:10" ht="42.75" x14ac:dyDescent="0.25">
      <c r="A229" s="39">
        <v>136</v>
      </c>
      <c r="B229" s="5" t="s">
        <v>10</v>
      </c>
      <c r="C229" s="5" t="s">
        <v>17</v>
      </c>
      <c r="D229" s="5" t="s">
        <v>221</v>
      </c>
      <c r="E229" s="47" t="s">
        <v>222</v>
      </c>
      <c r="F229" s="5" t="s">
        <v>13</v>
      </c>
      <c r="G229" s="48">
        <v>2001.17</v>
      </c>
      <c r="H229" s="98"/>
      <c r="I229" s="49">
        <f t="shared" ref="I229:I242" si="40">ROUND((H229*(1+$J$1)),2)</f>
        <v>0</v>
      </c>
      <c r="J229" s="13">
        <f t="shared" ref="J229:J242" si="41">ROUND((G229*I229),2)</f>
        <v>0</v>
      </c>
    </row>
    <row r="230" spans="1:10" ht="42.75" x14ac:dyDescent="0.25">
      <c r="A230" s="39">
        <v>137</v>
      </c>
      <c r="B230" s="5" t="s">
        <v>10</v>
      </c>
      <c r="C230" s="5" t="s">
        <v>17</v>
      </c>
      <c r="D230" s="5" t="s">
        <v>223</v>
      </c>
      <c r="E230" s="47" t="s">
        <v>224</v>
      </c>
      <c r="F230" s="5" t="s">
        <v>13</v>
      </c>
      <c r="G230" s="48">
        <v>1906.28</v>
      </c>
      <c r="H230" s="98"/>
      <c r="I230" s="49">
        <f t="shared" si="40"/>
        <v>0</v>
      </c>
      <c r="J230" s="13">
        <f t="shared" si="41"/>
        <v>0</v>
      </c>
    </row>
    <row r="231" spans="1:10" ht="57" x14ac:dyDescent="0.25">
      <c r="A231" s="39">
        <v>138</v>
      </c>
      <c r="B231" s="5" t="s">
        <v>10</v>
      </c>
      <c r="C231" s="5" t="s">
        <v>17</v>
      </c>
      <c r="D231" s="5" t="s">
        <v>225</v>
      </c>
      <c r="E231" s="47" t="s">
        <v>226</v>
      </c>
      <c r="F231" s="5" t="s">
        <v>13</v>
      </c>
      <c r="G231" s="48">
        <v>1478.38</v>
      </c>
      <c r="H231" s="98"/>
      <c r="I231" s="49">
        <f t="shared" si="40"/>
        <v>0</v>
      </c>
      <c r="J231" s="13">
        <f t="shared" si="41"/>
        <v>0</v>
      </c>
    </row>
    <row r="232" spans="1:10" ht="57" x14ac:dyDescent="0.25">
      <c r="A232" s="39">
        <v>139</v>
      </c>
      <c r="B232" s="5" t="s">
        <v>10</v>
      </c>
      <c r="C232" s="5" t="s">
        <v>17</v>
      </c>
      <c r="D232" s="5" t="s">
        <v>227</v>
      </c>
      <c r="E232" s="47" t="s">
        <v>228</v>
      </c>
      <c r="F232" s="5" t="s">
        <v>13</v>
      </c>
      <c r="G232" s="48">
        <v>2420.0300000000002</v>
      </c>
      <c r="H232" s="98"/>
      <c r="I232" s="49">
        <f t="shared" si="40"/>
        <v>0</v>
      </c>
      <c r="J232" s="13">
        <f t="shared" si="41"/>
        <v>0</v>
      </c>
    </row>
    <row r="233" spans="1:10" ht="57" x14ac:dyDescent="0.25">
      <c r="A233" s="39">
        <v>140</v>
      </c>
      <c r="B233" s="5" t="s">
        <v>10</v>
      </c>
      <c r="C233" s="5" t="s">
        <v>17</v>
      </c>
      <c r="D233" s="5" t="s">
        <v>229</v>
      </c>
      <c r="E233" s="47" t="s">
        <v>230</v>
      </c>
      <c r="F233" s="5" t="s">
        <v>13</v>
      </c>
      <c r="G233" s="48">
        <v>1354.58</v>
      </c>
      <c r="H233" s="98"/>
      <c r="I233" s="49">
        <f t="shared" si="40"/>
        <v>0</v>
      </c>
      <c r="J233" s="13">
        <f t="shared" si="41"/>
        <v>0</v>
      </c>
    </row>
    <row r="234" spans="1:10" ht="42.75" x14ac:dyDescent="0.25">
      <c r="A234" s="39">
        <v>141</v>
      </c>
      <c r="B234" s="5" t="s">
        <v>10</v>
      </c>
      <c r="C234" s="5" t="s">
        <v>11</v>
      </c>
      <c r="D234" s="5">
        <v>87273</v>
      </c>
      <c r="E234" s="47" t="s">
        <v>231</v>
      </c>
      <c r="F234" s="5" t="s">
        <v>13</v>
      </c>
      <c r="G234" s="48">
        <v>660.81</v>
      </c>
      <c r="H234" s="98"/>
      <c r="I234" s="49">
        <f t="shared" si="40"/>
        <v>0</v>
      </c>
      <c r="J234" s="13">
        <f t="shared" si="41"/>
        <v>0</v>
      </c>
    </row>
    <row r="235" spans="1:10" ht="42.75" x14ac:dyDescent="0.25">
      <c r="A235" s="39">
        <v>142</v>
      </c>
      <c r="B235" s="5" t="s">
        <v>10</v>
      </c>
      <c r="C235" s="5" t="s">
        <v>17</v>
      </c>
      <c r="D235" s="5" t="s">
        <v>232</v>
      </c>
      <c r="E235" s="47" t="s">
        <v>233</v>
      </c>
      <c r="F235" s="5" t="s">
        <v>13</v>
      </c>
      <c r="G235" s="48">
        <v>139.66999999999999</v>
      </c>
      <c r="H235" s="98"/>
      <c r="I235" s="49">
        <f t="shared" si="40"/>
        <v>0</v>
      </c>
      <c r="J235" s="13">
        <f t="shared" si="41"/>
        <v>0</v>
      </c>
    </row>
    <row r="236" spans="1:10" ht="42.75" x14ac:dyDescent="0.25">
      <c r="A236" s="39">
        <v>143</v>
      </c>
      <c r="B236" s="5" t="s">
        <v>10</v>
      </c>
      <c r="C236" s="5" t="s">
        <v>17</v>
      </c>
      <c r="D236" s="5" t="s">
        <v>234</v>
      </c>
      <c r="E236" s="47" t="s">
        <v>235</v>
      </c>
      <c r="F236" s="5" t="s">
        <v>13</v>
      </c>
      <c r="G236" s="48">
        <v>8.4600000000000009</v>
      </c>
      <c r="H236" s="98"/>
      <c r="I236" s="49">
        <f t="shared" si="40"/>
        <v>0</v>
      </c>
      <c r="J236" s="13">
        <f t="shared" si="41"/>
        <v>0</v>
      </c>
    </row>
    <row r="237" spans="1:10" ht="42.75" x14ac:dyDescent="0.25">
      <c r="A237" s="39">
        <v>144</v>
      </c>
      <c r="B237" s="5" t="s">
        <v>10</v>
      </c>
      <c r="C237" s="5" t="s">
        <v>17</v>
      </c>
      <c r="D237" s="5" t="s">
        <v>236</v>
      </c>
      <c r="E237" s="47" t="s">
        <v>237</v>
      </c>
      <c r="F237" s="5" t="s">
        <v>13</v>
      </c>
      <c r="G237" s="48">
        <v>15.01</v>
      </c>
      <c r="H237" s="98"/>
      <c r="I237" s="49">
        <f t="shared" si="40"/>
        <v>0</v>
      </c>
      <c r="J237" s="13">
        <f t="shared" si="41"/>
        <v>0</v>
      </c>
    </row>
    <row r="238" spans="1:10" ht="42.75" x14ac:dyDescent="0.25">
      <c r="A238" s="39">
        <v>145</v>
      </c>
      <c r="B238" s="5" t="s">
        <v>10</v>
      </c>
      <c r="C238" s="5" t="s">
        <v>17</v>
      </c>
      <c r="D238" s="5" t="s">
        <v>238</v>
      </c>
      <c r="E238" s="47" t="s">
        <v>239</v>
      </c>
      <c r="F238" s="5" t="s">
        <v>13</v>
      </c>
      <c r="G238" s="48">
        <v>8.75</v>
      </c>
      <c r="H238" s="98"/>
      <c r="I238" s="49">
        <f t="shared" si="40"/>
        <v>0</v>
      </c>
      <c r="J238" s="13">
        <f t="shared" si="41"/>
        <v>0</v>
      </c>
    </row>
    <row r="239" spans="1:10" x14ac:dyDescent="0.25">
      <c r="A239" s="39">
        <v>146</v>
      </c>
      <c r="B239" s="5" t="s">
        <v>10</v>
      </c>
      <c r="C239" s="5" t="s">
        <v>17</v>
      </c>
      <c r="D239" s="5" t="s">
        <v>240</v>
      </c>
      <c r="E239" s="47" t="s">
        <v>241</v>
      </c>
      <c r="F239" s="5" t="s">
        <v>21</v>
      </c>
      <c r="G239" s="48">
        <v>217.5</v>
      </c>
      <c r="H239" s="98"/>
      <c r="I239" s="49">
        <f t="shared" si="40"/>
        <v>0</v>
      </c>
      <c r="J239" s="13">
        <f t="shared" si="41"/>
        <v>0</v>
      </c>
    </row>
    <row r="240" spans="1:10" x14ac:dyDescent="0.25">
      <c r="A240" s="39">
        <v>147</v>
      </c>
      <c r="B240" s="5" t="s">
        <v>10</v>
      </c>
      <c r="C240" s="5" t="s">
        <v>17</v>
      </c>
      <c r="D240" s="5" t="s">
        <v>242</v>
      </c>
      <c r="E240" s="47" t="s">
        <v>243</v>
      </c>
      <c r="F240" s="5" t="s">
        <v>21</v>
      </c>
      <c r="G240" s="48">
        <v>69.45</v>
      </c>
      <c r="H240" s="98"/>
      <c r="I240" s="49">
        <f t="shared" si="40"/>
        <v>0</v>
      </c>
      <c r="J240" s="13">
        <f t="shared" si="41"/>
        <v>0</v>
      </c>
    </row>
    <row r="241" spans="1:10" ht="28.5" x14ac:dyDescent="0.25">
      <c r="A241" s="39">
        <v>148</v>
      </c>
      <c r="B241" s="5" t="s">
        <v>10</v>
      </c>
      <c r="C241" s="5" t="s">
        <v>11</v>
      </c>
      <c r="D241" s="5">
        <v>96114</v>
      </c>
      <c r="E241" s="47" t="s">
        <v>244</v>
      </c>
      <c r="F241" s="5" t="s">
        <v>13</v>
      </c>
      <c r="G241" s="48">
        <v>472.22</v>
      </c>
      <c r="H241" s="98"/>
      <c r="I241" s="49">
        <f t="shared" si="40"/>
        <v>0</v>
      </c>
      <c r="J241" s="13">
        <f t="shared" si="41"/>
        <v>0</v>
      </c>
    </row>
    <row r="242" spans="1:10" ht="42.75" x14ac:dyDescent="0.25">
      <c r="A242" s="39">
        <v>149</v>
      </c>
      <c r="B242" s="5" t="s">
        <v>10</v>
      </c>
      <c r="C242" s="5" t="s">
        <v>17</v>
      </c>
      <c r="D242" s="5" t="s">
        <v>245</v>
      </c>
      <c r="E242" s="47" t="s">
        <v>246</v>
      </c>
      <c r="F242" s="5" t="s">
        <v>13</v>
      </c>
      <c r="G242" s="48">
        <v>736.37</v>
      </c>
      <c r="H242" s="98"/>
      <c r="I242" s="49">
        <f t="shared" si="40"/>
        <v>0</v>
      </c>
      <c r="J242" s="13">
        <f t="shared" si="41"/>
        <v>0</v>
      </c>
    </row>
    <row r="243" spans="1:10" x14ac:dyDescent="0.25">
      <c r="A243" s="39"/>
      <c r="B243" s="5"/>
      <c r="C243" s="5"/>
      <c r="D243" s="5"/>
      <c r="E243" s="47"/>
      <c r="F243" s="5"/>
      <c r="G243" s="48"/>
      <c r="H243" s="49"/>
      <c r="I243" s="49"/>
      <c r="J243" s="13"/>
    </row>
    <row r="244" spans="1:10" s="8" customFormat="1" ht="35.1" customHeight="1" x14ac:dyDescent="0.25">
      <c r="A244" s="38" t="s">
        <v>944</v>
      </c>
      <c r="B244" s="9"/>
      <c r="C244" s="9"/>
      <c r="D244" s="9"/>
      <c r="E244" s="46" t="s">
        <v>247</v>
      </c>
      <c r="F244" s="106"/>
      <c r="G244" s="106"/>
      <c r="H244" s="107"/>
      <c r="I244" s="107"/>
      <c r="J244" s="23">
        <f>J246+J261</f>
        <v>0</v>
      </c>
    </row>
    <row r="245" spans="1:10" x14ac:dyDescent="0.25">
      <c r="A245" s="39"/>
      <c r="B245" s="5"/>
      <c r="C245" s="5"/>
      <c r="D245" s="5"/>
      <c r="E245" s="47"/>
      <c r="F245" s="5"/>
      <c r="G245" s="48"/>
      <c r="H245" s="49"/>
      <c r="I245" s="49"/>
      <c r="J245" s="13"/>
    </row>
    <row r="246" spans="1:10" ht="35.1" customHeight="1" x14ac:dyDescent="0.25">
      <c r="A246" s="42" t="s">
        <v>951</v>
      </c>
      <c r="B246" s="6"/>
      <c r="C246" s="6"/>
      <c r="D246" s="6"/>
      <c r="E246" s="50" t="s">
        <v>248</v>
      </c>
      <c r="F246" s="102"/>
      <c r="G246" s="102"/>
      <c r="H246" s="103"/>
      <c r="I246" s="103"/>
      <c r="J246" s="28">
        <f>SUM(J248:J259)</f>
        <v>0</v>
      </c>
    </row>
    <row r="247" spans="1:10" x14ac:dyDescent="0.25">
      <c r="A247" s="39"/>
      <c r="B247" s="5"/>
      <c r="C247" s="5"/>
      <c r="D247" s="5"/>
      <c r="E247" s="47"/>
      <c r="F247" s="5"/>
      <c r="G247" s="48"/>
      <c r="H247" s="49"/>
      <c r="I247" s="49"/>
      <c r="J247" s="13"/>
    </row>
    <row r="248" spans="1:10" ht="28.5" x14ac:dyDescent="0.25">
      <c r="A248" s="39">
        <v>150</v>
      </c>
      <c r="B248" s="5" t="s">
        <v>10</v>
      </c>
      <c r="C248" s="5" t="s">
        <v>17</v>
      </c>
      <c r="D248" s="5" t="s">
        <v>249</v>
      </c>
      <c r="E248" s="47" t="s">
        <v>250</v>
      </c>
      <c r="F248" s="5" t="s">
        <v>13</v>
      </c>
      <c r="G248" s="48">
        <v>1394.71</v>
      </c>
      <c r="H248" s="98"/>
      <c r="I248" s="49">
        <f t="shared" ref="I248:I259" si="42">ROUND((H248*(1+$J$1)),2)</f>
        <v>0</v>
      </c>
      <c r="J248" s="13">
        <f t="shared" ref="J248:J259" si="43">ROUND((G248*I248),2)</f>
        <v>0</v>
      </c>
    </row>
    <row r="249" spans="1:10" ht="57" x14ac:dyDescent="0.25">
      <c r="A249" s="39">
        <v>151</v>
      </c>
      <c r="B249" s="5" t="s">
        <v>10</v>
      </c>
      <c r="C249" s="5" t="s">
        <v>11</v>
      </c>
      <c r="D249" s="5">
        <v>104162</v>
      </c>
      <c r="E249" s="47" t="s">
        <v>251</v>
      </c>
      <c r="F249" s="5" t="s">
        <v>13</v>
      </c>
      <c r="G249" s="48">
        <v>412.53</v>
      </c>
      <c r="H249" s="98"/>
      <c r="I249" s="49">
        <f t="shared" si="42"/>
        <v>0</v>
      </c>
      <c r="J249" s="13">
        <f t="shared" si="43"/>
        <v>0</v>
      </c>
    </row>
    <row r="250" spans="1:10" ht="42.75" x14ac:dyDescent="0.25">
      <c r="A250" s="39">
        <v>152</v>
      </c>
      <c r="B250" s="5" t="s">
        <v>10</v>
      </c>
      <c r="C250" s="5" t="s">
        <v>11</v>
      </c>
      <c r="D250" s="5">
        <v>87257</v>
      </c>
      <c r="E250" s="47" t="s">
        <v>252</v>
      </c>
      <c r="F250" s="5" t="s">
        <v>13</v>
      </c>
      <c r="G250" s="48">
        <v>348</v>
      </c>
      <c r="H250" s="98"/>
      <c r="I250" s="49">
        <f t="shared" si="42"/>
        <v>0</v>
      </c>
      <c r="J250" s="13">
        <f t="shared" si="43"/>
        <v>0</v>
      </c>
    </row>
    <row r="251" spans="1:10" ht="42.75" x14ac:dyDescent="0.25">
      <c r="A251" s="39">
        <v>153</v>
      </c>
      <c r="B251" s="5" t="s">
        <v>10</v>
      </c>
      <c r="C251" s="5" t="s">
        <v>11</v>
      </c>
      <c r="D251" s="5">
        <v>87251</v>
      </c>
      <c r="E251" s="47" t="s">
        <v>253</v>
      </c>
      <c r="F251" s="5" t="s">
        <v>13</v>
      </c>
      <c r="G251" s="48">
        <v>235.9</v>
      </c>
      <c r="H251" s="98"/>
      <c r="I251" s="49">
        <f t="shared" si="42"/>
        <v>0</v>
      </c>
      <c r="J251" s="13">
        <f t="shared" si="43"/>
        <v>0</v>
      </c>
    </row>
    <row r="252" spans="1:10" ht="28.5" x14ac:dyDescent="0.25">
      <c r="A252" s="39">
        <v>154</v>
      </c>
      <c r="B252" s="5" t="s">
        <v>10</v>
      </c>
      <c r="C252" s="5" t="s">
        <v>17</v>
      </c>
      <c r="D252" s="5" t="s">
        <v>254</v>
      </c>
      <c r="E252" s="47" t="s">
        <v>255</v>
      </c>
      <c r="F252" s="5" t="s">
        <v>13</v>
      </c>
      <c r="G252" s="48">
        <v>398.28</v>
      </c>
      <c r="H252" s="98"/>
      <c r="I252" s="49">
        <f t="shared" si="42"/>
        <v>0</v>
      </c>
      <c r="J252" s="13">
        <f t="shared" si="43"/>
        <v>0</v>
      </c>
    </row>
    <row r="253" spans="1:10" ht="28.5" x14ac:dyDescent="0.25">
      <c r="A253" s="39">
        <v>155</v>
      </c>
      <c r="B253" s="5" t="s">
        <v>10</v>
      </c>
      <c r="C253" s="5" t="s">
        <v>17</v>
      </c>
      <c r="D253" s="5" t="s">
        <v>256</v>
      </c>
      <c r="E253" s="47" t="s">
        <v>257</v>
      </c>
      <c r="F253" s="5" t="s">
        <v>13</v>
      </c>
      <c r="G253" s="48">
        <v>32.9</v>
      </c>
      <c r="H253" s="98"/>
      <c r="I253" s="49">
        <f t="shared" si="42"/>
        <v>0</v>
      </c>
      <c r="J253" s="13">
        <f t="shared" si="43"/>
        <v>0</v>
      </c>
    </row>
    <row r="254" spans="1:10" ht="28.5" x14ac:dyDescent="0.25">
      <c r="A254" s="39">
        <v>156</v>
      </c>
      <c r="B254" s="5" t="s">
        <v>10</v>
      </c>
      <c r="C254" s="5" t="s">
        <v>17</v>
      </c>
      <c r="D254" s="5" t="s">
        <v>258</v>
      </c>
      <c r="E254" s="47" t="s">
        <v>259</v>
      </c>
      <c r="F254" s="5" t="s">
        <v>13</v>
      </c>
      <c r="G254" s="48">
        <v>115.08</v>
      </c>
      <c r="H254" s="98"/>
      <c r="I254" s="49">
        <f t="shared" si="42"/>
        <v>0</v>
      </c>
      <c r="J254" s="13">
        <f t="shared" si="43"/>
        <v>0</v>
      </c>
    </row>
    <row r="255" spans="1:10" ht="28.5" x14ac:dyDescent="0.25">
      <c r="A255" s="39">
        <v>157</v>
      </c>
      <c r="B255" s="5" t="s">
        <v>10</v>
      </c>
      <c r="C255" s="5" t="s">
        <v>17</v>
      </c>
      <c r="D255" s="5" t="s">
        <v>260</v>
      </c>
      <c r="E255" s="47" t="s">
        <v>261</v>
      </c>
      <c r="F255" s="5" t="s">
        <v>13</v>
      </c>
      <c r="G255" s="48">
        <v>30.19</v>
      </c>
      <c r="H255" s="98"/>
      <c r="I255" s="49">
        <f t="shared" si="42"/>
        <v>0</v>
      </c>
      <c r="J255" s="13">
        <f t="shared" si="43"/>
        <v>0</v>
      </c>
    </row>
    <row r="256" spans="1:10" ht="28.5" x14ac:dyDescent="0.25">
      <c r="A256" s="39">
        <v>158</v>
      </c>
      <c r="B256" s="5" t="s">
        <v>10</v>
      </c>
      <c r="C256" s="5" t="s">
        <v>17</v>
      </c>
      <c r="D256" s="5" t="s">
        <v>262</v>
      </c>
      <c r="E256" s="47" t="s">
        <v>263</v>
      </c>
      <c r="F256" s="5" t="s">
        <v>13</v>
      </c>
      <c r="G256" s="48">
        <v>220.11</v>
      </c>
      <c r="H256" s="98"/>
      <c r="I256" s="49">
        <f t="shared" si="42"/>
        <v>0</v>
      </c>
      <c r="J256" s="13">
        <f t="shared" si="43"/>
        <v>0</v>
      </c>
    </row>
    <row r="257" spans="1:10" ht="28.5" x14ac:dyDescent="0.25">
      <c r="A257" s="39">
        <v>159</v>
      </c>
      <c r="B257" s="5" t="s">
        <v>10</v>
      </c>
      <c r="C257" s="5" t="s">
        <v>11</v>
      </c>
      <c r="D257" s="5">
        <v>88650</v>
      </c>
      <c r="E257" s="47" t="s">
        <v>264</v>
      </c>
      <c r="F257" s="5" t="s">
        <v>21</v>
      </c>
      <c r="G257" s="48">
        <v>77</v>
      </c>
      <c r="H257" s="98"/>
      <c r="I257" s="49">
        <f t="shared" si="42"/>
        <v>0</v>
      </c>
      <c r="J257" s="13">
        <f t="shared" si="43"/>
        <v>0</v>
      </c>
    </row>
    <row r="258" spans="1:10" x14ac:dyDescent="0.25">
      <c r="A258" s="39">
        <v>160</v>
      </c>
      <c r="B258" s="5" t="s">
        <v>10</v>
      </c>
      <c r="C258" s="5" t="s">
        <v>11</v>
      </c>
      <c r="D258" s="5">
        <v>98688</v>
      </c>
      <c r="E258" s="47" t="s">
        <v>265</v>
      </c>
      <c r="F258" s="5" t="s">
        <v>21</v>
      </c>
      <c r="G258" s="48">
        <v>202.29</v>
      </c>
      <c r="H258" s="98"/>
      <c r="I258" s="49">
        <f t="shared" si="42"/>
        <v>0</v>
      </c>
      <c r="J258" s="13">
        <f t="shared" si="43"/>
        <v>0</v>
      </c>
    </row>
    <row r="259" spans="1:10" x14ac:dyDescent="0.25">
      <c r="A259" s="39">
        <v>161</v>
      </c>
      <c r="B259" s="5" t="s">
        <v>10</v>
      </c>
      <c r="C259" s="5" t="s">
        <v>11</v>
      </c>
      <c r="D259" s="5">
        <v>98689</v>
      </c>
      <c r="E259" s="47" t="s">
        <v>266</v>
      </c>
      <c r="F259" s="5" t="s">
        <v>21</v>
      </c>
      <c r="G259" s="48">
        <v>107.69</v>
      </c>
      <c r="H259" s="98"/>
      <c r="I259" s="49">
        <f t="shared" si="42"/>
        <v>0</v>
      </c>
      <c r="J259" s="13">
        <f t="shared" si="43"/>
        <v>0</v>
      </c>
    </row>
    <row r="260" spans="1:10" x14ac:dyDescent="0.25">
      <c r="A260" s="39"/>
      <c r="B260" s="5"/>
      <c r="C260" s="5"/>
      <c r="D260" s="5"/>
      <c r="E260" s="47"/>
      <c r="F260" s="5"/>
      <c r="G260" s="48"/>
      <c r="H260" s="49"/>
      <c r="I260" s="49"/>
      <c r="J260" s="13"/>
    </row>
    <row r="261" spans="1:10" ht="35.1" customHeight="1" x14ac:dyDescent="0.25">
      <c r="A261" s="42" t="s">
        <v>952</v>
      </c>
      <c r="B261" s="6"/>
      <c r="C261" s="6"/>
      <c r="D261" s="6"/>
      <c r="E261" s="50" t="s">
        <v>267</v>
      </c>
      <c r="F261" s="102"/>
      <c r="G261" s="102"/>
      <c r="H261" s="103"/>
      <c r="I261" s="103"/>
      <c r="J261" s="28">
        <f>SUM(J263:J270)</f>
        <v>0</v>
      </c>
    </row>
    <row r="262" spans="1:10" x14ac:dyDescent="0.25">
      <c r="A262" s="39"/>
      <c r="B262" s="5"/>
      <c r="C262" s="5"/>
      <c r="D262" s="5"/>
      <c r="E262" s="47"/>
      <c r="F262" s="5"/>
      <c r="G262" s="48"/>
      <c r="H262" s="49"/>
      <c r="I262" s="49"/>
      <c r="J262" s="13"/>
    </row>
    <row r="263" spans="1:10" ht="28.5" x14ac:dyDescent="0.25">
      <c r="A263" s="39">
        <v>162</v>
      </c>
      <c r="B263" s="5" t="s">
        <v>10</v>
      </c>
      <c r="C263" s="5" t="s">
        <v>11</v>
      </c>
      <c r="D263" s="5">
        <v>98682</v>
      </c>
      <c r="E263" s="47" t="s">
        <v>268</v>
      </c>
      <c r="F263" s="5" t="s">
        <v>13</v>
      </c>
      <c r="G263" s="48">
        <v>490.26</v>
      </c>
      <c r="H263" s="98"/>
      <c r="I263" s="49">
        <f t="shared" ref="I263:I270" si="44">ROUND((H263*(1+$J$1)),2)</f>
        <v>0</v>
      </c>
      <c r="J263" s="13">
        <f t="shared" ref="J263:J270" si="45">ROUND((G263*I263),2)</f>
        <v>0</v>
      </c>
    </row>
    <row r="264" spans="1:10" ht="28.5" x14ac:dyDescent="0.25">
      <c r="A264" s="39">
        <v>163</v>
      </c>
      <c r="B264" s="5" t="s">
        <v>10</v>
      </c>
      <c r="C264" s="5" t="s">
        <v>11</v>
      </c>
      <c r="D264" s="5">
        <v>92396</v>
      </c>
      <c r="E264" s="47" t="s">
        <v>269</v>
      </c>
      <c r="F264" s="5" t="s">
        <v>13</v>
      </c>
      <c r="G264" s="48">
        <v>84</v>
      </c>
      <c r="H264" s="98"/>
      <c r="I264" s="49">
        <f t="shared" si="44"/>
        <v>0</v>
      </c>
      <c r="J264" s="13">
        <f t="shared" si="45"/>
        <v>0</v>
      </c>
    </row>
    <row r="265" spans="1:10" ht="28.5" x14ac:dyDescent="0.25">
      <c r="A265" s="39">
        <v>164</v>
      </c>
      <c r="B265" s="5" t="s">
        <v>10</v>
      </c>
      <c r="C265" s="5" t="s">
        <v>17</v>
      </c>
      <c r="D265" s="5" t="s">
        <v>270</v>
      </c>
      <c r="E265" s="47" t="s">
        <v>271</v>
      </c>
      <c r="F265" s="5" t="s">
        <v>21</v>
      </c>
      <c r="G265" s="48">
        <v>21</v>
      </c>
      <c r="H265" s="98"/>
      <c r="I265" s="49">
        <f t="shared" si="44"/>
        <v>0</v>
      </c>
      <c r="J265" s="13">
        <f t="shared" si="45"/>
        <v>0</v>
      </c>
    </row>
    <row r="266" spans="1:10" ht="28.5" x14ac:dyDescent="0.25">
      <c r="A266" s="39">
        <v>165</v>
      </c>
      <c r="B266" s="5" t="s">
        <v>10</v>
      </c>
      <c r="C266" s="5" t="s">
        <v>17</v>
      </c>
      <c r="D266" s="5" t="s">
        <v>272</v>
      </c>
      <c r="E266" s="47" t="s">
        <v>273</v>
      </c>
      <c r="F266" s="5" t="s">
        <v>21</v>
      </c>
      <c r="G266" s="48">
        <v>38.76</v>
      </c>
      <c r="H266" s="98"/>
      <c r="I266" s="49">
        <f t="shared" si="44"/>
        <v>0</v>
      </c>
      <c r="J266" s="13">
        <f t="shared" si="45"/>
        <v>0</v>
      </c>
    </row>
    <row r="267" spans="1:10" ht="28.5" x14ac:dyDescent="0.25">
      <c r="A267" s="39">
        <v>166</v>
      </c>
      <c r="B267" s="5" t="s">
        <v>10</v>
      </c>
      <c r="C267" s="5" t="s">
        <v>17</v>
      </c>
      <c r="D267" s="5" t="s">
        <v>274</v>
      </c>
      <c r="E267" s="47" t="s">
        <v>275</v>
      </c>
      <c r="F267" s="5" t="s">
        <v>13</v>
      </c>
      <c r="G267" s="48">
        <v>3.44</v>
      </c>
      <c r="H267" s="98"/>
      <c r="I267" s="49">
        <f t="shared" si="44"/>
        <v>0</v>
      </c>
      <c r="J267" s="13">
        <f t="shared" si="45"/>
        <v>0</v>
      </c>
    </row>
    <row r="268" spans="1:10" x14ac:dyDescent="0.25">
      <c r="A268" s="39">
        <v>167</v>
      </c>
      <c r="B268" s="5" t="s">
        <v>10</v>
      </c>
      <c r="C268" s="5" t="s">
        <v>17</v>
      </c>
      <c r="D268" s="5" t="s">
        <v>276</v>
      </c>
      <c r="E268" s="47" t="s">
        <v>277</v>
      </c>
      <c r="F268" s="5" t="s">
        <v>31</v>
      </c>
      <c r="G268" s="48">
        <v>23</v>
      </c>
      <c r="H268" s="98"/>
      <c r="I268" s="49">
        <f t="shared" si="44"/>
        <v>0</v>
      </c>
      <c r="J268" s="13">
        <f t="shared" si="45"/>
        <v>0</v>
      </c>
    </row>
    <row r="269" spans="1:10" x14ac:dyDescent="0.25">
      <c r="A269" s="39">
        <v>168</v>
      </c>
      <c r="B269" s="5" t="s">
        <v>10</v>
      </c>
      <c r="C269" s="5" t="s">
        <v>11</v>
      </c>
      <c r="D269" s="5">
        <v>98504</v>
      </c>
      <c r="E269" s="47" t="s">
        <v>278</v>
      </c>
      <c r="F269" s="5" t="s">
        <v>13</v>
      </c>
      <c r="G269" s="48">
        <v>724.76</v>
      </c>
      <c r="H269" s="98"/>
      <c r="I269" s="49">
        <f t="shared" si="44"/>
        <v>0</v>
      </c>
      <c r="J269" s="13">
        <f t="shared" si="45"/>
        <v>0</v>
      </c>
    </row>
    <row r="270" spans="1:10" x14ac:dyDescent="0.25">
      <c r="A270" s="39">
        <v>169</v>
      </c>
      <c r="B270" s="5" t="s">
        <v>10</v>
      </c>
      <c r="C270" s="5" t="s">
        <v>17</v>
      </c>
      <c r="D270" s="5" t="s">
        <v>279</v>
      </c>
      <c r="E270" s="47" t="s">
        <v>280</v>
      </c>
      <c r="F270" s="5" t="s">
        <v>21</v>
      </c>
      <c r="G270" s="48">
        <v>6.8</v>
      </c>
      <c r="H270" s="98"/>
      <c r="I270" s="49">
        <f t="shared" si="44"/>
        <v>0</v>
      </c>
      <c r="J270" s="13">
        <f t="shared" si="45"/>
        <v>0</v>
      </c>
    </row>
    <row r="271" spans="1:10" x14ac:dyDescent="0.25">
      <c r="A271" s="39"/>
      <c r="B271" s="5"/>
      <c r="C271" s="5"/>
      <c r="D271" s="5"/>
      <c r="E271" s="47"/>
      <c r="F271" s="5"/>
      <c r="G271" s="48"/>
      <c r="H271" s="49"/>
      <c r="I271" s="49"/>
      <c r="J271" s="13"/>
    </row>
    <row r="272" spans="1:10" s="8" customFormat="1" ht="35.1" customHeight="1" x14ac:dyDescent="0.25">
      <c r="A272" s="38" t="s">
        <v>921</v>
      </c>
      <c r="B272" s="9"/>
      <c r="C272" s="9"/>
      <c r="D272" s="9"/>
      <c r="E272" s="46" t="s">
        <v>281</v>
      </c>
      <c r="F272" s="106"/>
      <c r="G272" s="106"/>
      <c r="H272" s="107"/>
      <c r="I272" s="107"/>
      <c r="J272" s="23">
        <f>J274+J285+J290+J296+J306</f>
        <v>0</v>
      </c>
    </row>
    <row r="273" spans="1:10" x14ac:dyDescent="0.25">
      <c r="A273" s="39"/>
      <c r="B273" s="5"/>
      <c r="C273" s="5"/>
      <c r="D273" s="5"/>
      <c r="E273" s="47"/>
      <c r="F273" s="5"/>
      <c r="G273" s="48"/>
      <c r="H273" s="49"/>
      <c r="I273" s="49"/>
      <c r="J273" s="13"/>
    </row>
    <row r="274" spans="1:10" ht="35.1" customHeight="1" x14ac:dyDescent="0.25">
      <c r="A274" s="42" t="s">
        <v>922</v>
      </c>
      <c r="B274" s="6"/>
      <c r="C274" s="6"/>
      <c r="D274" s="6"/>
      <c r="E274" s="50" t="s">
        <v>282</v>
      </c>
      <c r="F274" s="102"/>
      <c r="G274" s="102"/>
      <c r="H274" s="103"/>
      <c r="I274" s="103"/>
      <c r="J274" s="28">
        <f>SUM(J276:J283)</f>
        <v>0</v>
      </c>
    </row>
    <row r="275" spans="1:10" x14ac:dyDescent="0.25">
      <c r="A275" s="39"/>
      <c r="B275" s="5"/>
      <c r="C275" s="5"/>
      <c r="D275" s="5"/>
      <c r="E275" s="47"/>
      <c r="F275" s="5"/>
      <c r="G275" s="48"/>
      <c r="H275" s="49"/>
      <c r="I275" s="49"/>
      <c r="J275" s="13"/>
    </row>
    <row r="276" spans="1:10" ht="28.5" x14ac:dyDescent="0.25">
      <c r="A276" s="39">
        <v>170</v>
      </c>
      <c r="B276" s="5" t="s">
        <v>10</v>
      </c>
      <c r="C276" s="5" t="s">
        <v>11</v>
      </c>
      <c r="D276" s="5">
        <v>88497</v>
      </c>
      <c r="E276" s="47" t="s">
        <v>283</v>
      </c>
      <c r="F276" s="5" t="s">
        <v>13</v>
      </c>
      <c r="G276" s="48">
        <v>2827.9</v>
      </c>
      <c r="H276" s="98"/>
      <c r="I276" s="49">
        <f t="shared" ref="I276:I283" si="46">ROUND((H276*(1+$J$1)),2)</f>
        <v>0</v>
      </c>
      <c r="J276" s="13">
        <f t="shared" ref="J276:J283" si="47">ROUND((G276*I276),2)</f>
        <v>0</v>
      </c>
    </row>
    <row r="277" spans="1:10" ht="28.5" x14ac:dyDescent="0.25">
      <c r="A277" s="39">
        <v>171</v>
      </c>
      <c r="B277" s="5" t="s">
        <v>10</v>
      </c>
      <c r="C277" s="5" t="s">
        <v>17</v>
      </c>
      <c r="D277" s="5" t="s">
        <v>284</v>
      </c>
      <c r="E277" s="47" t="s">
        <v>285</v>
      </c>
      <c r="F277" s="5" t="s">
        <v>13</v>
      </c>
      <c r="G277" s="48">
        <v>2143.17</v>
      </c>
      <c r="H277" s="98"/>
      <c r="I277" s="49">
        <f t="shared" si="46"/>
        <v>0</v>
      </c>
      <c r="J277" s="13">
        <f t="shared" si="47"/>
        <v>0</v>
      </c>
    </row>
    <row r="278" spans="1:10" ht="28.5" x14ac:dyDescent="0.25">
      <c r="A278" s="39">
        <v>172</v>
      </c>
      <c r="B278" s="5" t="s">
        <v>10</v>
      </c>
      <c r="C278" s="5" t="s">
        <v>17</v>
      </c>
      <c r="D278" s="5" t="s">
        <v>286</v>
      </c>
      <c r="E278" s="47" t="s">
        <v>287</v>
      </c>
      <c r="F278" s="5" t="s">
        <v>13</v>
      </c>
      <c r="G278" s="48">
        <v>14.86</v>
      </c>
      <c r="H278" s="98"/>
      <c r="I278" s="49">
        <f t="shared" si="46"/>
        <v>0</v>
      </c>
      <c r="J278" s="13">
        <f t="shared" si="47"/>
        <v>0</v>
      </c>
    </row>
    <row r="279" spans="1:10" ht="28.5" x14ac:dyDescent="0.25">
      <c r="A279" s="39">
        <v>173</v>
      </c>
      <c r="B279" s="5" t="s">
        <v>10</v>
      </c>
      <c r="C279" s="5" t="s">
        <v>17</v>
      </c>
      <c r="D279" s="5" t="s">
        <v>288</v>
      </c>
      <c r="E279" s="47" t="s">
        <v>289</v>
      </c>
      <c r="F279" s="5" t="s">
        <v>13</v>
      </c>
      <c r="G279" s="48">
        <v>534.91</v>
      </c>
      <c r="H279" s="98"/>
      <c r="I279" s="49">
        <f t="shared" si="46"/>
        <v>0</v>
      </c>
      <c r="J279" s="13">
        <f t="shared" si="47"/>
        <v>0</v>
      </c>
    </row>
    <row r="280" spans="1:10" ht="28.5" x14ac:dyDescent="0.25">
      <c r="A280" s="39">
        <v>174</v>
      </c>
      <c r="B280" s="5" t="s">
        <v>10</v>
      </c>
      <c r="C280" s="5" t="s">
        <v>17</v>
      </c>
      <c r="D280" s="5" t="s">
        <v>290</v>
      </c>
      <c r="E280" s="47" t="s">
        <v>291</v>
      </c>
      <c r="F280" s="5" t="s">
        <v>13</v>
      </c>
      <c r="G280" s="48">
        <v>152.01</v>
      </c>
      <c r="H280" s="98"/>
      <c r="I280" s="49">
        <f t="shared" si="46"/>
        <v>0</v>
      </c>
      <c r="J280" s="13">
        <f t="shared" si="47"/>
        <v>0</v>
      </c>
    </row>
    <row r="281" spans="1:10" ht="28.5" x14ac:dyDescent="0.25">
      <c r="A281" s="39">
        <v>175</v>
      </c>
      <c r="B281" s="5" t="s">
        <v>10</v>
      </c>
      <c r="C281" s="5" t="s">
        <v>17</v>
      </c>
      <c r="D281" s="5" t="s">
        <v>292</v>
      </c>
      <c r="E281" s="47" t="s">
        <v>293</v>
      </c>
      <c r="F281" s="5" t="s">
        <v>13</v>
      </c>
      <c r="G281" s="48">
        <v>90.54</v>
      </c>
      <c r="H281" s="98"/>
      <c r="I281" s="49">
        <f t="shared" si="46"/>
        <v>0</v>
      </c>
      <c r="J281" s="13">
        <f t="shared" si="47"/>
        <v>0</v>
      </c>
    </row>
    <row r="282" spans="1:10" ht="28.5" x14ac:dyDescent="0.25">
      <c r="A282" s="39">
        <v>176</v>
      </c>
      <c r="B282" s="5" t="s">
        <v>10</v>
      </c>
      <c r="C282" s="5" t="s">
        <v>17</v>
      </c>
      <c r="D282" s="5" t="s">
        <v>294</v>
      </c>
      <c r="E282" s="47" t="s">
        <v>295</v>
      </c>
      <c r="F282" s="5" t="s">
        <v>13</v>
      </c>
      <c r="G282" s="48">
        <v>78.13</v>
      </c>
      <c r="H282" s="98"/>
      <c r="I282" s="49">
        <f t="shared" si="46"/>
        <v>0</v>
      </c>
      <c r="J282" s="13">
        <f t="shared" si="47"/>
        <v>0</v>
      </c>
    </row>
    <row r="283" spans="1:10" ht="28.5" x14ac:dyDescent="0.25">
      <c r="A283" s="39">
        <v>177</v>
      </c>
      <c r="B283" s="5" t="s">
        <v>10</v>
      </c>
      <c r="C283" s="5" t="s">
        <v>17</v>
      </c>
      <c r="D283" s="5" t="s">
        <v>296</v>
      </c>
      <c r="E283" s="47" t="s">
        <v>297</v>
      </c>
      <c r="F283" s="5" t="s">
        <v>13</v>
      </c>
      <c r="G283" s="48">
        <v>15.19</v>
      </c>
      <c r="H283" s="98"/>
      <c r="I283" s="49">
        <f t="shared" si="46"/>
        <v>0</v>
      </c>
      <c r="J283" s="13">
        <f t="shared" si="47"/>
        <v>0</v>
      </c>
    </row>
    <row r="284" spans="1:10" x14ac:dyDescent="0.25">
      <c r="A284" s="39"/>
      <c r="B284" s="5"/>
      <c r="C284" s="5"/>
      <c r="D284" s="5"/>
      <c r="E284" s="47"/>
      <c r="F284" s="5"/>
      <c r="G284" s="48"/>
      <c r="H284" s="49"/>
      <c r="I284" s="49"/>
      <c r="J284" s="13"/>
    </row>
    <row r="285" spans="1:10" ht="35.1" customHeight="1" x14ac:dyDescent="0.25">
      <c r="A285" s="42" t="s">
        <v>923</v>
      </c>
      <c r="B285" s="6"/>
      <c r="C285" s="6"/>
      <c r="D285" s="6"/>
      <c r="E285" s="50" t="s">
        <v>298</v>
      </c>
      <c r="F285" s="102"/>
      <c r="G285" s="102"/>
      <c r="H285" s="103"/>
      <c r="I285" s="103"/>
      <c r="J285" s="28">
        <f>SUM(J287:J288)</f>
        <v>0</v>
      </c>
    </row>
    <row r="286" spans="1:10" x14ac:dyDescent="0.25">
      <c r="A286" s="39"/>
      <c r="B286" s="5"/>
      <c r="C286" s="5"/>
      <c r="D286" s="5"/>
      <c r="E286" s="47"/>
      <c r="F286" s="5"/>
      <c r="G286" s="48"/>
      <c r="H286" s="49"/>
      <c r="I286" s="49"/>
      <c r="J286" s="13"/>
    </row>
    <row r="287" spans="1:10" ht="28.5" x14ac:dyDescent="0.25">
      <c r="A287" s="39">
        <v>178</v>
      </c>
      <c r="B287" s="5" t="s">
        <v>10</v>
      </c>
      <c r="C287" s="5" t="s">
        <v>11</v>
      </c>
      <c r="D287" s="5">
        <v>88494</v>
      </c>
      <c r="E287" s="47" t="s">
        <v>299</v>
      </c>
      <c r="F287" s="5" t="s">
        <v>13</v>
      </c>
      <c r="G287" s="48">
        <v>481.84</v>
      </c>
      <c r="H287" s="98"/>
      <c r="I287" s="49">
        <f t="shared" ref="I287:I288" si="48">ROUND((H287*(1+$J$1)),2)</f>
        <v>0</v>
      </c>
      <c r="J287" s="13">
        <f t="shared" ref="J287:J288" si="49">ROUND((G287*I287),2)</f>
        <v>0</v>
      </c>
    </row>
    <row r="288" spans="1:10" ht="28.5" x14ac:dyDescent="0.25">
      <c r="A288" s="39">
        <v>179</v>
      </c>
      <c r="B288" s="5" t="s">
        <v>10</v>
      </c>
      <c r="C288" s="5" t="s">
        <v>11</v>
      </c>
      <c r="D288" s="5">
        <v>88488</v>
      </c>
      <c r="E288" s="47" t="s">
        <v>300</v>
      </c>
      <c r="F288" s="5" t="s">
        <v>13</v>
      </c>
      <c r="G288" s="48">
        <v>481.84</v>
      </c>
      <c r="H288" s="98"/>
      <c r="I288" s="49">
        <f t="shared" si="48"/>
        <v>0</v>
      </c>
      <c r="J288" s="13">
        <f t="shared" si="49"/>
        <v>0</v>
      </c>
    </row>
    <row r="289" spans="1:10" x14ac:dyDescent="0.25">
      <c r="A289" s="39"/>
      <c r="B289" s="5"/>
      <c r="C289" s="5"/>
      <c r="D289" s="5"/>
      <c r="E289" s="47"/>
      <c r="F289" s="5"/>
      <c r="G289" s="48"/>
      <c r="H289" s="49"/>
      <c r="I289" s="49"/>
      <c r="J289" s="13"/>
    </row>
    <row r="290" spans="1:10" ht="35.1" customHeight="1" x14ac:dyDescent="0.25">
      <c r="A290" s="42" t="s">
        <v>953</v>
      </c>
      <c r="B290" s="6"/>
      <c r="C290" s="6"/>
      <c r="D290" s="6"/>
      <c r="E290" s="50" t="s">
        <v>301</v>
      </c>
      <c r="F290" s="102"/>
      <c r="G290" s="102"/>
      <c r="H290" s="103"/>
      <c r="I290" s="103"/>
      <c r="J290" s="28">
        <f>SUM(J292:J294)</f>
        <v>0</v>
      </c>
    </row>
    <row r="291" spans="1:10" x14ac:dyDescent="0.25">
      <c r="A291" s="39"/>
      <c r="B291" s="5"/>
      <c r="C291" s="5"/>
      <c r="D291" s="5"/>
      <c r="E291" s="47"/>
      <c r="F291" s="5"/>
      <c r="G291" s="48"/>
      <c r="H291" s="49"/>
      <c r="I291" s="49"/>
      <c r="J291" s="13"/>
    </row>
    <row r="292" spans="1:10" ht="28.5" x14ac:dyDescent="0.25">
      <c r="A292" s="39">
        <v>180</v>
      </c>
      <c r="B292" s="5" t="s">
        <v>10</v>
      </c>
      <c r="C292" s="5" t="s">
        <v>17</v>
      </c>
      <c r="D292" s="5" t="s">
        <v>302</v>
      </c>
      <c r="E292" s="47" t="s">
        <v>303</v>
      </c>
      <c r="F292" s="5" t="s">
        <v>13</v>
      </c>
      <c r="G292" s="48">
        <v>2.81</v>
      </c>
      <c r="H292" s="98"/>
      <c r="I292" s="49">
        <f t="shared" ref="I292:I294" si="50">ROUND((H292*(1+$J$1)),2)</f>
        <v>0</v>
      </c>
      <c r="J292" s="13">
        <f t="shared" ref="J292:J294" si="51">ROUND((G292*I292),2)</f>
        <v>0</v>
      </c>
    </row>
    <row r="293" spans="1:10" ht="28.5" x14ac:dyDescent="0.25">
      <c r="A293" s="39">
        <v>181</v>
      </c>
      <c r="B293" s="5" t="s">
        <v>10</v>
      </c>
      <c r="C293" s="5" t="s">
        <v>17</v>
      </c>
      <c r="D293" s="5" t="s">
        <v>304</v>
      </c>
      <c r="E293" s="47" t="s">
        <v>305</v>
      </c>
      <c r="F293" s="5" t="s">
        <v>13</v>
      </c>
      <c r="G293" s="48">
        <v>2.4900000000000002</v>
      </c>
      <c r="H293" s="98"/>
      <c r="I293" s="49">
        <f t="shared" si="50"/>
        <v>0</v>
      </c>
      <c r="J293" s="13">
        <f t="shared" si="51"/>
        <v>0</v>
      </c>
    </row>
    <row r="294" spans="1:10" ht="28.5" x14ac:dyDescent="0.25">
      <c r="A294" s="39">
        <v>182</v>
      </c>
      <c r="B294" s="5" t="s">
        <v>10</v>
      </c>
      <c r="C294" s="5" t="s">
        <v>17</v>
      </c>
      <c r="D294" s="5" t="s">
        <v>306</v>
      </c>
      <c r="E294" s="47" t="s">
        <v>307</v>
      </c>
      <c r="F294" s="5" t="s">
        <v>13</v>
      </c>
      <c r="G294" s="48">
        <v>2.65</v>
      </c>
      <c r="H294" s="98"/>
      <c r="I294" s="49">
        <f t="shared" si="50"/>
        <v>0</v>
      </c>
      <c r="J294" s="13">
        <f t="shared" si="51"/>
        <v>0</v>
      </c>
    </row>
    <row r="295" spans="1:10" x14ac:dyDescent="0.25">
      <c r="A295" s="39"/>
      <c r="B295" s="5"/>
      <c r="C295" s="5"/>
      <c r="D295" s="5"/>
      <c r="E295" s="47"/>
      <c r="F295" s="5"/>
      <c r="G295" s="48"/>
      <c r="H295" s="49"/>
      <c r="I295" s="49"/>
      <c r="J295" s="13"/>
    </row>
    <row r="296" spans="1:10" ht="35.1" customHeight="1" x14ac:dyDescent="0.25">
      <c r="A296" s="42" t="s">
        <v>954</v>
      </c>
      <c r="B296" s="6"/>
      <c r="C296" s="6"/>
      <c r="D296" s="6"/>
      <c r="E296" s="50" t="s">
        <v>308</v>
      </c>
      <c r="F296" s="109"/>
      <c r="G296" s="109"/>
      <c r="H296" s="110"/>
      <c r="I296" s="110"/>
      <c r="J296" s="28">
        <f>SUM(J298:J304)</f>
        <v>0</v>
      </c>
    </row>
    <row r="297" spans="1:10" x14ac:dyDescent="0.25">
      <c r="A297" s="39"/>
      <c r="B297" s="5"/>
      <c r="C297" s="5"/>
      <c r="D297" s="5"/>
      <c r="E297" s="47"/>
      <c r="F297" s="5"/>
      <c r="G297" s="48"/>
      <c r="H297" s="49"/>
      <c r="I297" s="49"/>
      <c r="J297" s="13"/>
    </row>
    <row r="298" spans="1:10" ht="28.5" x14ac:dyDescent="0.25">
      <c r="A298" s="39">
        <v>183</v>
      </c>
      <c r="B298" s="5" t="s">
        <v>10</v>
      </c>
      <c r="C298" s="5" t="s">
        <v>17</v>
      </c>
      <c r="D298" s="5" t="s">
        <v>302</v>
      </c>
      <c r="E298" s="47" t="s">
        <v>303</v>
      </c>
      <c r="F298" s="5" t="s">
        <v>13</v>
      </c>
      <c r="G298" s="48">
        <v>4.47</v>
      </c>
      <c r="H298" s="98"/>
      <c r="I298" s="49">
        <f t="shared" ref="I298:I304" si="52">ROUND((H298*(1+$J$1)),2)</f>
        <v>0</v>
      </c>
      <c r="J298" s="13">
        <f t="shared" ref="J298:J304" si="53">ROUND((G298*I298),2)</f>
        <v>0</v>
      </c>
    </row>
    <row r="299" spans="1:10" ht="28.5" x14ac:dyDescent="0.25">
      <c r="A299" s="39">
        <v>184</v>
      </c>
      <c r="B299" s="5" t="s">
        <v>10</v>
      </c>
      <c r="C299" s="5" t="s">
        <v>17</v>
      </c>
      <c r="D299" s="5" t="s">
        <v>304</v>
      </c>
      <c r="E299" s="47" t="s">
        <v>305</v>
      </c>
      <c r="F299" s="5" t="s">
        <v>13</v>
      </c>
      <c r="G299" s="48">
        <v>3.23</v>
      </c>
      <c r="H299" s="98"/>
      <c r="I299" s="49">
        <f t="shared" si="52"/>
        <v>0</v>
      </c>
      <c r="J299" s="13">
        <f t="shared" si="53"/>
        <v>0</v>
      </c>
    </row>
    <row r="300" spans="1:10" ht="28.5" x14ac:dyDescent="0.25">
      <c r="A300" s="39">
        <v>185</v>
      </c>
      <c r="B300" s="5" t="s">
        <v>10</v>
      </c>
      <c r="C300" s="5" t="s">
        <v>17</v>
      </c>
      <c r="D300" s="5" t="s">
        <v>306</v>
      </c>
      <c r="E300" s="47" t="s">
        <v>307</v>
      </c>
      <c r="F300" s="5" t="s">
        <v>13</v>
      </c>
      <c r="G300" s="48">
        <v>1.72</v>
      </c>
      <c r="H300" s="98"/>
      <c r="I300" s="49">
        <f t="shared" si="52"/>
        <v>0</v>
      </c>
      <c r="J300" s="13">
        <f t="shared" si="53"/>
        <v>0</v>
      </c>
    </row>
    <row r="301" spans="1:10" ht="28.5" x14ac:dyDescent="0.25">
      <c r="A301" s="39">
        <v>186</v>
      </c>
      <c r="B301" s="5" t="s">
        <v>10</v>
      </c>
      <c r="C301" s="5" t="s">
        <v>17</v>
      </c>
      <c r="D301" s="5" t="s">
        <v>306</v>
      </c>
      <c r="E301" s="47" t="s">
        <v>307</v>
      </c>
      <c r="F301" s="5" t="s">
        <v>13</v>
      </c>
      <c r="G301" s="48">
        <v>10.49</v>
      </c>
      <c r="H301" s="98"/>
      <c r="I301" s="49">
        <f t="shared" si="52"/>
        <v>0</v>
      </c>
      <c r="J301" s="13">
        <f t="shared" si="53"/>
        <v>0</v>
      </c>
    </row>
    <row r="302" spans="1:10" ht="28.5" x14ac:dyDescent="0.25">
      <c r="A302" s="39">
        <v>187</v>
      </c>
      <c r="B302" s="5" t="s">
        <v>10</v>
      </c>
      <c r="C302" s="5" t="s">
        <v>17</v>
      </c>
      <c r="D302" s="5" t="s">
        <v>309</v>
      </c>
      <c r="E302" s="47" t="s">
        <v>310</v>
      </c>
      <c r="F302" s="5" t="s">
        <v>13</v>
      </c>
      <c r="G302" s="48">
        <v>2.94</v>
      </c>
      <c r="H302" s="98"/>
      <c r="I302" s="49">
        <f t="shared" si="52"/>
        <v>0</v>
      </c>
      <c r="J302" s="13">
        <f t="shared" si="53"/>
        <v>0</v>
      </c>
    </row>
    <row r="303" spans="1:10" ht="28.5" x14ac:dyDescent="0.25">
      <c r="A303" s="39">
        <v>188</v>
      </c>
      <c r="B303" s="5" t="s">
        <v>10</v>
      </c>
      <c r="C303" s="5" t="s">
        <v>17</v>
      </c>
      <c r="D303" s="5" t="s">
        <v>311</v>
      </c>
      <c r="E303" s="47" t="s">
        <v>312</v>
      </c>
      <c r="F303" s="5" t="s">
        <v>13</v>
      </c>
      <c r="G303" s="48">
        <v>1.7</v>
      </c>
      <c r="H303" s="98"/>
      <c r="I303" s="49">
        <f t="shared" si="52"/>
        <v>0</v>
      </c>
      <c r="J303" s="13">
        <f t="shared" si="53"/>
        <v>0</v>
      </c>
    </row>
    <row r="304" spans="1:10" ht="28.5" x14ac:dyDescent="0.25">
      <c r="A304" s="39">
        <v>189</v>
      </c>
      <c r="B304" s="5" t="s">
        <v>10</v>
      </c>
      <c r="C304" s="5" t="s">
        <v>17</v>
      </c>
      <c r="D304" s="5" t="s">
        <v>313</v>
      </c>
      <c r="E304" s="47" t="s">
        <v>314</v>
      </c>
      <c r="F304" s="5" t="s">
        <v>13</v>
      </c>
      <c r="G304" s="48">
        <v>0.49</v>
      </c>
      <c r="H304" s="98"/>
      <c r="I304" s="49">
        <f t="shared" si="52"/>
        <v>0</v>
      </c>
      <c r="J304" s="13">
        <f t="shared" si="53"/>
        <v>0</v>
      </c>
    </row>
    <row r="305" spans="1:10" x14ac:dyDescent="0.25">
      <c r="A305" s="39"/>
      <c r="B305" s="5"/>
      <c r="C305" s="5"/>
      <c r="D305" s="5"/>
      <c r="E305" s="47"/>
      <c r="F305" s="5"/>
      <c r="G305" s="48"/>
      <c r="H305" s="49"/>
      <c r="I305" s="49"/>
      <c r="J305" s="13"/>
    </row>
    <row r="306" spans="1:10" ht="35.1" customHeight="1" x14ac:dyDescent="0.25">
      <c r="A306" s="42" t="s">
        <v>955</v>
      </c>
      <c r="B306" s="6"/>
      <c r="C306" s="6"/>
      <c r="D306" s="6"/>
      <c r="E306" s="50" t="s">
        <v>315</v>
      </c>
      <c r="F306" s="102"/>
      <c r="G306" s="102"/>
      <c r="H306" s="103"/>
      <c r="I306" s="103"/>
      <c r="J306" s="28">
        <f>J308</f>
        <v>0</v>
      </c>
    </row>
    <row r="307" spans="1:10" x14ac:dyDescent="0.25">
      <c r="A307" s="39"/>
      <c r="B307" s="5"/>
      <c r="C307" s="5"/>
      <c r="D307" s="5"/>
      <c r="E307" s="47"/>
      <c r="F307" s="5"/>
      <c r="G307" s="48"/>
      <c r="H307" s="49"/>
      <c r="I307" s="49"/>
      <c r="J307" s="13"/>
    </row>
    <row r="308" spans="1:10" ht="35.1" customHeight="1" x14ac:dyDescent="0.25">
      <c r="A308" s="42" t="s">
        <v>956</v>
      </c>
      <c r="B308" s="6"/>
      <c r="C308" s="6"/>
      <c r="D308" s="6"/>
      <c r="E308" s="50" t="s">
        <v>75</v>
      </c>
      <c r="F308" s="102"/>
      <c r="G308" s="102"/>
      <c r="H308" s="103"/>
      <c r="I308" s="103"/>
      <c r="J308" s="28">
        <f>SUM(J310)</f>
        <v>0</v>
      </c>
    </row>
    <row r="309" spans="1:10" x14ac:dyDescent="0.25">
      <c r="A309" s="39"/>
      <c r="B309" s="5"/>
      <c r="C309" s="5"/>
      <c r="D309" s="5"/>
      <c r="E309" s="47"/>
      <c r="F309" s="5"/>
      <c r="G309" s="48"/>
      <c r="H309" s="49"/>
      <c r="I309" s="49"/>
      <c r="J309" s="13"/>
    </row>
    <row r="310" spans="1:10" ht="42.75" x14ac:dyDescent="0.25">
      <c r="A310" s="39">
        <v>190</v>
      </c>
      <c r="B310" s="5" t="s">
        <v>10</v>
      </c>
      <c r="C310" s="5" t="s">
        <v>11</v>
      </c>
      <c r="D310" s="5">
        <v>100724</v>
      </c>
      <c r="E310" s="47" t="s">
        <v>316</v>
      </c>
      <c r="F310" s="5" t="s">
        <v>13</v>
      </c>
      <c r="G310" s="48">
        <v>1836.4</v>
      </c>
      <c r="H310" s="98"/>
      <c r="I310" s="49">
        <f t="shared" ref="I310" si="54">ROUND((H310*(1+$J$1)),2)</f>
        <v>0</v>
      </c>
      <c r="J310" s="13">
        <f t="shared" ref="J310" si="55">ROUND((G310*I310),2)</f>
        <v>0</v>
      </c>
    </row>
    <row r="311" spans="1:10" x14ac:dyDescent="0.25">
      <c r="A311" s="39"/>
      <c r="B311" s="5"/>
      <c r="C311" s="5"/>
      <c r="D311" s="5"/>
      <c r="E311" s="47"/>
      <c r="F311" s="5"/>
      <c r="G311" s="48"/>
      <c r="H311" s="49"/>
      <c r="I311" s="49"/>
      <c r="J311" s="13"/>
    </row>
    <row r="312" spans="1:10" s="8" customFormat="1" ht="35.1" customHeight="1" x14ac:dyDescent="0.25">
      <c r="A312" s="38" t="s">
        <v>21</v>
      </c>
      <c r="B312" s="9"/>
      <c r="C312" s="9"/>
      <c r="D312" s="9"/>
      <c r="E312" s="46" t="s">
        <v>317</v>
      </c>
      <c r="F312" s="106"/>
      <c r="G312" s="106"/>
      <c r="H312" s="107"/>
      <c r="I312" s="107"/>
      <c r="J312" s="23">
        <f>J314+J354+J364+J368</f>
        <v>0</v>
      </c>
    </row>
    <row r="313" spans="1:10" x14ac:dyDescent="0.25">
      <c r="A313" s="39"/>
      <c r="B313" s="5"/>
      <c r="C313" s="5"/>
      <c r="D313" s="5"/>
      <c r="E313" s="47"/>
      <c r="F313" s="5"/>
      <c r="G313" s="48"/>
      <c r="H313" s="49"/>
      <c r="I313" s="49"/>
      <c r="J313" s="13"/>
    </row>
    <row r="314" spans="1:10" ht="35.1" customHeight="1" x14ac:dyDescent="0.25">
      <c r="A314" s="42" t="s">
        <v>924</v>
      </c>
      <c r="B314" s="6"/>
      <c r="C314" s="6"/>
      <c r="D314" s="6"/>
      <c r="E314" s="50" t="s">
        <v>318</v>
      </c>
      <c r="F314" s="102"/>
      <c r="G314" s="102"/>
      <c r="H314" s="103"/>
      <c r="I314" s="103"/>
      <c r="J314" s="28">
        <f>SUM(J316:J352)</f>
        <v>0</v>
      </c>
    </row>
    <row r="315" spans="1:10" x14ac:dyDescent="0.25">
      <c r="A315" s="39"/>
      <c r="B315" s="5"/>
      <c r="C315" s="5"/>
      <c r="D315" s="5"/>
      <c r="E315" s="47"/>
      <c r="F315" s="5"/>
      <c r="G315" s="48"/>
      <c r="H315" s="49"/>
      <c r="I315" s="49"/>
      <c r="J315" s="13"/>
    </row>
    <row r="316" spans="1:10" ht="28.5" x14ac:dyDescent="0.25">
      <c r="A316" s="39">
        <v>191</v>
      </c>
      <c r="B316" s="5" t="s">
        <v>10</v>
      </c>
      <c r="C316" s="5" t="s">
        <v>11</v>
      </c>
      <c r="D316" s="5">
        <v>89356</v>
      </c>
      <c r="E316" s="47" t="s">
        <v>319</v>
      </c>
      <c r="F316" s="5" t="s">
        <v>21</v>
      </c>
      <c r="G316" s="48">
        <v>414.1</v>
      </c>
      <c r="H316" s="98"/>
      <c r="I316" s="49">
        <f t="shared" ref="I316:I352" si="56">ROUND((H316*(1+$J$1)),2)</f>
        <v>0</v>
      </c>
      <c r="J316" s="13">
        <f t="shared" ref="J316:J352" si="57">ROUND((G316*I316),2)</f>
        <v>0</v>
      </c>
    </row>
    <row r="317" spans="1:10" ht="28.5" x14ac:dyDescent="0.25">
      <c r="A317" s="39">
        <v>192</v>
      </c>
      <c r="B317" s="5" t="s">
        <v>10</v>
      </c>
      <c r="C317" s="5" t="s">
        <v>11</v>
      </c>
      <c r="D317" s="5">
        <v>103978</v>
      </c>
      <c r="E317" s="47" t="s">
        <v>320</v>
      </c>
      <c r="F317" s="5" t="s">
        <v>21</v>
      </c>
      <c r="G317" s="48">
        <v>15.5</v>
      </c>
      <c r="H317" s="98"/>
      <c r="I317" s="49">
        <f t="shared" si="56"/>
        <v>0</v>
      </c>
      <c r="J317" s="13">
        <f t="shared" si="57"/>
        <v>0</v>
      </c>
    </row>
    <row r="318" spans="1:10" ht="28.5" x14ac:dyDescent="0.25">
      <c r="A318" s="39">
        <v>193</v>
      </c>
      <c r="B318" s="5" t="s">
        <v>10</v>
      </c>
      <c r="C318" s="5" t="s">
        <v>11</v>
      </c>
      <c r="D318" s="5">
        <v>103979</v>
      </c>
      <c r="E318" s="47" t="s">
        <v>321</v>
      </c>
      <c r="F318" s="5" t="s">
        <v>21</v>
      </c>
      <c r="G318" s="48">
        <v>51.6</v>
      </c>
      <c r="H318" s="98"/>
      <c r="I318" s="49">
        <f t="shared" si="56"/>
        <v>0</v>
      </c>
      <c r="J318" s="13">
        <f t="shared" si="57"/>
        <v>0</v>
      </c>
    </row>
    <row r="319" spans="1:10" ht="28.5" x14ac:dyDescent="0.25">
      <c r="A319" s="39">
        <v>194</v>
      </c>
      <c r="B319" s="5" t="s">
        <v>10</v>
      </c>
      <c r="C319" s="5" t="s">
        <v>11</v>
      </c>
      <c r="D319" s="5">
        <v>89450</v>
      </c>
      <c r="E319" s="47" t="s">
        <v>322</v>
      </c>
      <c r="F319" s="5" t="s">
        <v>21</v>
      </c>
      <c r="G319" s="48">
        <v>44.4</v>
      </c>
      <c r="H319" s="98"/>
      <c r="I319" s="49">
        <f t="shared" si="56"/>
        <v>0</v>
      </c>
      <c r="J319" s="13">
        <f t="shared" si="57"/>
        <v>0</v>
      </c>
    </row>
    <row r="320" spans="1:10" ht="28.5" x14ac:dyDescent="0.25">
      <c r="A320" s="39">
        <v>195</v>
      </c>
      <c r="B320" s="5" t="s">
        <v>10</v>
      </c>
      <c r="C320" s="5" t="s">
        <v>11</v>
      </c>
      <c r="D320" s="5">
        <v>89452</v>
      </c>
      <c r="E320" s="47" t="s">
        <v>323</v>
      </c>
      <c r="F320" s="5" t="s">
        <v>21</v>
      </c>
      <c r="G320" s="48">
        <v>316.8</v>
      </c>
      <c r="H320" s="98"/>
      <c r="I320" s="49">
        <f t="shared" si="56"/>
        <v>0</v>
      </c>
      <c r="J320" s="13">
        <f t="shared" si="57"/>
        <v>0</v>
      </c>
    </row>
    <row r="321" spans="1:10" ht="42.75" x14ac:dyDescent="0.25">
      <c r="A321" s="39">
        <v>196</v>
      </c>
      <c r="B321" s="5" t="s">
        <v>10</v>
      </c>
      <c r="C321" s="5" t="s">
        <v>11</v>
      </c>
      <c r="D321" s="5">
        <v>89429</v>
      </c>
      <c r="E321" s="47" t="s">
        <v>324</v>
      </c>
      <c r="F321" s="5" t="s">
        <v>16</v>
      </c>
      <c r="G321" s="48">
        <v>83</v>
      </c>
      <c r="H321" s="98"/>
      <c r="I321" s="49">
        <f t="shared" si="56"/>
        <v>0</v>
      </c>
      <c r="J321" s="13">
        <f t="shared" si="57"/>
        <v>0</v>
      </c>
    </row>
    <row r="322" spans="1:10" ht="57" x14ac:dyDescent="0.25">
      <c r="A322" s="39">
        <v>197</v>
      </c>
      <c r="B322" s="5" t="s">
        <v>10</v>
      </c>
      <c r="C322" s="5" t="s">
        <v>11</v>
      </c>
      <c r="D322" s="5">
        <v>94660</v>
      </c>
      <c r="E322" s="47" t="s">
        <v>325</v>
      </c>
      <c r="F322" s="5" t="s">
        <v>16</v>
      </c>
      <c r="G322" s="48">
        <v>2</v>
      </c>
      <c r="H322" s="98"/>
      <c r="I322" s="49">
        <f t="shared" si="56"/>
        <v>0</v>
      </c>
      <c r="J322" s="13">
        <f t="shared" si="57"/>
        <v>0</v>
      </c>
    </row>
    <row r="323" spans="1:10" ht="42.75" x14ac:dyDescent="0.25">
      <c r="A323" s="39">
        <v>198</v>
      </c>
      <c r="B323" s="5" t="s">
        <v>10</v>
      </c>
      <c r="C323" s="5" t="s">
        <v>11</v>
      </c>
      <c r="D323" s="5">
        <v>104001</v>
      </c>
      <c r="E323" s="47" t="s">
        <v>326</v>
      </c>
      <c r="F323" s="5" t="s">
        <v>16</v>
      </c>
      <c r="G323" s="48">
        <v>56</v>
      </c>
      <c r="H323" s="98"/>
      <c r="I323" s="49">
        <f t="shared" si="56"/>
        <v>0</v>
      </c>
      <c r="J323" s="13">
        <f t="shared" si="57"/>
        <v>0</v>
      </c>
    </row>
    <row r="324" spans="1:10" ht="42.75" x14ac:dyDescent="0.25">
      <c r="A324" s="39">
        <v>199</v>
      </c>
      <c r="B324" s="5" t="s">
        <v>10</v>
      </c>
      <c r="C324" s="5" t="s">
        <v>11</v>
      </c>
      <c r="D324" s="5">
        <v>89616</v>
      </c>
      <c r="E324" s="47" t="s">
        <v>327</v>
      </c>
      <c r="F324" s="5" t="s">
        <v>16</v>
      </c>
      <c r="G324" s="48">
        <v>16</v>
      </c>
      <c r="H324" s="98"/>
      <c r="I324" s="49">
        <f t="shared" si="56"/>
        <v>0</v>
      </c>
      <c r="J324" s="13">
        <f t="shared" si="57"/>
        <v>0</v>
      </c>
    </row>
    <row r="325" spans="1:10" ht="28.5" x14ac:dyDescent="0.25">
      <c r="A325" s="39">
        <v>200</v>
      </c>
      <c r="B325" s="5" t="s">
        <v>10</v>
      </c>
      <c r="C325" s="5" t="s">
        <v>11</v>
      </c>
      <c r="D325" s="5">
        <v>103959</v>
      </c>
      <c r="E325" s="47" t="s">
        <v>328</v>
      </c>
      <c r="F325" s="5" t="s">
        <v>16</v>
      </c>
      <c r="G325" s="48">
        <v>16</v>
      </c>
      <c r="H325" s="98"/>
      <c r="I325" s="49">
        <f t="shared" si="56"/>
        <v>0</v>
      </c>
      <c r="J325" s="13">
        <f t="shared" si="57"/>
        <v>0</v>
      </c>
    </row>
    <row r="326" spans="1:10" ht="28.5" x14ac:dyDescent="0.25">
      <c r="A326" s="39">
        <v>201</v>
      </c>
      <c r="B326" s="5" t="s">
        <v>10</v>
      </c>
      <c r="C326" s="5" t="s">
        <v>11</v>
      </c>
      <c r="D326" s="5">
        <v>103968</v>
      </c>
      <c r="E326" s="47" t="s">
        <v>329</v>
      </c>
      <c r="F326" s="5" t="s">
        <v>16</v>
      </c>
      <c r="G326" s="48">
        <v>38</v>
      </c>
      <c r="H326" s="98"/>
      <c r="I326" s="49">
        <f t="shared" si="56"/>
        <v>0</v>
      </c>
      <c r="J326" s="13">
        <f t="shared" si="57"/>
        <v>0</v>
      </c>
    </row>
    <row r="327" spans="1:10" ht="28.5" x14ac:dyDescent="0.25">
      <c r="A327" s="39">
        <v>202</v>
      </c>
      <c r="B327" s="5" t="s">
        <v>10</v>
      </c>
      <c r="C327" s="5" t="s">
        <v>17</v>
      </c>
      <c r="D327" s="5" t="s">
        <v>330</v>
      </c>
      <c r="E327" s="47" t="s">
        <v>331</v>
      </c>
      <c r="F327" s="5" t="s">
        <v>16</v>
      </c>
      <c r="G327" s="48">
        <v>18</v>
      </c>
      <c r="H327" s="98"/>
      <c r="I327" s="49">
        <f t="shared" si="56"/>
        <v>0</v>
      </c>
      <c r="J327" s="13">
        <f t="shared" si="57"/>
        <v>0</v>
      </c>
    </row>
    <row r="328" spans="1:10" ht="28.5" x14ac:dyDescent="0.25">
      <c r="A328" s="39">
        <v>203</v>
      </c>
      <c r="B328" s="5" t="s">
        <v>10</v>
      </c>
      <c r="C328" s="5" t="s">
        <v>11</v>
      </c>
      <c r="D328" s="5">
        <v>103986</v>
      </c>
      <c r="E328" s="47" t="s">
        <v>332</v>
      </c>
      <c r="F328" s="5" t="s">
        <v>16</v>
      </c>
      <c r="G328" s="48">
        <v>24</v>
      </c>
      <c r="H328" s="98"/>
      <c r="I328" s="49">
        <f t="shared" si="56"/>
        <v>0</v>
      </c>
      <c r="J328" s="13">
        <f t="shared" si="57"/>
        <v>0</v>
      </c>
    </row>
    <row r="329" spans="1:10" ht="42.75" x14ac:dyDescent="0.25">
      <c r="A329" s="39">
        <v>204</v>
      </c>
      <c r="B329" s="5" t="s">
        <v>10</v>
      </c>
      <c r="C329" s="5" t="s">
        <v>11</v>
      </c>
      <c r="D329" s="5">
        <v>89430</v>
      </c>
      <c r="E329" s="47" t="s">
        <v>333</v>
      </c>
      <c r="F329" s="5" t="s">
        <v>16</v>
      </c>
      <c r="G329" s="48">
        <v>4</v>
      </c>
      <c r="H329" s="98"/>
      <c r="I329" s="49">
        <f t="shared" si="56"/>
        <v>0</v>
      </c>
      <c r="J329" s="13">
        <f t="shared" si="57"/>
        <v>0</v>
      </c>
    </row>
    <row r="330" spans="1:10" ht="28.5" x14ac:dyDescent="0.25">
      <c r="A330" s="39">
        <v>205</v>
      </c>
      <c r="B330" s="5" t="s">
        <v>10</v>
      </c>
      <c r="C330" s="5" t="s">
        <v>11</v>
      </c>
      <c r="D330" s="5">
        <v>89408</v>
      </c>
      <c r="E330" s="47" t="s">
        <v>334</v>
      </c>
      <c r="F330" s="5" t="s">
        <v>16</v>
      </c>
      <c r="G330" s="48">
        <v>248</v>
      </c>
      <c r="H330" s="98"/>
      <c r="I330" s="49">
        <f t="shared" si="56"/>
        <v>0</v>
      </c>
      <c r="J330" s="13">
        <f t="shared" si="57"/>
        <v>0</v>
      </c>
    </row>
    <row r="331" spans="1:10" ht="28.5" x14ac:dyDescent="0.25">
      <c r="A331" s="39">
        <v>206</v>
      </c>
      <c r="B331" s="5" t="s">
        <v>10</v>
      </c>
      <c r="C331" s="5" t="s">
        <v>11</v>
      </c>
      <c r="D331" s="5">
        <v>103980</v>
      </c>
      <c r="E331" s="47" t="s">
        <v>335</v>
      </c>
      <c r="F331" s="5" t="s">
        <v>16</v>
      </c>
      <c r="G331" s="48">
        <v>2</v>
      </c>
      <c r="H331" s="98"/>
      <c r="I331" s="49">
        <f t="shared" si="56"/>
        <v>0</v>
      </c>
      <c r="J331" s="13">
        <f t="shared" si="57"/>
        <v>0</v>
      </c>
    </row>
    <row r="332" spans="1:10" ht="28.5" x14ac:dyDescent="0.25">
      <c r="A332" s="39">
        <v>207</v>
      </c>
      <c r="B332" s="5" t="s">
        <v>10</v>
      </c>
      <c r="C332" s="5" t="s">
        <v>11</v>
      </c>
      <c r="D332" s="5">
        <v>103984</v>
      </c>
      <c r="E332" s="47" t="s">
        <v>336</v>
      </c>
      <c r="F332" s="5" t="s">
        <v>16</v>
      </c>
      <c r="G332" s="48">
        <v>6</v>
      </c>
      <c r="H332" s="98"/>
      <c r="I332" s="49">
        <f t="shared" si="56"/>
        <v>0</v>
      </c>
      <c r="J332" s="13">
        <f t="shared" si="57"/>
        <v>0</v>
      </c>
    </row>
    <row r="333" spans="1:10" ht="28.5" x14ac:dyDescent="0.25">
      <c r="A333" s="39">
        <v>208</v>
      </c>
      <c r="B333" s="5" t="s">
        <v>10</v>
      </c>
      <c r="C333" s="5" t="s">
        <v>11</v>
      </c>
      <c r="D333" s="5">
        <v>89505</v>
      </c>
      <c r="E333" s="47" t="s">
        <v>337</v>
      </c>
      <c r="F333" s="5" t="s">
        <v>16</v>
      </c>
      <c r="G333" s="48">
        <v>1</v>
      </c>
      <c r="H333" s="98"/>
      <c r="I333" s="49">
        <f t="shared" si="56"/>
        <v>0</v>
      </c>
      <c r="J333" s="13">
        <f t="shared" si="57"/>
        <v>0</v>
      </c>
    </row>
    <row r="334" spans="1:10" ht="28.5" x14ac:dyDescent="0.25">
      <c r="A334" s="39">
        <v>209</v>
      </c>
      <c r="B334" s="5" t="s">
        <v>10</v>
      </c>
      <c r="C334" s="5" t="s">
        <v>11</v>
      </c>
      <c r="D334" s="5">
        <v>89521</v>
      </c>
      <c r="E334" s="47" t="s">
        <v>338</v>
      </c>
      <c r="F334" s="5" t="s">
        <v>16</v>
      </c>
      <c r="G334" s="48">
        <v>45</v>
      </c>
      <c r="H334" s="98"/>
      <c r="I334" s="49">
        <f t="shared" si="56"/>
        <v>0</v>
      </c>
      <c r="J334" s="13">
        <f t="shared" si="57"/>
        <v>0</v>
      </c>
    </row>
    <row r="335" spans="1:10" ht="28.5" x14ac:dyDescent="0.25">
      <c r="A335" s="39">
        <v>210</v>
      </c>
      <c r="B335" s="5" t="s">
        <v>10</v>
      </c>
      <c r="C335" s="5" t="s">
        <v>11</v>
      </c>
      <c r="D335" s="5">
        <v>103981</v>
      </c>
      <c r="E335" s="47" t="s">
        <v>339</v>
      </c>
      <c r="F335" s="5" t="s">
        <v>16</v>
      </c>
      <c r="G335" s="48">
        <v>1</v>
      </c>
      <c r="H335" s="98"/>
      <c r="I335" s="49">
        <f t="shared" si="56"/>
        <v>0</v>
      </c>
      <c r="J335" s="13">
        <f t="shared" si="57"/>
        <v>0</v>
      </c>
    </row>
    <row r="336" spans="1:10" ht="28.5" x14ac:dyDescent="0.25">
      <c r="A336" s="39">
        <v>211</v>
      </c>
      <c r="B336" s="5" t="s">
        <v>10</v>
      </c>
      <c r="C336" s="5" t="s">
        <v>11</v>
      </c>
      <c r="D336" s="5">
        <v>89409</v>
      </c>
      <c r="E336" s="47" t="s">
        <v>340</v>
      </c>
      <c r="F336" s="5" t="s">
        <v>16</v>
      </c>
      <c r="G336" s="48">
        <v>2</v>
      </c>
      <c r="H336" s="98"/>
      <c r="I336" s="49">
        <f t="shared" si="56"/>
        <v>0</v>
      </c>
      <c r="J336" s="13">
        <f t="shared" si="57"/>
        <v>0</v>
      </c>
    </row>
    <row r="337" spans="1:10" ht="28.5" x14ac:dyDescent="0.25">
      <c r="A337" s="39">
        <v>212</v>
      </c>
      <c r="B337" s="5" t="s">
        <v>10</v>
      </c>
      <c r="C337" s="5" t="s">
        <v>11</v>
      </c>
      <c r="D337" s="5">
        <v>89424</v>
      </c>
      <c r="E337" s="47" t="s">
        <v>341</v>
      </c>
      <c r="F337" s="5" t="s">
        <v>16</v>
      </c>
      <c r="G337" s="48">
        <v>40</v>
      </c>
      <c r="H337" s="98"/>
      <c r="I337" s="49">
        <f t="shared" si="56"/>
        <v>0</v>
      </c>
      <c r="J337" s="13">
        <f t="shared" si="57"/>
        <v>0</v>
      </c>
    </row>
    <row r="338" spans="1:10" ht="28.5" x14ac:dyDescent="0.25">
      <c r="A338" s="39">
        <v>213</v>
      </c>
      <c r="B338" s="5" t="s">
        <v>10</v>
      </c>
      <c r="C338" s="5" t="s">
        <v>11</v>
      </c>
      <c r="D338" s="5">
        <v>103995</v>
      </c>
      <c r="E338" s="47" t="s">
        <v>342</v>
      </c>
      <c r="F338" s="5" t="s">
        <v>16</v>
      </c>
      <c r="G338" s="48">
        <v>16</v>
      </c>
      <c r="H338" s="98"/>
      <c r="I338" s="49">
        <f t="shared" si="56"/>
        <v>0</v>
      </c>
      <c r="J338" s="13">
        <f t="shared" si="57"/>
        <v>0</v>
      </c>
    </row>
    <row r="339" spans="1:10" ht="28.5" x14ac:dyDescent="0.25">
      <c r="A339" s="39">
        <v>214</v>
      </c>
      <c r="B339" s="5" t="s">
        <v>10</v>
      </c>
      <c r="C339" s="5" t="s">
        <v>11</v>
      </c>
      <c r="D339" s="5">
        <v>89440</v>
      </c>
      <c r="E339" s="47" t="s">
        <v>343</v>
      </c>
      <c r="F339" s="5" t="s">
        <v>16</v>
      </c>
      <c r="G339" s="48">
        <v>63</v>
      </c>
      <c r="H339" s="98"/>
      <c r="I339" s="49">
        <f t="shared" si="56"/>
        <v>0</v>
      </c>
      <c r="J339" s="13">
        <f t="shared" si="57"/>
        <v>0</v>
      </c>
    </row>
    <row r="340" spans="1:10" ht="28.5" x14ac:dyDescent="0.25">
      <c r="A340" s="39">
        <v>215</v>
      </c>
      <c r="B340" s="5" t="s">
        <v>10</v>
      </c>
      <c r="C340" s="5" t="s">
        <v>11</v>
      </c>
      <c r="D340" s="5">
        <v>104004</v>
      </c>
      <c r="E340" s="47" t="s">
        <v>344</v>
      </c>
      <c r="F340" s="5" t="s">
        <v>16</v>
      </c>
      <c r="G340" s="48">
        <v>8</v>
      </c>
      <c r="H340" s="98"/>
      <c r="I340" s="49">
        <f t="shared" si="56"/>
        <v>0</v>
      </c>
      <c r="J340" s="13">
        <f t="shared" si="57"/>
        <v>0</v>
      </c>
    </row>
    <row r="341" spans="1:10" ht="28.5" x14ac:dyDescent="0.25">
      <c r="A341" s="39">
        <v>216</v>
      </c>
      <c r="B341" s="5" t="s">
        <v>10</v>
      </c>
      <c r="C341" s="5" t="s">
        <v>11</v>
      </c>
      <c r="D341" s="5">
        <v>89628</v>
      </c>
      <c r="E341" s="47" t="s">
        <v>345</v>
      </c>
      <c r="F341" s="5" t="s">
        <v>16</v>
      </c>
      <c r="G341" s="48">
        <v>3</v>
      </c>
      <c r="H341" s="98"/>
      <c r="I341" s="49">
        <f t="shared" si="56"/>
        <v>0</v>
      </c>
      <c r="J341" s="13">
        <f t="shared" si="57"/>
        <v>0</v>
      </c>
    </row>
    <row r="342" spans="1:10" ht="28.5" x14ac:dyDescent="0.25">
      <c r="A342" s="39">
        <v>217</v>
      </c>
      <c r="B342" s="5" t="s">
        <v>10</v>
      </c>
      <c r="C342" s="5" t="s">
        <v>11</v>
      </c>
      <c r="D342" s="5">
        <v>89631</v>
      </c>
      <c r="E342" s="47" t="s">
        <v>346</v>
      </c>
      <c r="F342" s="5" t="s">
        <v>16</v>
      </c>
      <c r="G342" s="48">
        <v>18</v>
      </c>
      <c r="H342" s="98"/>
      <c r="I342" s="49">
        <f t="shared" si="56"/>
        <v>0</v>
      </c>
      <c r="J342" s="13">
        <f t="shared" si="57"/>
        <v>0</v>
      </c>
    </row>
    <row r="343" spans="1:10" ht="28.5" x14ac:dyDescent="0.25">
      <c r="A343" s="39">
        <v>218</v>
      </c>
      <c r="B343" s="5" t="s">
        <v>10</v>
      </c>
      <c r="C343" s="5" t="s">
        <v>11</v>
      </c>
      <c r="D343" s="5">
        <v>89627</v>
      </c>
      <c r="E343" s="47" t="s">
        <v>347</v>
      </c>
      <c r="F343" s="5" t="s">
        <v>16</v>
      </c>
      <c r="G343" s="48">
        <v>19</v>
      </c>
      <c r="H343" s="98"/>
      <c r="I343" s="49">
        <f t="shared" si="56"/>
        <v>0</v>
      </c>
      <c r="J343" s="13">
        <f t="shared" si="57"/>
        <v>0</v>
      </c>
    </row>
    <row r="344" spans="1:10" ht="28.5" x14ac:dyDescent="0.25">
      <c r="A344" s="39">
        <v>219</v>
      </c>
      <c r="B344" s="5" t="s">
        <v>10</v>
      </c>
      <c r="C344" s="5" t="s">
        <v>11</v>
      </c>
      <c r="D344" s="5">
        <v>89632</v>
      </c>
      <c r="E344" s="47" t="s">
        <v>348</v>
      </c>
      <c r="F344" s="5" t="s">
        <v>16</v>
      </c>
      <c r="G344" s="48">
        <v>33</v>
      </c>
      <c r="H344" s="98"/>
      <c r="I344" s="49">
        <f t="shared" si="56"/>
        <v>0</v>
      </c>
      <c r="J344" s="13">
        <f t="shared" si="57"/>
        <v>0</v>
      </c>
    </row>
    <row r="345" spans="1:10" ht="28.5" x14ac:dyDescent="0.25">
      <c r="A345" s="39">
        <v>220</v>
      </c>
      <c r="B345" s="5" t="s">
        <v>10</v>
      </c>
      <c r="C345" s="5" t="s">
        <v>11</v>
      </c>
      <c r="D345" s="5">
        <v>104011</v>
      </c>
      <c r="E345" s="47" t="s">
        <v>349</v>
      </c>
      <c r="F345" s="5" t="s">
        <v>16</v>
      </c>
      <c r="G345" s="48">
        <v>1</v>
      </c>
      <c r="H345" s="98"/>
      <c r="I345" s="49">
        <f t="shared" si="56"/>
        <v>0</v>
      </c>
      <c r="J345" s="13">
        <f t="shared" si="57"/>
        <v>0</v>
      </c>
    </row>
    <row r="346" spans="1:10" ht="42.75" x14ac:dyDescent="0.25">
      <c r="A346" s="39">
        <v>221</v>
      </c>
      <c r="B346" s="5" t="s">
        <v>10</v>
      </c>
      <c r="C346" s="5" t="s">
        <v>11</v>
      </c>
      <c r="D346" s="5">
        <v>89396</v>
      </c>
      <c r="E346" s="47" t="s">
        <v>350</v>
      </c>
      <c r="F346" s="5" t="s">
        <v>16</v>
      </c>
      <c r="G346" s="48">
        <v>4</v>
      </c>
      <c r="H346" s="98"/>
      <c r="I346" s="49">
        <f t="shared" si="56"/>
        <v>0</v>
      </c>
      <c r="J346" s="13">
        <f t="shared" si="57"/>
        <v>0</v>
      </c>
    </row>
    <row r="347" spans="1:10" ht="42.75" x14ac:dyDescent="0.25">
      <c r="A347" s="39">
        <v>222</v>
      </c>
      <c r="B347" s="5" t="s">
        <v>10</v>
      </c>
      <c r="C347" s="5" t="s">
        <v>11</v>
      </c>
      <c r="D347" s="5">
        <v>89366</v>
      </c>
      <c r="E347" s="47" t="s">
        <v>351</v>
      </c>
      <c r="F347" s="5" t="s">
        <v>16</v>
      </c>
      <c r="G347" s="48">
        <v>38</v>
      </c>
      <c r="H347" s="98"/>
      <c r="I347" s="49">
        <f t="shared" si="56"/>
        <v>0</v>
      </c>
      <c r="J347" s="13">
        <f t="shared" si="57"/>
        <v>0</v>
      </c>
    </row>
    <row r="348" spans="1:10" ht="42.75" x14ac:dyDescent="0.25">
      <c r="A348" s="39">
        <v>223</v>
      </c>
      <c r="B348" s="5" t="s">
        <v>10</v>
      </c>
      <c r="C348" s="5" t="s">
        <v>11</v>
      </c>
      <c r="D348" s="5">
        <v>90373</v>
      </c>
      <c r="E348" s="47" t="s">
        <v>352</v>
      </c>
      <c r="F348" s="5" t="s">
        <v>16</v>
      </c>
      <c r="G348" s="48">
        <v>82</v>
      </c>
      <c r="H348" s="98"/>
      <c r="I348" s="49">
        <f t="shared" si="56"/>
        <v>0</v>
      </c>
      <c r="J348" s="13">
        <f t="shared" si="57"/>
        <v>0</v>
      </c>
    </row>
    <row r="349" spans="1:10" ht="28.5" x14ac:dyDescent="0.25">
      <c r="A349" s="39">
        <v>224</v>
      </c>
      <c r="B349" s="5" t="s">
        <v>10</v>
      </c>
      <c r="C349" s="5" t="s">
        <v>17</v>
      </c>
      <c r="D349" s="5" t="s">
        <v>353</v>
      </c>
      <c r="E349" s="47" t="s">
        <v>354</v>
      </c>
      <c r="F349" s="5" t="s">
        <v>16</v>
      </c>
      <c r="G349" s="48">
        <v>3</v>
      </c>
      <c r="H349" s="98"/>
      <c r="I349" s="49">
        <f t="shared" si="56"/>
        <v>0</v>
      </c>
      <c r="J349" s="13">
        <f t="shared" si="57"/>
        <v>0</v>
      </c>
    </row>
    <row r="350" spans="1:10" ht="28.5" x14ac:dyDescent="0.25">
      <c r="A350" s="39">
        <v>225</v>
      </c>
      <c r="B350" s="5" t="s">
        <v>10</v>
      </c>
      <c r="C350" s="5" t="s">
        <v>11</v>
      </c>
      <c r="D350" s="5">
        <v>104034</v>
      </c>
      <c r="E350" s="47" t="s">
        <v>355</v>
      </c>
      <c r="F350" s="5" t="s">
        <v>16</v>
      </c>
      <c r="G350" s="48">
        <v>1</v>
      </c>
      <c r="H350" s="98"/>
      <c r="I350" s="49">
        <f t="shared" si="56"/>
        <v>0</v>
      </c>
      <c r="J350" s="13">
        <f t="shared" si="57"/>
        <v>0</v>
      </c>
    </row>
    <row r="351" spans="1:10" ht="28.5" x14ac:dyDescent="0.25">
      <c r="A351" s="39">
        <v>226</v>
      </c>
      <c r="B351" s="5" t="s">
        <v>10</v>
      </c>
      <c r="C351" s="5" t="s">
        <v>17</v>
      </c>
      <c r="D351" s="5" t="s">
        <v>356</v>
      </c>
      <c r="E351" s="47" t="s">
        <v>357</v>
      </c>
      <c r="F351" s="5" t="s">
        <v>16</v>
      </c>
      <c r="G351" s="48">
        <v>24</v>
      </c>
      <c r="H351" s="98"/>
      <c r="I351" s="49">
        <f t="shared" si="56"/>
        <v>0</v>
      </c>
      <c r="J351" s="13">
        <f t="shared" si="57"/>
        <v>0</v>
      </c>
    </row>
    <row r="352" spans="1:10" ht="28.5" x14ac:dyDescent="0.25">
      <c r="A352" s="39">
        <v>227</v>
      </c>
      <c r="B352" s="5" t="s">
        <v>10</v>
      </c>
      <c r="C352" s="5" t="s">
        <v>17</v>
      </c>
      <c r="D352" s="5" t="s">
        <v>358</v>
      </c>
      <c r="E352" s="47" t="s">
        <v>359</v>
      </c>
      <c r="F352" s="5" t="s">
        <v>16</v>
      </c>
      <c r="G352" s="48">
        <v>4</v>
      </c>
      <c r="H352" s="98"/>
      <c r="I352" s="49">
        <f t="shared" si="56"/>
        <v>0</v>
      </c>
      <c r="J352" s="13">
        <f t="shared" si="57"/>
        <v>0</v>
      </c>
    </row>
    <row r="353" spans="1:10" x14ac:dyDescent="0.25">
      <c r="A353" s="39"/>
      <c r="B353" s="5"/>
      <c r="C353" s="5"/>
      <c r="D353" s="5"/>
      <c r="E353" s="47"/>
      <c r="F353" s="5"/>
      <c r="G353" s="48"/>
      <c r="H353" s="49"/>
      <c r="I353" s="49"/>
      <c r="J353" s="13"/>
    </row>
    <row r="354" spans="1:10" ht="35.1" customHeight="1" x14ac:dyDescent="0.25">
      <c r="A354" s="42" t="s">
        <v>925</v>
      </c>
      <c r="B354" s="6"/>
      <c r="C354" s="6"/>
      <c r="D354" s="6"/>
      <c r="E354" s="50" t="s">
        <v>360</v>
      </c>
      <c r="F354" s="102"/>
      <c r="G354" s="102"/>
      <c r="H354" s="103"/>
      <c r="I354" s="103"/>
      <c r="J354" s="28">
        <f>SUM(J356:J362)</f>
        <v>0</v>
      </c>
    </row>
    <row r="355" spans="1:10" x14ac:dyDescent="0.25">
      <c r="A355" s="39"/>
      <c r="B355" s="5"/>
      <c r="C355" s="5"/>
      <c r="D355" s="5"/>
      <c r="E355" s="47"/>
      <c r="F355" s="5"/>
      <c r="G355" s="48"/>
      <c r="H355" s="49"/>
      <c r="I355" s="49"/>
      <c r="J355" s="13"/>
    </row>
    <row r="356" spans="1:10" ht="28.5" x14ac:dyDescent="0.25">
      <c r="A356" s="39">
        <v>228</v>
      </c>
      <c r="B356" s="5" t="s">
        <v>10</v>
      </c>
      <c r="C356" s="5" t="s">
        <v>11</v>
      </c>
      <c r="D356" s="5">
        <v>94500</v>
      </c>
      <c r="E356" s="47" t="s">
        <v>361</v>
      </c>
      <c r="F356" s="5" t="s">
        <v>16</v>
      </c>
      <c r="G356" s="48">
        <v>8</v>
      </c>
      <c r="H356" s="98"/>
      <c r="I356" s="49">
        <f t="shared" ref="I356:I362" si="58">ROUND((H356*(1+$J$1)),2)</f>
        <v>0</v>
      </c>
      <c r="J356" s="13">
        <f t="shared" ref="J356:J362" si="59">ROUND((G356*I356),2)</f>
        <v>0</v>
      </c>
    </row>
    <row r="357" spans="1:10" ht="28.5" customHeight="1" x14ac:dyDescent="0.25">
      <c r="A357" s="39">
        <v>229</v>
      </c>
      <c r="B357" s="5" t="s">
        <v>10</v>
      </c>
      <c r="C357" s="5" t="s">
        <v>11</v>
      </c>
      <c r="D357" s="5">
        <v>94794</v>
      </c>
      <c r="E357" s="47" t="s">
        <v>362</v>
      </c>
      <c r="F357" s="5" t="s">
        <v>16</v>
      </c>
      <c r="G357" s="48">
        <v>16</v>
      </c>
      <c r="H357" s="98"/>
      <c r="I357" s="49">
        <f t="shared" si="58"/>
        <v>0</v>
      </c>
      <c r="J357" s="13">
        <f t="shared" si="59"/>
        <v>0</v>
      </c>
    </row>
    <row r="358" spans="1:10" ht="28.5" customHeight="1" x14ac:dyDescent="0.25">
      <c r="A358" s="39">
        <v>230</v>
      </c>
      <c r="B358" s="5" t="s">
        <v>10</v>
      </c>
      <c r="C358" s="5" t="s">
        <v>11</v>
      </c>
      <c r="D358" s="5">
        <v>89987</v>
      </c>
      <c r="E358" s="47" t="s">
        <v>363</v>
      </c>
      <c r="F358" s="5" t="s">
        <v>16</v>
      </c>
      <c r="G358" s="48">
        <v>39</v>
      </c>
      <c r="H358" s="98"/>
      <c r="I358" s="49">
        <f t="shared" si="58"/>
        <v>0</v>
      </c>
      <c r="J358" s="13">
        <f t="shared" si="59"/>
        <v>0</v>
      </c>
    </row>
    <row r="359" spans="1:10" ht="28.5" customHeight="1" x14ac:dyDescent="0.25">
      <c r="A359" s="39">
        <v>231</v>
      </c>
      <c r="B359" s="5" t="s">
        <v>10</v>
      </c>
      <c r="C359" s="5" t="s">
        <v>11</v>
      </c>
      <c r="D359" s="5">
        <v>89985</v>
      </c>
      <c r="E359" s="47" t="s">
        <v>364</v>
      </c>
      <c r="F359" s="5" t="s">
        <v>16</v>
      </c>
      <c r="G359" s="48">
        <v>13</v>
      </c>
      <c r="H359" s="98"/>
      <c r="I359" s="49">
        <f t="shared" si="58"/>
        <v>0</v>
      </c>
      <c r="J359" s="13">
        <f t="shared" si="59"/>
        <v>0</v>
      </c>
    </row>
    <row r="360" spans="1:10" ht="28.5" x14ac:dyDescent="0.25">
      <c r="A360" s="39">
        <v>232</v>
      </c>
      <c r="B360" s="5" t="s">
        <v>10</v>
      </c>
      <c r="C360" s="5" t="s">
        <v>11</v>
      </c>
      <c r="D360" s="5">
        <v>103042</v>
      </c>
      <c r="E360" s="47" t="s">
        <v>365</v>
      </c>
      <c r="F360" s="5" t="s">
        <v>16</v>
      </c>
      <c r="G360" s="48">
        <v>1</v>
      </c>
      <c r="H360" s="98"/>
      <c r="I360" s="49">
        <f t="shared" si="58"/>
        <v>0</v>
      </c>
      <c r="J360" s="13">
        <f t="shared" si="59"/>
        <v>0</v>
      </c>
    </row>
    <row r="361" spans="1:10" ht="28.5" x14ac:dyDescent="0.25">
      <c r="A361" s="39">
        <v>233</v>
      </c>
      <c r="B361" s="5" t="s">
        <v>10</v>
      </c>
      <c r="C361" s="5" t="s">
        <v>11</v>
      </c>
      <c r="D361" s="5">
        <v>90371</v>
      </c>
      <c r="E361" s="47" t="s">
        <v>366</v>
      </c>
      <c r="F361" s="5" t="s">
        <v>16</v>
      </c>
      <c r="G361" s="48">
        <v>1</v>
      </c>
      <c r="H361" s="98"/>
      <c r="I361" s="49">
        <f t="shared" si="58"/>
        <v>0</v>
      </c>
      <c r="J361" s="13">
        <f t="shared" si="59"/>
        <v>0</v>
      </c>
    </row>
    <row r="362" spans="1:10" ht="28.5" x14ac:dyDescent="0.25">
      <c r="A362" s="39">
        <v>234</v>
      </c>
      <c r="B362" s="5" t="s">
        <v>10</v>
      </c>
      <c r="C362" s="5" t="s">
        <v>11</v>
      </c>
      <c r="D362" s="5">
        <v>94496</v>
      </c>
      <c r="E362" s="47" t="s">
        <v>367</v>
      </c>
      <c r="F362" s="5" t="s">
        <v>16</v>
      </c>
      <c r="G362" s="48">
        <v>1</v>
      </c>
      <c r="H362" s="98"/>
      <c r="I362" s="49">
        <f t="shared" si="58"/>
        <v>0</v>
      </c>
      <c r="J362" s="13">
        <f t="shared" si="59"/>
        <v>0</v>
      </c>
    </row>
    <row r="363" spans="1:10" x14ac:dyDescent="0.25">
      <c r="A363" s="39"/>
      <c r="B363" s="5"/>
      <c r="C363" s="5"/>
      <c r="D363" s="5"/>
      <c r="E363" s="47"/>
      <c r="F363" s="5"/>
      <c r="G363" s="48"/>
      <c r="H363" s="49"/>
      <c r="I363" s="49"/>
      <c r="J363" s="13"/>
    </row>
    <row r="364" spans="1:10" ht="35.1" customHeight="1" x14ac:dyDescent="0.25">
      <c r="A364" s="42" t="s">
        <v>926</v>
      </c>
      <c r="B364" s="6"/>
      <c r="C364" s="6"/>
      <c r="D364" s="6"/>
      <c r="E364" s="50" t="s">
        <v>368</v>
      </c>
      <c r="F364" s="102"/>
      <c r="G364" s="102"/>
      <c r="H364" s="103"/>
      <c r="I364" s="103"/>
      <c r="J364" s="28">
        <f>SUM(J366)</f>
        <v>0</v>
      </c>
    </row>
    <row r="365" spans="1:10" x14ac:dyDescent="0.25">
      <c r="A365" s="39"/>
      <c r="B365" s="5"/>
      <c r="C365" s="5"/>
      <c r="D365" s="5"/>
      <c r="E365" s="47"/>
      <c r="F365" s="5"/>
      <c r="G365" s="48"/>
      <c r="H365" s="49"/>
      <c r="I365" s="49"/>
      <c r="J365" s="13"/>
    </row>
    <row r="366" spans="1:10" x14ac:dyDescent="0.25">
      <c r="A366" s="39">
        <v>235</v>
      </c>
      <c r="B366" s="5" t="s">
        <v>10</v>
      </c>
      <c r="C366" s="5" t="s">
        <v>17</v>
      </c>
      <c r="D366" s="5" t="s">
        <v>369</v>
      </c>
      <c r="E366" s="47" t="s">
        <v>370</v>
      </c>
      <c r="F366" s="5" t="s">
        <v>16</v>
      </c>
      <c r="G366" s="48">
        <v>1</v>
      </c>
      <c r="H366" s="98"/>
      <c r="I366" s="49">
        <f t="shared" ref="I366" si="60">ROUND((H366*(1+$J$1)),2)</f>
        <v>0</v>
      </c>
      <c r="J366" s="13">
        <f t="shared" ref="J366" si="61">ROUND((G366*I366),2)</f>
        <v>0</v>
      </c>
    </row>
    <row r="367" spans="1:10" x14ac:dyDescent="0.25">
      <c r="A367" s="39"/>
      <c r="B367" s="5"/>
      <c r="C367" s="5"/>
      <c r="D367" s="5"/>
      <c r="E367" s="47"/>
      <c r="F367" s="5"/>
      <c r="G367" s="48"/>
      <c r="H367" s="49"/>
      <c r="I367" s="49"/>
      <c r="J367" s="13"/>
    </row>
    <row r="368" spans="1:10" ht="35.1" customHeight="1" x14ac:dyDescent="0.25">
      <c r="A368" s="42" t="s">
        <v>927</v>
      </c>
      <c r="B368" s="6"/>
      <c r="C368" s="6"/>
      <c r="D368" s="6"/>
      <c r="E368" s="50" t="s">
        <v>371</v>
      </c>
      <c r="F368" s="102"/>
      <c r="G368" s="102"/>
      <c r="H368" s="103"/>
      <c r="I368" s="103"/>
      <c r="J368" s="28">
        <f>SUM(J370:J373)</f>
        <v>0</v>
      </c>
    </row>
    <row r="369" spans="1:10" x14ac:dyDescent="0.25">
      <c r="A369" s="39"/>
      <c r="B369" s="5"/>
      <c r="C369" s="5"/>
      <c r="D369" s="5"/>
      <c r="E369" s="47"/>
      <c r="F369" s="5"/>
      <c r="G369" s="48"/>
      <c r="H369" s="49"/>
      <c r="I369" s="49"/>
      <c r="J369" s="13"/>
    </row>
    <row r="370" spans="1:10" x14ac:dyDescent="0.25">
      <c r="A370" s="39">
        <v>236</v>
      </c>
      <c r="B370" s="5" t="s">
        <v>10</v>
      </c>
      <c r="C370" s="5" t="s">
        <v>17</v>
      </c>
      <c r="D370" s="5" t="s">
        <v>372</v>
      </c>
      <c r="E370" s="47" t="s">
        <v>373</v>
      </c>
      <c r="F370" s="5" t="s">
        <v>16</v>
      </c>
      <c r="G370" s="48">
        <v>6</v>
      </c>
      <c r="H370" s="98"/>
      <c r="I370" s="49">
        <f t="shared" ref="I370:I373" si="62">ROUND((H370*(1+$J$1)),2)</f>
        <v>0</v>
      </c>
      <c r="J370" s="13">
        <f t="shared" ref="J370:J373" si="63">ROUND((G370*I370),2)</f>
        <v>0</v>
      </c>
    </row>
    <row r="371" spans="1:10" x14ac:dyDescent="0.25">
      <c r="A371" s="39">
        <v>237</v>
      </c>
      <c r="B371" s="5" t="s">
        <v>10</v>
      </c>
      <c r="C371" s="5" t="s">
        <v>17</v>
      </c>
      <c r="D371" s="5" t="s">
        <v>374</v>
      </c>
      <c r="E371" s="47" t="s">
        <v>375</v>
      </c>
      <c r="F371" s="5" t="s">
        <v>16</v>
      </c>
      <c r="G371" s="48">
        <v>2</v>
      </c>
      <c r="H371" s="98"/>
      <c r="I371" s="49">
        <f t="shared" si="62"/>
        <v>0</v>
      </c>
      <c r="J371" s="13">
        <f t="shared" si="63"/>
        <v>0</v>
      </c>
    </row>
    <row r="372" spans="1:10" ht="42.75" x14ac:dyDescent="0.25">
      <c r="A372" s="39">
        <v>238</v>
      </c>
      <c r="B372" s="5" t="s">
        <v>10</v>
      </c>
      <c r="C372" s="5" t="s">
        <v>11</v>
      </c>
      <c r="D372" s="5">
        <v>92692</v>
      </c>
      <c r="E372" s="47" t="s">
        <v>376</v>
      </c>
      <c r="F372" s="5" t="s">
        <v>16</v>
      </c>
      <c r="G372" s="48">
        <v>10</v>
      </c>
      <c r="H372" s="98"/>
      <c r="I372" s="49">
        <f t="shared" si="62"/>
        <v>0</v>
      </c>
      <c r="J372" s="13">
        <f t="shared" si="63"/>
        <v>0</v>
      </c>
    </row>
    <row r="373" spans="1:10" ht="28.5" x14ac:dyDescent="0.25">
      <c r="A373" s="39">
        <v>239</v>
      </c>
      <c r="B373" s="5" t="s">
        <v>10</v>
      </c>
      <c r="C373" s="5" t="s">
        <v>11</v>
      </c>
      <c r="D373" s="5">
        <v>86884</v>
      </c>
      <c r="E373" s="47" t="s">
        <v>377</v>
      </c>
      <c r="F373" s="5" t="s">
        <v>16</v>
      </c>
      <c r="G373" s="48">
        <v>5</v>
      </c>
      <c r="H373" s="98"/>
      <c r="I373" s="49">
        <f t="shared" si="62"/>
        <v>0</v>
      </c>
      <c r="J373" s="13">
        <f t="shared" si="63"/>
        <v>0</v>
      </c>
    </row>
    <row r="374" spans="1:10" x14ac:dyDescent="0.25">
      <c r="A374" s="39"/>
      <c r="B374" s="5"/>
      <c r="C374" s="5"/>
      <c r="D374" s="5"/>
      <c r="E374" s="47"/>
      <c r="F374" s="5"/>
      <c r="G374" s="48"/>
      <c r="H374" s="49"/>
      <c r="I374" s="49"/>
      <c r="J374" s="13"/>
    </row>
    <row r="375" spans="1:10" s="8" customFormat="1" ht="35.1" customHeight="1" x14ac:dyDescent="0.25">
      <c r="A375" s="38" t="s">
        <v>928</v>
      </c>
      <c r="B375" s="9"/>
      <c r="C375" s="9"/>
      <c r="D375" s="9"/>
      <c r="E375" s="46" t="s">
        <v>378</v>
      </c>
      <c r="F375" s="106"/>
      <c r="G375" s="106"/>
      <c r="H375" s="107"/>
      <c r="I375" s="107"/>
      <c r="J375" s="23">
        <f>J377+J395</f>
        <v>0</v>
      </c>
    </row>
    <row r="376" spans="1:10" x14ac:dyDescent="0.25">
      <c r="A376" s="39"/>
      <c r="B376" s="5"/>
      <c r="C376" s="5"/>
      <c r="D376" s="5"/>
      <c r="E376" s="47"/>
      <c r="F376" s="5"/>
      <c r="G376" s="48"/>
      <c r="H376" s="49"/>
      <c r="I376" s="49"/>
      <c r="J376" s="13"/>
    </row>
    <row r="377" spans="1:10" ht="35.1" customHeight="1" x14ac:dyDescent="0.25">
      <c r="A377" s="42" t="s">
        <v>929</v>
      </c>
      <c r="B377" s="6"/>
      <c r="C377" s="6"/>
      <c r="D377" s="6"/>
      <c r="E377" s="50" t="s">
        <v>379</v>
      </c>
      <c r="F377" s="102"/>
      <c r="G377" s="102"/>
      <c r="H377" s="103"/>
      <c r="I377" s="103"/>
      <c r="J377" s="28">
        <f>SUM(J379:J393)</f>
        <v>0</v>
      </c>
    </row>
    <row r="378" spans="1:10" x14ac:dyDescent="0.25">
      <c r="A378" s="39"/>
      <c r="B378" s="5"/>
      <c r="C378" s="5"/>
      <c r="D378" s="5"/>
      <c r="E378" s="47"/>
      <c r="F378" s="5"/>
      <c r="G378" s="48"/>
      <c r="H378" s="49"/>
      <c r="I378" s="49"/>
      <c r="J378" s="13"/>
    </row>
    <row r="379" spans="1:10" ht="28.5" x14ac:dyDescent="0.25">
      <c r="A379" s="39">
        <v>240</v>
      </c>
      <c r="B379" s="5" t="s">
        <v>10</v>
      </c>
      <c r="C379" s="5" t="s">
        <v>11</v>
      </c>
      <c r="D379" s="5">
        <v>89578</v>
      </c>
      <c r="E379" s="47" t="s">
        <v>380</v>
      </c>
      <c r="F379" s="5" t="s">
        <v>21</v>
      </c>
      <c r="G379" s="48">
        <v>164.6</v>
      </c>
      <c r="H379" s="98"/>
      <c r="I379" s="49">
        <f t="shared" ref="I379:I393" si="64">ROUND((H379*(1+$J$1)),2)</f>
        <v>0</v>
      </c>
      <c r="J379" s="13">
        <f t="shared" ref="J379:J392" si="65">ROUND((G379*I379),2)</f>
        <v>0</v>
      </c>
    </row>
    <row r="380" spans="1:10" ht="28.5" x14ac:dyDescent="0.25">
      <c r="A380" s="39">
        <v>241</v>
      </c>
      <c r="B380" s="5" t="s">
        <v>10</v>
      </c>
      <c r="C380" s="5" t="s">
        <v>11</v>
      </c>
      <c r="D380" s="5">
        <v>89580</v>
      </c>
      <c r="E380" s="47" t="s">
        <v>381</v>
      </c>
      <c r="F380" s="5" t="s">
        <v>21</v>
      </c>
      <c r="G380" s="48">
        <v>65.7</v>
      </c>
      <c r="H380" s="98"/>
      <c r="I380" s="49">
        <f t="shared" si="64"/>
        <v>0</v>
      </c>
      <c r="J380" s="13">
        <f t="shared" si="65"/>
        <v>0</v>
      </c>
    </row>
    <row r="381" spans="1:10" ht="42.75" x14ac:dyDescent="0.25">
      <c r="A381" s="39">
        <v>242</v>
      </c>
      <c r="B381" s="5" t="s">
        <v>10</v>
      </c>
      <c r="C381" s="5" t="s">
        <v>11</v>
      </c>
      <c r="D381" s="5">
        <v>90702</v>
      </c>
      <c r="E381" s="47" t="s">
        <v>382</v>
      </c>
      <c r="F381" s="5" t="s">
        <v>21</v>
      </c>
      <c r="G381" s="48">
        <v>39.700000000000003</v>
      </c>
      <c r="H381" s="98"/>
      <c r="I381" s="49">
        <f t="shared" si="64"/>
        <v>0</v>
      </c>
      <c r="J381" s="13">
        <f t="shared" si="65"/>
        <v>0</v>
      </c>
    </row>
    <row r="382" spans="1:10" ht="42.75" x14ac:dyDescent="0.25">
      <c r="A382" s="39">
        <v>243</v>
      </c>
      <c r="B382" s="5" t="s">
        <v>10</v>
      </c>
      <c r="C382" s="5" t="s">
        <v>11</v>
      </c>
      <c r="D382" s="5">
        <v>90703</v>
      </c>
      <c r="E382" s="47" t="s">
        <v>383</v>
      </c>
      <c r="F382" s="5" t="s">
        <v>21</v>
      </c>
      <c r="G382" s="48">
        <v>62.8</v>
      </c>
      <c r="H382" s="98"/>
      <c r="I382" s="49">
        <f t="shared" si="64"/>
        <v>0</v>
      </c>
      <c r="J382" s="13">
        <f t="shared" si="65"/>
        <v>0</v>
      </c>
    </row>
    <row r="383" spans="1:10" ht="28.5" x14ac:dyDescent="0.25">
      <c r="A383" s="39">
        <v>244</v>
      </c>
      <c r="B383" s="5" t="s">
        <v>10</v>
      </c>
      <c r="C383" s="5" t="s">
        <v>11</v>
      </c>
      <c r="D383" s="5">
        <v>89509</v>
      </c>
      <c r="E383" s="47" t="s">
        <v>384</v>
      </c>
      <c r="F383" s="5" t="s">
        <v>21</v>
      </c>
      <c r="G383" s="48">
        <v>32.4</v>
      </c>
      <c r="H383" s="98"/>
      <c r="I383" s="49">
        <f t="shared" si="64"/>
        <v>0</v>
      </c>
      <c r="J383" s="13">
        <f t="shared" si="65"/>
        <v>0</v>
      </c>
    </row>
    <row r="384" spans="1:10" ht="28.5" x14ac:dyDescent="0.25">
      <c r="A384" s="39">
        <v>245</v>
      </c>
      <c r="B384" s="5" t="s">
        <v>10</v>
      </c>
      <c r="C384" s="5" t="s">
        <v>11</v>
      </c>
      <c r="D384" s="5">
        <v>89571</v>
      </c>
      <c r="E384" s="47" t="s">
        <v>385</v>
      </c>
      <c r="F384" s="5" t="s">
        <v>16</v>
      </c>
      <c r="G384" s="48">
        <v>6</v>
      </c>
      <c r="H384" s="98"/>
      <c r="I384" s="49">
        <f t="shared" si="64"/>
        <v>0</v>
      </c>
      <c r="J384" s="13">
        <f t="shared" si="65"/>
        <v>0</v>
      </c>
    </row>
    <row r="385" spans="1:10" ht="42.75" x14ac:dyDescent="0.25">
      <c r="A385" s="39">
        <v>246</v>
      </c>
      <c r="B385" s="5" t="s">
        <v>10</v>
      </c>
      <c r="C385" s="5" t="s">
        <v>11</v>
      </c>
      <c r="D385" s="5">
        <v>89585</v>
      </c>
      <c r="E385" s="47" t="s">
        <v>386</v>
      </c>
      <c r="F385" s="5" t="s">
        <v>16</v>
      </c>
      <c r="G385" s="48">
        <v>16</v>
      </c>
      <c r="H385" s="98"/>
      <c r="I385" s="49">
        <f t="shared" si="64"/>
        <v>0</v>
      </c>
      <c r="J385" s="13">
        <f t="shared" si="65"/>
        <v>0</v>
      </c>
    </row>
    <row r="386" spans="1:10" ht="28.5" customHeight="1" x14ac:dyDescent="0.25">
      <c r="A386" s="39">
        <v>247</v>
      </c>
      <c r="B386" s="5" t="s">
        <v>10</v>
      </c>
      <c r="C386" s="5" t="s">
        <v>11</v>
      </c>
      <c r="D386" s="5">
        <v>89520</v>
      </c>
      <c r="E386" s="47" t="s">
        <v>387</v>
      </c>
      <c r="F386" s="5" t="s">
        <v>16</v>
      </c>
      <c r="G386" s="48">
        <v>2</v>
      </c>
      <c r="H386" s="98"/>
      <c r="I386" s="49">
        <f t="shared" si="64"/>
        <v>0</v>
      </c>
      <c r="J386" s="13">
        <f t="shared" si="65"/>
        <v>0</v>
      </c>
    </row>
    <row r="387" spans="1:10" ht="42.75" x14ac:dyDescent="0.25">
      <c r="A387" s="39">
        <v>248</v>
      </c>
      <c r="B387" s="5" t="s">
        <v>10</v>
      </c>
      <c r="C387" s="5" t="s">
        <v>11</v>
      </c>
      <c r="D387" s="5">
        <v>89584</v>
      </c>
      <c r="E387" s="47" t="s">
        <v>388</v>
      </c>
      <c r="F387" s="5" t="s">
        <v>16</v>
      </c>
      <c r="G387" s="48">
        <v>45</v>
      </c>
      <c r="H387" s="98"/>
      <c r="I387" s="49">
        <f t="shared" si="64"/>
        <v>0</v>
      </c>
      <c r="J387" s="13">
        <f t="shared" si="65"/>
        <v>0</v>
      </c>
    </row>
    <row r="388" spans="1:10" ht="42.75" x14ac:dyDescent="0.25">
      <c r="A388" s="39">
        <v>249</v>
      </c>
      <c r="B388" s="5" t="s">
        <v>10</v>
      </c>
      <c r="C388" s="5" t="s">
        <v>11</v>
      </c>
      <c r="D388" s="5">
        <v>104345</v>
      </c>
      <c r="E388" s="47" t="s">
        <v>389</v>
      </c>
      <c r="F388" s="5" t="s">
        <v>16</v>
      </c>
      <c r="G388" s="48">
        <v>1</v>
      </c>
      <c r="H388" s="98"/>
      <c r="I388" s="49">
        <f t="shared" si="64"/>
        <v>0</v>
      </c>
      <c r="J388" s="13">
        <f t="shared" si="65"/>
        <v>0</v>
      </c>
    </row>
    <row r="389" spans="1:10" ht="42.75" x14ac:dyDescent="0.25">
      <c r="A389" s="39">
        <v>250</v>
      </c>
      <c r="B389" s="5" t="s">
        <v>10</v>
      </c>
      <c r="C389" s="5" t="s">
        <v>17</v>
      </c>
      <c r="D389" s="5" t="s">
        <v>390</v>
      </c>
      <c r="E389" s="47" t="s">
        <v>391</v>
      </c>
      <c r="F389" s="5" t="s">
        <v>16</v>
      </c>
      <c r="G389" s="48">
        <v>3</v>
      </c>
      <c r="H389" s="98"/>
      <c r="I389" s="49">
        <f t="shared" si="64"/>
        <v>0</v>
      </c>
      <c r="J389" s="13">
        <f t="shared" si="65"/>
        <v>0</v>
      </c>
    </row>
    <row r="390" spans="1:10" ht="42.75" x14ac:dyDescent="0.25">
      <c r="A390" s="39">
        <v>251</v>
      </c>
      <c r="B390" s="5" t="s">
        <v>10</v>
      </c>
      <c r="C390" s="5" t="s">
        <v>17</v>
      </c>
      <c r="D390" s="5" t="s">
        <v>392</v>
      </c>
      <c r="E390" s="47" t="s">
        <v>393</v>
      </c>
      <c r="F390" s="5" t="s">
        <v>16</v>
      </c>
      <c r="G390" s="48">
        <v>2</v>
      </c>
      <c r="H390" s="98"/>
      <c r="I390" s="49">
        <f t="shared" si="64"/>
        <v>0</v>
      </c>
      <c r="J390" s="13">
        <f t="shared" si="65"/>
        <v>0</v>
      </c>
    </row>
    <row r="391" spans="1:10" ht="42.75" x14ac:dyDescent="0.25">
      <c r="A391" s="39">
        <v>252</v>
      </c>
      <c r="B391" s="5" t="s">
        <v>10</v>
      </c>
      <c r="C391" s="5" t="s">
        <v>11</v>
      </c>
      <c r="D391" s="5">
        <v>89549</v>
      </c>
      <c r="E391" s="47" t="s">
        <v>394</v>
      </c>
      <c r="F391" s="5" t="s">
        <v>16</v>
      </c>
      <c r="G391" s="48">
        <v>2</v>
      </c>
      <c r="H391" s="98"/>
      <c r="I391" s="49">
        <f t="shared" si="64"/>
        <v>0</v>
      </c>
      <c r="J391" s="13">
        <f t="shared" si="65"/>
        <v>0</v>
      </c>
    </row>
    <row r="392" spans="1:10" ht="42.75" x14ac:dyDescent="0.25">
      <c r="A392" s="39">
        <v>253</v>
      </c>
      <c r="B392" s="5" t="s">
        <v>10</v>
      </c>
      <c r="C392" s="5" t="s">
        <v>17</v>
      </c>
      <c r="D392" s="5" t="s">
        <v>395</v>
      </c>
      <c r="E392" s="47" t="s">
        <v>396</v>
      </c>
      <c r="F392" s="5" t="s">
        <v>16</v>
      </c>
      <c r="G392" s="48">
        <v>2</v>
      </c>
      <c r="H392" s="98"/>
      <c r="I392" s="49">
        <f t="shared" si="64"/>
        <v>0</v>
      </c>
      <c r="J392" s="13">
        <f t="shared" si="65"/>
        <v>0</v>
      </c>
    </row>
    <row r="393" spans="1:10" ht="28.5" x14ac:dyDescent="0.25">
      <c r="A393" s="39">
        <v>254</v>
      </c>
      <c r="B393" s="5" t="s">
        <v>10</v>
      </c>
      <c r="C393" s="5" t="s">
        <v>11</v>
      </c>
      <c r="D393" s="5">
        <v>104178</v>
      </c>
      <c r="E393" s="47" t="s">
        <v>397</v>
      </c>
      <c r="F393" s="5" t="s">
        <v>16</v>
      </c>
      <c r="G393" s="48">
        <v>6</v>
      </c>
      <c r="H393" s="98"/>
      <c r="I393" s="49">
        <f t="shared" si="64"/>
        <v>0</v>
      </c>
      <c r="J393" s="13">
        <f>ROUND((G393*I393),2)</f>
        <v>0</v>
      </c>
    </row>
    <row r="394" spans="1:10" x14ac:dyDescent="0.25">
      <c r="A394" s="39"/>
      <c r="B394" s="5"/>
      <c r="C394" s="5"/>
      <c r="D394" s="5"/>
      <c r="E394" s="47"/>
      <c r="F394" s="5"/>
      <c r="G394" s="48"/>
      <c r="H394" s="49"/>
      <c r="I394" s="49"/>
      <c r="J394" s="13"/>
    </row>
    <row r="395" spans="1:10" ht="35.1" customHeight="1" x14ac:dyDescent="0.25">
      <c r="A395" s="42" t="s">
        <v>957</v>
      </c>
      <c r="B395" s="6"/>
      <c r="C395" s="6"/>
      <c r="D395" s="6"/>
      <c r="E395" s="50" t="s">
        <v>398</v>
      </c>
      <c r="F395" s="102"/>
      <c r="G395" s="102"/>
      <c r="H395" s="103"/>
      <c r="I395" s="103"/>
      <c r="J395" s="28">
        <f>SUM(J397:J398)</f>
        <v>0</v>
      </c>
    </row>
    <row r="396" spans="1:10" x14ac:dyDescent="0.25">
      <c r="A396" s="39"/>
      <c r="B396" s="5"/>
      <c r="C396" s="5"/>
      <c r="D396" s="5"/>
      <c r="E396" s="47"/>
      <c r="F396" s="5"/>
      <c r="G396" s="48"/>
      <c r="H396" s="49"/>
      <c r="I396" s="49"/>
      <c r="J396" s="13"/>
    </row>
    <row r="397" spans="1:10" ht="42.75" x14ac:dyDescent="0.25">
      <c r="A397" s="39">
        <v>255</v>
      </c>
      <c r="B397" s="5" t="s">
        <v>10</v>
      </c>
      <c r="C397" s="5" t="s">
        <v>11</v>
      </c>
      <c r="D397" s="5">
        <v>99253</v>
      </c>
      <c r="E397" s="47" t="s">
        <v>399</v>
      </c>
      <c r="F397" s="5" t="s">
        <v>16</v>
      </c>
      <c r="G397" s="48">
        <v>13</v>
      </c>
      <c r="H397" s="98"/>
      <c r="I397" s="49">
        <f t="shared" ref="I397:I398" si="66">ROUND((H397*(1+$J$1)),2)</f>
        <v>0</v>
      </c>
      <c r="J397" s="13">
        <f t="shared" ref="J397:J398" si="67">ROUND((G397*I397),2)</f>
        <v>0</v>
      </c>
    </row>
    <row r="398" spans="1:10" ht="28.5" x14ac:dyDescent="0.25">
      <c r="A398" s="39">
        <v>256</v>
      </c>
      <c r="B398" s="5" t="s">
        <v>10</v>
      </c>
      <c r="C398" s="5" t="s">
        <v>11</v>
      </c>
      <c r="D398" s="5">
        <v>89482</v>
      </c>
      <c r="E398" s="47" t="s">
        <v>400</v>
      </c>
      <c r="F398" s="5" t="s">
        <v>16</v>
      </c>
      <c r="G398" s="48">
        <v>11</v>
      </c>
      <c r="H398" s="98"/>
      <c r="I398" s="49">
        <f t="shared" si="66"/>
        <v>0</v>
      </c>
      <c r="J398" s="13">
        <f t="shared" si="67"/>
        <v>0</v>
      </c>
    </row>
    <row r="399" spans="1:10" x14ac:dyDescent="0.25">
      <c r="A399" s="39"/>
      <c r="B399" s="5"/>
      <c r="C399" s="5"/>
      <c r="D399" s="5"/>
      <c r="E399" s="47"/>
      <c r="F399" s="5"/>
      <c r="G399" s="48"/>
      <c r="H399" s="49"/>
      <c r="I399" s="49"/>
      <c r="J399" s="13"/>
    </row>
    <row r="400" spans="1:10" s="8" customFormat="1" ht="35.1" customHeight="1" x14ac:dyDescent="0.25">
      <c r="A400" s="38" t="s">
        <v>930</v>
      </c>
      <c r="B400" s="9"/>
      <c r="C400" s="9"/>
      <c r="D400" s="9"/>
      <c r="E400" s="46" t="s">
        <v>401</v>
      </c>
      <c r="F400" s="106"/>
      <c r="G400" s="106"/>
      <c r="H400" s="107"/>
      <c r="I400" s="107"/>
      <c r="J400" s="23">
        <f>J402+J434+J440+J454</f>
        <v>0</v>
      </c>
    </row>
    <row r="401" spans="1:10" x14ac:dyDescent="0.25">
      <c r="A401" s="39"/>
      <c r="B401" s="5"/>
      <c r="C401" s="5"/>
      <c r="D401" s="5"/>
      <c r="E401" s="47"/>
      <c r="F401" s="5"/>
      <c r="G401" s="48"/>
      <c r="H401" s="49"/>
      <c r="I401" s="49"/>
      <c r="J401" s="13"/>
    </row>
    <row r="402" spans="1:10" ht="35.1" customHeight="1" x14ac:dyDescent="0.25">
      <c r="A402" s="42" t="s">
        <v>931</v>
      </c>
      <c r="B402" s="6"/>
      <c r="C402" s="6"/>
      <c r="D402" s="6"/>
      <c r="E402" s="50" t="s">
        <v>402</v>
      </c>
      <c r="F402" s="102"/>
      <c r="G402" s="102"/>
      <c r="H402" s="103"/>
      <c r="I402" s="103"/>
      <c r="J402" s="28">
        <f>SUM(J404:J432)</f>
        <v>0</v>
      </c>
    </row>
    <row r="403" spans="1:10" x14ac:dyDescent="0.25">
      <c r="A403" s="39"/>
      <c r="B403" s="5"/>
      <c r="C403" s="5"/>
      <c r="D403" s="5"/>
      <c r="E403" s="47"/>
      <c r="F403" s="5"/>
      <c r="G403" s="48"/>
      <c r="H403" s="49"/>
      <c r="I403" s="49"/>
      <c r="J403" s="13"/>
    </row>
    <row r="404" spans="1:10" ht="42.75" x14ac:dyDescent="0.25">
      <c r="A404" s="39">
        <v>257</v>
      </c>
      <c r="B404" s="5" t="s">
        <v>10</v>
      </c>
      <c r="C404" s="5" t="s">
        <v>11</v>
      </c>
      <c r="D404" s="5">
        <v>89711</v>
      </c>
      <c r="E404" s="47" t="s">
        <v>403</v>
      </c>
      <c r="F404" s="5" t="s">
        <v>21</v>
      </c>
      <c r="G404" s="48">
        <v>88.7</v>
      </c>
      <c r="H404" s="98"/>
      <c r="I404" s="49">
        <f t="shared" ref="I404:I432" si="68">ROUND((H404*(1+$J$1)),2)</f>
        <v>0</v>
      </c>
      <c r="J404" s="13">
        <f t="shared" ref="J404:J432" si="69">ROUND((G404*I404),2)</f>
        <v>0</v>
      </c>
    </row>
    <row r="405" spans="1:10" ht="42.75" x14ac:dyDescent="0.25">
      <c r="A405" s="39">
        <v>258</v>
      </c>
      <c r="B405" s="5" t="s">
        <v>10</v>
      </c>
      <c r="C405" s="5" t="s">
        <v>11</v>
      </c>
      <c r="D405" s="5">
        <v>89712</v>
      </c>
      <c r="E405" s="47" t="s">
        <v>404</v>
      </c>
      <c r="F405" s="5" t="s">
        <v>21</v>
      </c>
      <c r="G405" s="48">
        <v>207.2</v>
      </c>
      <c r="H405" s="98"/>
      <c r="I405" s="49">
        <f t="shared" si="68"/>
        <v>0</v>
      </c>
      <c r="J405" s="13">
        <f t="shared" si="69"/>
        <v>0</v>
      </c>
    </row>
    <row r="406" spans="1:10" ht="42.75" x14ac:dyDescent="0.25">
      <c r="A406" s="39">
        <v>259</v>
      </c>
      <c r="B406" s="5" t="s">
        <v>10</v>
      </c>
      <c r="C406" s="5" t="s">
        <v>11</v>
      </c>
      <c r="D406" s="5">
        <v>89713</v>
      </c>
      <c r="E406" s="47" t="s">
        <v>405</v>
      </c>
      <c r="F406" s="5" t="s">
        <v>21</v>
      </c>
      <c r="G406" s="48">
        <v>21.1</v>
      </c>
      <c r="H406" s="98"/>
      <c r="I406" s="49">
        <f t="shared" si="68"/>
        <v>0</v>
      </c>
      <c r="J406" s="13">
        <f t="shared" si="69"/>
        <v>0</v>
      </c>
    </row>
    <row r="407" spans="1:10" ht="42.75" x14ac:dyDescent="0.25">
      <c r="A407" s="39">
        <v>260</v>
      </c>
      <c r="B407" s="5" t="s">
        <v>10</v>
      </c>
      <c r="C407" s="5" t="s">
        <v>11</v>
      </c>
      <c r="D407" s="5">
        <v>89714</v>
      </c>
      <c r="E407" s="47" t="s">
        <v>406</v>
      </c>
      <c r="F407" s="5" t="s">
        <v>21</v>
      </c>
      <c r="G407" s="48">
        <v>252.1</v>
      </c>
      <c r="H407" s="98"/>
      <c r="I407" s="49">
        <f t="shared" si="68"/>
        <v>0</v>
      </c>
      <c r="J407" s="13">
        <f t="shared" si="69"/>
        <v>0</v>
      </c>
    </row>
    <row r="408" spans="1:10" ht="28.5" x14ac:dyDescent="0.25">
      <c r="A408" s="39">
        <v>261</v>
      </c>
      <c r="B408" s="5" t="s">
        <v>10</v>
      </c>
      <c r="C408" s="5" t="s">
        <v>11</v>
      </c>
      <c r="D408" s="5">
        <v>89849</v>
      </c>
      <c r="E408" s="47" t="s">
        <v>407</v>
      </c>
      <c r="F408" s="5" t="s">
        <v>21</v>
      </c>
      <c r="G408" s="48">
        <v>39</v>
      </c>
      <c r="H408" s="98"/>
      <c r="I408" s="49">
        <f t="shared" si="68"/>
        <v>0</v>
      </c>
      <c r="J408" s="13">
        <f t="shared" si="69"/>
        <v>0</v>
      </c>
    </row>
    <row r="409" spans="1:10" ht="42.75" x14ac:dyDescent="0.25">
      <c r="A409" s="39">
        <v>262</v>
      </c>
      <c r="B409" s="5" t="s">
        <v>10</v>
      </c>
      <c r="C409" s="5" t="s">
        <v>11</v>
      </c>
      <c r="D409" s="5">
        <v>89726</v>
      </c>
      <c r="E409" s="47" t="s">
        <v>408</v>
      </c>
      <c r="F409" s="5" t="s">
        <v>16</v>
      </c>
      <c r="G409" s="48">
        <v>40</v>
      </c>
      <c r="H409" s="98"/>
      <c r="I409" s="49">
        <f t="shared" si="68"/>
        <v>0</v>
      </c>
      <c r="J409" s="13">
        <f t="shared" si="69"/>
        <v>0</v>
      </c>
    </row>
    <row r="410" spans="1:10" ht="42.75" x14ac:dyDescent="0.25">
      <c r="A410" s="39">
        <v>263</v>
      </c>
      <c r="B410" s="5" t="s">
        <v>10</v>
      </c>
      <c r="C410" s="5" t="s">
        <v>11</v>
      </c>
      <c r="D410" s="5">
        <v>89732</v>
      </c>
      <c r="E410" s="47" t="s">
        <v>409</v>
      </c>
      <c r="F410" s="5" t="s">
        <v>16</v>
      </c>
      <c r="G410" s="48">
        <v>60</v>
      </c>
      <c r="H410" s="98"/>
      <c r="I410" s="49">
        <f t="shared" si="68"/>
        <v>0</v>
      </c>
      <c r="J410" s="13">
        <f t="shared" si="69"/>
        <v>0</v>
      </c>
    </row>
    <row r="411" spans="1:10" ht="42.75" x14ac:dyDescent="0.25">
      <c r="A411" s="39">
        <v>264</v>
      </c>
      <c r="B411" s="5" t="s">
        <v>10</v>
      </c>
      <c r="C411" s="5" t="s">
        <v>11</v>
      </c>
      <c r="D411" s="5">
        <v>89739</v>
      </c>
      <c r="E411" s="47" t="s">
        <v>410</v>
      </c>
      <c r="F411" s="5" t="s">
        <v>16</v>
      </c>
      <c r="G411" s="48">
        <v>4</v>
      </c>
      <c r="H411" s="98"/>
      <c r="I411" s="49">
        <f t="shared" si="68"/>
        <v>0</v>
      </c>
      <c r="J411" s="13">
        <f t="shared" si="69"/>
        <v>0</v>
      </c>
    </row>
    <row r="412" spans="1:10" ht="42.75" x14ac:dyDescent="0.25">
      <c r="A412" s="39">
        <v>265</v>
      </c>
      <c r="B412" s="5" t="s">
        <v>10</v>
      </c>
      <c r="C412" s="5" t="s">
        <v>11</v>
      </c>
      <c r="D412" s="5">
        <v>89746</v>
      </c>
      <c r="E412" s="47" t="s">
        <v>411</v>
      </c>
      <c r="F412" s="5" t="s">
        <v>16</v>
      </c>
      <c r="G412" s="48">
        <v>7</v>
      </c>
      <c r="H412" s="98"/>
      <c r="I412" s="49">
        <f t="shared" si="68"/>
        <v>0</v>
      </c>
      <c r="J412" s="13">
        <f t="shared" si="69"/>
        <v>0</v>
      </c>
    </row>
    <row r="413" spans="1:10" ht="42.75" x14ac:dyDescent="0.25">
      <c r="A413" s="39">
        <v>266</v>
      </c>
      <c r="B413" s="5" t="s">
        <v>10</v>
      </c>
      <c r="C413" s="5" t="s">
        <v>11</v>
      </c>
      <c r="D413" s="5">
        <v>89855</v>
      </c>
      <c r="E413" s="47" t="s">
        <v>412</v>
      </c>
      <c r="F413" s="5" t="s">
        <v>16</v>
      </c>
      <c r="G413" s="48">
        <v>3</v>
      </c>
      <c r="H413" s="98"/>
      <c r="I413" s="49">
        <f t="shared" si="68"/>
        <v>0</v>
      </c>
      <c r="J413" s="13">
        <f t="shared" si="69"/>
        <v>0</v>
      </c>
    </row>
    <row r="414" spans="1:10" ht="42.75" x14ac:dyDescent="0.25">
      <c r="A414" s="39">
        <v>267</v>
      </c>
      <c r="B414" s="5" t="s">
        <v>10</v>
      </c>
      <c r="C414" s="5" t="s">
        <v>11</v>
      </c>
      <c r="D414" s="5">
        <v>89744</v>
      </c>
      <c r="E414" s="47" t="s">
        <v>413</v>
      </c>
      <c r="F414" s="5" t="s">
        <v>16</v>
      </c>
      <c r="G414" s="48">
        <v>15</v>
      </c>
      <c r="H414" s="98"/>
      <c r="I414" s="49">
        <f t="shared" si="68"/>
        <v>0</v>
      </c>
      <c r="J414" s="13">
        <f t="shared" si="69"/>
        <v>0</v>
      </c>
    </row>
    <row r="415" spans="1:10" ht="42.75" x14ac:dyDescent="0.25">
      <c r="A415" s="39">
        <v>268</v>
      </c>
      <c r="B415" s="5" t="s">
        <v>10</v>
      </c>
      <c r="C415" s="5" t="s">
        <v>11</v>
      </c>
      <c r="D415" s="5">
        <v>89731</v>
      </c>
      <c r="E415" s="47" t="s">
        <v>414</v>
      </c>
      <c r="F415" s="5" t="s">
        <v>16</v>
      </c>
      <c r="G415" s="48">
        <v>51</v>
      </c>
      <c r="H415" s="98"/>
      <c r="I415" s="49">
        <f t="shared" si="68"/>
        <v>0</v>
      </c>
      <c r="J415" s="13">
        <f t="shared" si="69"/>
        <v>0</v>
      </c>
    </row>
    <row r="416" spans="1:10" ht="42.75" x14ac:dyDescent="0.25">
      <c r="A416" s="39">
        <v>269</v>
      </c>
      <c r="B416" s="5" t="s">
        <v>10</v>
      </c>
      <c r="C416" s="5" t="s">
        <v>11</v>
      </c>
      <c r="D416" s="5">
        <v>89724</v>
      </c>
      <c r="E416" s="47" t="s">
        <v>415</v>
      </c>
      <c r="F416" s="5" t="s">
        <v>16</v>
      </c>
      <c r="G416" s="48">
        <v>46</v>
      </c>
      <c r="H416" s="98"/>
      <c r="I416" s="49">
        <f t="shared" si="68"/>
        <v>0</v>
      </c>
      <c r="J416" s="13">
        <f t="shared" si="69"/>
        <v>0</v>
      </c>
    </row>
    <row r="417" spans="1:10" ht="42.75" x14ac:dyDescent="0.25">
      <c r="A417" s="39">
        <v>270</v>
      </c>
      <c r="B417" s="5" t="s">
        <v>10</v>
      </c>
      <c r="C417" s="5" t="s">
        <v>11</v>
      </c>
      <c r="D417" s="5">
        <v>104341</v>
      </c>
      <c r="E417" s="47" t="s">
        <v>416</v>
      </c>
      <c r="F417" s="5" t="s">
        <v>16</v>
      </c>
      <c r="G417" s="48">
        <v>24</v>
      </c>
      <c r="H417" s="98"/>
      <c r="I417" s="49">
        <f t="shared" si="68"/>
        <v>0</v>
      </c>
      <c r="J417" s="13">
        <f t="shared" si="69"/>
        <v>0</v>
      </c>
    </row>
    <row r="418" spans="1:10" ht="42.75" x14ac:dyDescent="0.25">
      <c r="A418" s="39">
        <v>271</v>
      </c>
      <c r="B418" s="5" t="s">
        <v>10</v>
      </c>
      <c r="C418" s="5" t="s">
        <v>11</v>
      </c>
      <c r="D418" s="5">
        <v>89748</v>
      </c>
      <c r="E418" s="47" t="s">
        <v>417</v>
      </c>
      <c r="F418" s="5" t="s">
        <v>16</v>
      </c>
      <c r="G418" s="48">
        <v>24</v>
      </c>
      <c r="H418" s="98"/>
      <c r="I418" s="49">
        <f t="shared" si="68"/>
        <v>0</v>
      </c>
      <c r="J418" s="13">
        <f t="shared" si="69"/>
        <v>0</v>
      </c>
    </row>
    <row r="419" spans="1:10" ht="42.75" x14ac:dyDescent="0.25">
      <c r="A419" s="39">
        <v>272</v>
      </c>
      <c r="B419" s="5" t="s">
        <v>10</v>
      </c>
      <c r="C419" s="5" t="s">
        <v>11</v>
      </c>
      <c r="D419" s="5">
        <v>89728</v>
      </c>
      <c r="E419" s="47" t="s">
        <v>418</v>
      </c>
      <c r="F419" s="5" t="s">
        <v>16</v>
      </c>
      <c r="G419" s="48">
        <v>74</v>
      </c>
      <c r="H419" s="98"/>
      <c r="I419" s="49">
        <f t="shared" si="68"/>
        <v>0</v>
      </c>
      <c r="J419" s="13">
        <f t="shared" si="69"/>
        <v>0</v>
      </c>
    </row>
    <row r="420" spans="1:10" ht="42.75" x14ac:dyDescent="0.25">
      <c r="A420" s="39">
        <v>273</v>
      </c>
      <c r="B420" s="5" t="s">
        <v>10</v>
      </c>
      <c r="C420" s="5" t="s">
        <v>11</v>
      </c>
      <c r="D420" s="5">
        <v>89803</v>
      </c>
      <c r="E420" s="47" t="s">
        <v>419</v>
      </c>
      <c r="F420" s="5" t="s">
        <v>16</v>
      </c>
      <c r="G420" s="48">
        <v>8</v>
      </c>
      <c r="H420" s="98"/>
      <c r="I420" s="49">
        <f t="shared" si="68"/>
        <v>0</v>
      </c>
      <c r="J420" s="13">
        <f t="shared" si="69"/>
        <v>0</v>
      </c>
    </row>
    <row r="421" spans="1:10" ht="28.5" x14ac:dyDescent="0.25">
      <c r="A421" s="39">
        <v>274</v>
      </c>
      <c r="B421" s="5" t="s">
        <v>10</v>
      </c>
      <c r="C421" s="5" t="s">
        <v>11</v>
      </c>
      <c r="D421" s="5">
        <v>104063</v>
      </c>
      <c r="E421" s="47" t="s">
        <v>420</v>
      </c>
      <c r="F421" s="5" t="s">
        <v>16</v>
      </c>
      <c r="G421" s="48">
        <v>5</v>
      </c>
      <c r="H421" s="98"/>
      <c r="I421" s="49">
        <f t="shared" si="68"/>
        <v>0</v>
      </c>
      <c r="J421" s="13">
        <f t="shared" si="69"/>
        <v>0</v>
      </c>
    </row>
    <row r="422" spans="1:10" ht="42.75" x14ac:dyDescent="0.25">
      <c r="A422" s="39">
        <v>275</v>
      </c>
      <c r="B422" s="5" t="s">
        <v>10</v>
      </c>
      <c r="C422" s="5" t="s">
        <v>17</v>
      </c>
      <c r="D422" s="5" t="s">
        <v>421</v>
      </c>
      <c r="E422" s="47" t="s">
        <v>422</v>
      </c>
      <c r="F422" s="5" t="s">
        <v>16</v>
      </c>
      <c r="G422" s="48">
        <v>3</v>
      </c>
      <c r="H422" s="98"/>
      <c r="I422" s="49">
        <f t="shared" si="68"/>
        <v>0</v>
      </c>
      <c r="J422" s="13">
        <f t="shared" si="69"/>
        <v>0</v>
      </c>
    </row>
    <row r="423" spans="1:10" ht="42.75" x14ac:dyDescent="0.25">
      <c r="A423" s="39">
        <v>276</v>
      </c>
      <c r="B423" s="5" t="s">
        <v>10</v>
      </c>
      <c r="C423" s="5" t="s">
        <v>11</v>
      </c>
      <c r="D423" s="5">
        <v>89834</v>
      </c>
      <c r="E423" s="47" t="s">
        <v>423</v>
      </c>
      <c r="F423" s="5" t="s">
        <v>16</v>
      </c>
      <c r="G423" s="48">
        <v>13</v>
      </c>
      <c r="H423" s="98"/>
      <c r="I423" s="49">
        <f t="shared" si="68"/>
        <v>0</v>
      </c>
      <c r="J423" s="13">
        <f t="shared" si="69"/>
        <v>0</v>
      </c>
    </row>
    <row r="424" spans="1:10" ht="42.75" x14ac:dyDescent="0.25">
      <c r="A424" s="39">
        <v>277</v>
      </c>
      <c r="B424" s="5" t="s">
        <v>10</v>
      </c>
      <c r="C424" s="5" t="s">
        <v>11</v>
      </c>
      <c r="D424" s="5">
        <v>89827</v>
      </c>
      <c r="E424" s="47" t="s">
        <v>424</v>
      </c>
      <c r="F424" s="5" t="s">
        <v>16</v>
      </c>
      <c r="G424" s="48">
        <v>21</v>
      </c>
      <c r="H424" s="98"/>
      <c r="I424" s="49">
        <f t="shared" si="68"/>
        <v>0</v>
      </c>
      <c r="J424" s="13">
        <f t="shared" si="69"/>
        <v>0</v>
      </c>
    </row>
    <row r="425" spans="1:10" ht="42.75" x14ac:dyDescent="0.25">
      <c r="A425" s="39">
        <v>278</v>
      </c>
      <c r="B425" s="5" t="s">
        <v>10</v>
      </c>
      <c r="C425" s="5" t="s">
        <v>11</v>
      </c>
      <c r="D425" s="5">
        <v>89783</v>
      </c>
      <c r="E425" s="47" t="s">
        <v>425</v>
      </c>
      <c r="F425" s="5" t="s">
        <v>16</v>
      </c>
      <c r="G425" s="48">
        <v>9</v>
      </c>
      <c r="H425" s="98"/>
      <c r="I425" s="49">
        <f t="shared" si="68"/>
        <v>0</v>
      </c>
      <c r="J425" s="13">
        <f t="shared" si="69"/>
        <v>0</v>
      </c>
    </row>
    <row r="426" spans="1:10" ht="42.75" x14ac:dyDescent="0.25">
      <c r="A426" s="39">
        <v>279</v>
      </c>
      <c r="B426" s="5" t="s">
        <v>10</v>
      </c>
      <c r="C426" s="5" t="s">
        <v>11</v>
      </c>
      <c r="D426" s="5">
        <v>89569</v>
      </c>
      <c r="E426" s="47" t="s">
        <v>426</v>
      </c>
      <c r="F426" s="5" t="s">
        <v>16</v>
      </c>
      <c r="G426" s="48">
        <v>6</v>
      </c>
      <c r="H426" s="98"/>
      <c r="I426" s="49">
        <f t="shared" si="68"/>
        <v>0</v>
      </c>
      <c r="J426" s="13">
        <f t="shared" si="69"/>
        <v>0</v>
      </c>
    </row>
    <row r="427" spans="1:10" ht="28.5" customHeight="1" x14ac:dyDescent="0.25">
      <c r="A427" s="39">
        <v>280</v>
      </c>
      <c r="B427" s="5" t="s">
        <v>10</v>
      </c>
      <c r="C427" s="5" t="s">
        <v>17</v>
      </c>
      <c r="D427" s="5" t="s">
        <v>427</v>
      </c>
      <c r="E427" s="47" t="s">
        <v>428</v>
      </c>
      <c r="F427" s="5" t="s">
        <v>16</v>
      </c>
      <c r="G427" s="48">
        <v>16</v>
      </c>
      <c r="H427" s="98"/>
      <c r="I427" s="49">
        <f t="shared" si="68"/>
        <v>0</v>
      </c>
      <c r="J427" s="13">
        <f t="shared" si="69"/>
        <v>0</v>
      </c>
    </row>
    <row r="428" spans="1:10" ht="28.5" customHeight="1" x14ac:dyDescent="0.25">
      <c r="A428" s="39">
        <v>281</v>
      </c>
      <c r="B428" s="5" t="s">
        <v>10</v>
      </c>
      <c r="C428" s="5" t="s">
        <v>17</v>
      </c>
      <c r="D428" s="5" t="s">
        <v>429</v>
      </c>
      <c r="E428" s="47" t="s">
        <v>430</v>
      </c>
      <c r="F428" s="5" t="s">
        <v>16</v>
      </c>
      <c r="G428" s="48">
        <v>2</v>
      </c>
      <c r="H428" s="98"/>
      <c r="I428" s="49">
        <f t="shared" si="68"/>
        <v>0</v>
      </c>
      <c r="J428" s="13">
        <f t="shared" si="69"/>
        <v>0</v>
      </c>
    </row>
    <row r="429" spans="1:10" ht="42.75" x14ac:dyDescent="0.25">
      <c r="A429" s="39">
        <v>282</v>
      </c>
      <c r="B429" s="5" t="s">
        <v>10</v>
      </c>
      <c r="C429" s="5" t="s">
        <v>11</v>
      </c>
      <c r="D429" s="5">
        <v>89549</v>
      </c>
      <c r="E429" s="47" t="s">
        <v>394</v>
      </c>
      <c r="F429" s="5" t="s">
        <v>16</v>
      </c>
      <c r="G429" s="48">
        <v>1</v>
      </c>
      <c r="H429" s="98"/>
      <c r="I429" s="49">
        <f t="shared" si="68"/>
        <v>0</v>
      </c>
      <c r="J429" s="13">
        <f t="shared" si="69"/>
        <v>0</v>
      </c>
    </row>
    <row r="430" spans="1:10" ht="42.75" x14ac:dyDescent="0.25">
      <c r="A430" s="39">
        <v>283</v>
      </c>
      <c r="B430" s="5" t="s">
        <v>10</v>
      </c>
      <c r="C430" s="5" t="s">
        <v>11</v>
      </c>
      <c r="D430" s="5">
        <v>99253</v>
      </c>
      <c r="E430" s="47" t="s">
        <v>399</v>
      </c>
      <c r="F430" s="5" t="s">
        <v>16</v>
      </c>
      <c r="G430" s="48">
        <v>17</v>
      </c>
      <c r="H430" s="98"/>
      <c r="I430" s="49">
        <f t="shared" si="68"/>
        <v>0</v>
      </c>
      <c r="J430" s="13">
        <f t="shared" si="69"/>
        <v>0</v>
      </c>
    </row>
    <row r="431" spans="1:10" ht="42.75" x14ac:dyDescent="0.25">
      <c r="A431" s="39">
        <v>284</v>
      </c>
      <c r="B431" s="5" t="s">
        <v>10</v>
      </c>
      <c r="C431" s="5" t="s">
        <v>17</v>
      </c>
      <c r="D431" s="5" t="s">
        <v>431</v>
      </c>
      <c r="E431" s="47" t="s">
        <v>432</v>
      </c>
      <c r="F431" s="5" t="s">
        <v>16</v>
      </c>
      <c r="G431" s="48">
        <v>4</v>
      </c>
      <c r="H431" s="98"/>
      <c r="I431" s="49">
        <f t="shared" si="68"/>
        <v>0</v>
      </c>
      <c r="J431" s="13">
        <f t="shared" si="69"/>
        <v>0</v>
      </c>
    </row>
    <row r="432" spans="1:10" ht="28.5" customHeight="1" x14ac:dyDescent="0.25">
      <c r="A432" s="39">
        <v>285</v>
      </c>
      <c r="B432" s="5" t="s">
        <v>10</v>
      </c>
      <c r="C432" s="5" t="s">
        <v>11</v>
      </c>
      <c r="D432" s="5">
        <v>89495</v>
      </c>
      <c r="E432" s="47" t="s">
        <v>433</v>
      </c>
      <c r="F432" s="5" t="s">
        <v>16</v>
      </c>
      <c r="G432" s="48">
        <v>28</v>
      </c>
      <c r="H432" s="98"/>
      <c r="I432" s="49">
        <f t="shared" si="68"/>
        <v>0</v>
      </c>
      <c r="J432" s="13">
        <f t="shared" si="69"/>
        <v>0</v>
      </c>
    </row>
    <row r="433" spans="1:10" x14ac:dyDescent="0.25">
      <c r="A433" s="39"/>
      <c r="B433" s="5"/>
      <c r="C433" s="5"/>
      <c r="D433" s="5"/>
      <c r="E433" s="47"/>
      <c r="F433" s="5"/>
      <c r="G433" s="48"/>
      <c r="H433" s="49"/>
      <c r="I433" s="49"/>
      <c r="J433" s="13"/>
    </row>
    <row r="434" spans="1:10" ht="35.1" customHeight="1" x14ac:dyDescent="0.25">
      <c r="A434" s="42" t="s">
        <v>932</v>
      </c>
      <c r="B434" s="6"/>
      <c r="C434" s="6"/>
      <c r="D434" s="6"/>
      <c r="E434" s="50" t="s">
        <v>434</v>
      </c>
      <c r="F434" s="102"/>
      <c r="G434" s="102"/>
      <c r="H434" s="103"/>
      <c r="I434" s="103"/>
      <c r="J434" s="28">
        <f>SUM(J436:J438)</f>
        <v>0</v>
      </c>
    </row>
    <row r="435" spans="1:10" x14ac:dyDescent="0.25">
      <c r="A435" s="39"/>
      <c r="B435" s="5"/>
      <c r="C435" s="5"/>
      <c r="D435" s="5"/>
      <c r="E435" s="47"/>
      <c r="F435" s="5"/>
      <c r="G435" s="48"/>
      <c r="H435" s="49"/>
      <c r="I435" s="49"/>
      <c r="J435" s="13"/>
    </row>
    <row r="436" spans="1:10" ht="42.75" x14ac:dyDescent="0.25">
      <c r="A436" s="39">
        <v>286</v>
      </c>
      <c r="B436" s="5" t="s">
        <v>10</v>
      </c>
      <c r="C436" s="5" t="s">
        <v>11</v>
      </c>
      <c r="D436" s="5">
        <v>98087</v>
      </c>
      <c r="E436" s="47" t="s">
        <v>435</v>
      </c>
      <c r="F436" s="5" t="s">
        <v>16</v>
      </c>
      <c r="G436" s="48">
        <v>1</v>
      </c>
      <c r="H436" s="98"/>
      <c r="I436" s="49">
        <f t="shared" ref="I436:I438" si="70">ROUND((H436*(1+$J$1)),2)</f>
        <v>0</v>
      </c>
      <c r="J436" s="13">
        <f t="shared" ref="J436:J438" si="71">ROUND((G436*I436),2)</f>
        <v>0</v>
      </c>
    </row>
    <row r="437" spans="1:10" ht="42.75" x14ac:dyDescent="0.25">
      <c r="A437" s="39">
        <v>287</v>
      </c>
      <c r="B437" s="5" t="s">
        <v>10</v>
      </c>
      <c r="C437" s="5" t="s">
        <v>11</v>
      </c>
      <c r="D437" s="5">
        <v>98065</v>
      </c>
      <c r="E437" s="47" t="s">
        <v>436</v>
      </c>
      <c r="F437" s="5" t="s">
        <v>16</v>
      </c>
      <c r="G437" s="48">
        <v>1</v>
      </c>
      <c r="H437" s="98"/>
      <c r="I437" s="49">
        <f t="shared" si="70"/>
        <v>0</v>
      </c>
      <c r="J437" s="13">
        <f t="shared" si="71"/>
        <v>0</v>
      </c>
    </row>
    <row r="438" spans="1:10" ht="42.75" x14ac:dyDescent="0.25">
      <c r="A438" s="39">
        <v>288</v>
      </c>
      <c r="B438" s="5" t="s">
        <v>10</v>
      </c>
      <c r="C438" s="5" t="s">
        <v>11</v>
      </c>
      <c r="D438" s="5">
        <v>98090</v>
      </c>
      <c r="E438" s="47" t="s">
        <v>437</v>
      </c>
      <c r="F438" s="5" t="s">
        <v>16</v>
      </c>
      <c r="G438" s="48">
        <v>1</v>
      </c>
      <c r="H438" s="98"/>
      <c r="I438" s="49">
        <f t="shared" si="70"/>
        <v>0</v>
      </c>
      <c r="J438" s="13">
        <f t="shared" si="71"/>
        <v>0</v>
      </c>
    </row>
    <row r="439" spans="1:10" x14ac:dyDescent="0.25">
      <c r="A439" s="39"/>
      <c r="B439" s="5"/>
      <c r="C439" s="5"/>
      <c r="D439" s="5"/>
      <c r="E439" s="47"/>
      <c r="F439" s="5"/>
      <c r="G439" s="48"/>
      <c r="H439" s="49"/>
      <c r="I439" s="49"/>
      <c r="J439" s="13"/>
    </row>
    <row r="440" spans="1:10" ht="35.1" customHeight="1" x14ac:dyDescent="0.25">
      <c r="A440" s="42" t="s">
        <v>958</v>
      </c>
      <c r="B440" s="6"/>
      <c r="C440" s="6"/>
      <c r="D440" s="6"/>
      <c r="E440" s="50" t="s">
        <v>438</v>
      </c>
      <c r="F440" s="108"/>
      <c r="G440" s="108"/>
      <c r="H440" s="108"/>
      <c r="I440" s="108"/>
      <c r="J440" s="28">
        <f>SUM(J442:J452)</f>
        <v>0</v>
      </c>
    </row>
    <row r="441" spans="1:10" x14ac:dyDescent="0.25">
      <c r="A441" s="39"/>
      <c r="B441" s="5"/>
      <c r="C441" s="5"/>
      <c r="D441" s="5"/>
      <c r="E441" s="47"/>
      <c r="F441" s="5"/>
      <c r="G441" s="48"/>
      <c r="H441" s="49"/>
      <c r="I441" s="49"/>
      <c r="J441" s="13"/>
    </row>
    <row r="442" spans="1:10" ht="42.75" x14ac:dyDescent="0.25">
      <c r="A442" s="39">
        <v>289</v>
      </c>
      <c r="B442" s="5" t="s">
        <v>10</v>
      </c>
      <c r="C442" s="5" t="s">
        <v>11</v>
      </c>
      <c r="D442" s="5">
        <v>89732</v>
      </c>
      <c r="E442" s="47" t="s">
        <v>409</v>
      </c>
      <c r="F442" s="5" t="s">
        <v>16</v>
      </c>
      <c r="G442" s="48">
        <v>46</v>
      </c>
      <c r="H442" s="98"/>
      <c r="I442" s="49">
        <f t="shared" ref="I442:I452" si="72">ROUND((H442*(1+$J$1)),2)</f>
        <v>0</v>
      </c>
      <c r="J442" s="13">
        <f t="shared" ref="J442:J452" si="73">ROUND((G442*I442),2)</f>
        <v>0</v>
      </c>
    </row>
    <row r="443" spans="1:10" ht="42.75" x14ac:dyDescent="0.25">
      <c r="A443" s="39">
        <v>290</v>
      </c>
      <c r="B443" s="5" t="s">
        <v>10</v>
      </c>
      <c r="C443" s="5" t="s">
        <v>11</v>
      </c>
      <c r="D443" s="5">
        <v>89801</v>
      </c>
      <c r="E443" s="47" t="s">
        <v>439</v>
      </c>
      <c r="F443" s="5" t="s">
        <v>16</v>
      </c>
      <c r="G443" s="48">
        <v>248</v>
      </c>
      <c r="H443" s="98"/>
      <c r="I443" s="49">
        <f t="shared" si="72"/>
        <v>0</v>
      </c>
      <c r="J443" s="13">
        <f t="shared" si="73"/>
        <v>0</v>
      </c>
    </row>
    <row r="444" spans="1:10" ht="42.75" x14ac:dyDescent="0.25">
      <c r="A444" s="39">
        <v>291</v>
      </c>
      <c r="B444" s="5" t="s">
        <v>10</v>
      </c>
      <c r="C444" s="5" t="s">
        <v>11</v>
      </c>
      <c r="D444" s="5">
        <v>89805</v>
      </c>
      <c r="E444" s="47" t="s">
        <v>440</v>
      </c>
      <c r="F444" s="5" t="s">
        <v>16</v>
      </c>
      <c r="G444" s="48">
        <v>2</v>
      </c>
      <c r="H444" s="98"/>
      <c r="I444" s="49">
        <f t="shared" si="72"/>
        <v>0</v>
      </c>
      <c r="J444" s="13">
        <f t="shared" si="73"/>
        <v>0</v>
      </c>
    </row>
    <row r="445" spans="1:10" ht="42.75" x14ac:dyDescent="0.25">
      <c r="A445" s="39">
        <v>292</v>
      </c>
      <c r="B445" s="5" t="s">
        <v>10</v>
      </c>
      <c r="C445" s="5" t="s">
        <v>11</v>
      </c>
      <c r="D445" s="5">
        <v>89827</v>
      </c>
      <c r="E445" s="47" t="s">
        <v>424</v>
      </c>
      <c r="F445" s="5" t="s">
        <v>16</v>
      </c>
      <c r="G445" s="48">
        <v>39</v>
      </c>
      <c r="H445" s="98"/>
      <c r="I445" s="49">
        <f t="shared" si="72"/>
        <v>0</v>
      </c>
      <c r="J445" s="13">
        <f t="shared" si="73"/>
        <v>0</v>
      </c>
    </row>
    <row r="446" spans="1:10" ht="42.75" x14ac:dyDescent="0.25">
      <c r="A446" s="39">
        <v>293</v>
      </c>
      <c r="B446" s="5" t="s">
        <v>10</v>
      </c>
      <c r="C446" s="5" t="s">
        <v>11</v>
      </c>
      <c r="D446" s="5">
        <v>89813</v>
      </c>
      <c r="E446" s="47" t="s">
        <v>441</v>
      </c>
      <c r="F446" s="5" t="s">
        <v>16</v>
      </c>
      <c r="G446" s="48">
        <v>2</v>
      </c>
      <c r="H446" s="98"/>
      <c r="I446" s="49">
        <f t="shared" si="72"/>
        <v>0</v>
      </c>
      <c r="J446" s="13">
        <f t="shared" si="73"/>
        <v>0</v>
      </c>
    </row>
    <row r="447" spans="1:10" ht="42.75" x14ac:dyDescent="0.25">
      <c r="A447" s="39">
        <v>294</v>
      </c>
      <c r="B447" s="5" t="s">
        <v>10</v>
      </c>
      <c r="C447" s="5" t="s">
        <v>11</v>
      </c>
      <c r="D447" s="5">
        <v>104348</v>
      </c>
      <c r="E447" s="47" t="s">
        <v>442</v>
      </c>
      <c r="F447" s="5" t="s">
        <v>16</v>
      </c>
      <c r="G447" s="48">
        <v>24</v>
      </c>
      <c r="H447" s="98"/>
      <c r="I447" s="49">
        <f t="shared" si="72"/>
        <v>0</v>
      </c>
      <c r="J447" s="13">
        <f t="shared" si="73"/>
        <v>0</v>
      </c>
    </row>
    <row r="448" spans="1:10" ht="42.75" x14ac:dyDescent="0.25">
      <c r="A448" s="39">
        <v>295</v>
      </c>
      <c r="B448" s="5" t="s">
        <v>10</v>
      </c>
      <c r="C448" s="5" t="s">
        <v>11</v>
      </c>
      <c r="D448" s="5">
        <v>89712</v>
      </c>
      <c r="E448" s="47" t="s">
        <v>404</v>
      </c>
      <c r="F448" s="5" t="s">
        <v>21</v>
      </c>
      <c r="G448" s="48">
        <v>388.1</v>
      </c>
      <c r="H448" s="98"/>
      <c r="I448" s="49">
        <f t="shared" si="72"/>
        <v>0</v>
      </c>
      <c r="J448" s="13">
        <f t="shared" si="73"/>
        <v>0</v>
      </c>
    </row>
    <row r="449" spans="1:10" ht="42.75" x14ac:dyDescent="0.25">
      <c r="A449" s="39">
        <v>296</v>
      </c>
      <c r="B449" s="5" t="s">
        <v>10</v>
      </c>
      <c r="C449" s="5" t="s">
        <v>11</v>
      </c>
      <c r="D449" s="5">
        <v>89696</v>
      </c>
      <c r="E449" s="47" t="s">
        <v>443</v>
      </c>
      <c r="F449" s="5" t="s">
        <v>16</v>
      </c>
      <c r="G449" s="48">
        <v>2</v>
      </c>
      <c r="H449" s="98"/>
      <c r="I449" s="49">
        <f t="shared" si="72"/>
        <v>0</v>
      </c>
      <c r="J449" s="13">
        <f t="shared" si="73"/>
        <v>0</v>
      </c>
    </row>
    <row r="450" spans="1:10" ht="42.75" x14ac:dyDescent="0.25">
      <c r="A450" s="39">
        <v>297</v>
      </c>
      <c r="B450" s="5" t="s">
        <v>10</v>
      </c>
      <c r="C450" s="5" t="s">
        <v>11</v>
      </c>
      <c r="D450" s="5">
        <v>104352</v>
      </c>
      <c r="E450" s="47" t="s">
        <v>444</v>
      </c>
      <c r="F450" s="5" t="s">
        <v>16</v>
      </c>
      <c r="G450" s="48">
        <v>6</v>
      </c>
      <c r="H450" s="98"/>
      <c r="I450" s="49">
        <f t="shared" si="72"/>
        <v>0</v>
      </c>
      <c r="J450" s="13">
        <f t="shared" si="73"/>
        <v>0</v>
      </c>
    </row>
    <row r="451" spans="1:10" ht="42.75" x14ac:dyDescent="0.25">
      <c r="A451" s="39">
        <v>298</v>
      </c>
      <c r="B451" s="5" t="s">
        <v>10</v>
      </c>
      <c r="C451" s="5" t="s">
        <v>11</v>
      </c>
      <c r="D451" s="5">
        <v>89825</v>
      </c>
      <c r="E451" s="47" t="s">
        <v>445</v>
      </c>
      <c r="F451" s="5" t="s">
        <v>16</v>
      </c>
      <c r="G451" s="48">
        <v>56</v>
      </c>
      <c r="H451" s="98"/>
      <c r="I451" s="49">
        <f t="shared" si="72"/>
        <v>0</v>
      </c>
      <c r="J451" s="13">
        <f t="shared" si="73"/>
        <v>0</v>
      </c>
    </row>
    <row r="452" spans="1:10" ht="28.5" x14ac:dyDescent="0.25">
      <c r="A452" s="39">
        <v>299</v>
      </c>
      <c r="B452" s="5" t="s">
        <v>10</v>
      </c>
      <c r="C452" s="5" t="s">
        <v>11</v>
      </c>
      <c r="D452" s="5">
        <v>89630</v>
      </c>
      <c r="E452" s="47" t="s">
        <v>446</v>
      </c>
      <c r="F452" s="5" t="s">
        <v>16</v>
      </c>
      <c r="G452" s="48">
        <v>7</v>
      </c>
      <c r="H452" s="98"/>
      <c r="I452" s="49">
        <f t="shared" si="72"/>
        <v>0</v>
      </c>
      <c r="J452" s="13">
        <f t="shared" si="73"/>
        <v>0</v>
      </c>
    </row>
    <row r="453" spans="1:10" x14ac:dyDescent="0.25">
      <c r="A453" s="39"/>
      <c r="B453" s="5"/>
      <c r="C453" s="5"/>
      <c r="D453" s="5"/>
      <c r="E453" s="47"/>
      <c r="F453" s="5"/>
      <c r="G453" s="48"/>
      <c r="H453" s="49"/>
      <c r="I453" s="49"/>
      <c r="J453" s="13"/>
    </row>
    <row r="454" spans="1:10" ht="35.1" customHeight="1" x14ac:dyDescent="0.25">
      <c r="A454" s="42" t="s">
        <v>959</v>
      </c>
      <c r="B454" s="6"/>
      <c r="C454" s="6"/>
      <c r="D454" s="6"/>
      <c r="E454" s="50" t="s">
        <v>447</v>
      </c>
      <c r="F454" s="102"/>
      <c r="G454" s="102"/>
      <c r="H454" s="103"/>
      <c r="I454" s="103"/>
      <c r="J454" s="28">
        <f>SUM(J456:J491)</f>
        <v>0</v>
      </c>
    </row>
    <row r="455" spans="1:10" x14ac:dyDescent="0.25">
      <c r="A455" s="39"/>
      <c r="B455" s="5"/>
      <c r="C455" s="5"/>
      <c r="D455" s="5"/>
      <c r="E455" s="47"/>
      <c r="F455" s="5"/>
      <c r="G455" s="48"/>
      <c r="H455" s="49"/>
      <c r="I455" s="49"/>
      <c r="J455" s="13"/>
    </row>
    <row r="456" spans="1:10" ht="42.75" x14ac:dyDescent="0.25">
      <c r="A456" s="39">
        <v>300</v>
      </c>
      <c r="B456" s="5" t="s">
        <v>10</v>
      </c>
      <c r="C456" s="5" t="s">
        <v>11</v>
      </c>
      <c r="D456" s="5">
        <v>95470</v>
      </c>
      <c r="E456" s="47" t="s">
        <v>448</v>
      </c>
      <c r="F456" s="5" t="s">
        <v>16</v>
      </c>
      <c r="G456" s="48">
        <v>6</v>
      </c>
      <c r="H456" s="98"/>
      <c r="I456" s="49">
        <f t="shared" ref="I456:I491" si="74">ROUND((H456*(1+$J$1)),2)</f>
        <v>0</v>
      </c>
      <c r="J456" s="13">
        <f t="shared" ref="J456:J491" si="75">ROUND((G456*I456),2)</f>
        <v>0</v>
      </c>
    </row>
    <row r="457" spans="1:10" ht="28.5" x14ac:dyDescent="0.25">
      <c r="A457" s="39">
        <v>301</v>
      </c>
      <c r="B457" s="5" t="s">
        <v>10</v>
      </c>
      <c r="C457" s="5" t="s">
        <v>11</v>
      </c>
      <c r="D457" s="5">
        <v>100848</v>
      </c>
      <c r="E457" s="47" t="s">
        <v>449</v>
      </c>
      <c r="F457" s="5" t="s">
        <v>16</v>
      </c>
      <c r="G457" s="48">
        <v>18</v>
      </c>
      <c r="H457" s="98"/>
      <c r="I457" s="49">
        <f t="shared" si="74"/>
        <v>0</v>
      </c>
      <c r="J457" s="13">
        <f t="shared" si="75"/>
        <v>0</v>
      </c>
    </row>
    <row r="458" spans="1:10" ht="28.5" x14ac:dyDescent="0.25">
      <c r="A458" s="39">
        <v>302</v>
      </c>
      <c r="B458" s="5" t="s">
        <v>10</v>
      </c>
      <c r="C458" s="5" t="s">
        <v>11</v>
      </c>
      <c r="D458" s="5">
        <v>100849</v>
      </c>
      <c r="E458" s="47" t="s">
        <v>450</v>
      </c>
      <c r="F458" s="5" t="s">
        <v>16</v>
      </c>
      <c r="G458" s="48">
        <v>6</v>
      </c>
      <c r="H458" s="98"/>
      <c r="I458" s="49">
        <f t="shared" si="74"/>
        <v>0</v>
      </c>
      <c r="J458" s="13">
        <f t="shared" si="75"/>
        <v>0</v>
      </c>
    </row>
    <row r="459" spans="1:10" ht="15" customHeight="1" x14ac:dyDescent="0.25">
      <c r="A459" s="39">
        <v>303</v>
      </c>
      <c r="B459" s="5" t="s">
        <v>10</v>
      </c>
      <c r="C459" s="5" t="s">
        <v>11</v>
      </c>
      <c r="D459" s="5">
        <v>100851</v>
      </c>
      <c r="E459" s="47" t="s">
        <v>451</v>
      </c>
      <c r="F459" s="5" t="s">
        <v>16</v>
      </c>
      <c r="G459" s="48">
        <v>18</v>
      </c>
      <c r="H459" s="98"/>
      <c r="I459" s="49">
        <f t="shared" si="74"/>
        <v>0</v>
      </c>
      <c r="J459" s="13">
        <f t="shared" si="75"/>
        <v>0</v>
      </c>
    </row>
    <row r="460" spans="1:10" ht="28.5" x14ac:dyDescent="0.25">
      <c r="A460" s="39">
        <v>304</v>
      </c>
      <c r="B460" s="5" t="s">
        <v>10</v>
      </c>
      <c r="C460" s="5" t="s">
        <v>17</v>
      </c>
      <c r="D460" s="5" t="s">
        <v>452</v>
      </c>
      <c r="E460" s="47" t="s">
        <v>453</v>
      </c>
      <c r="F460" s="5" t="s">
        <v>16</v>
      </c>
      <c r="G460" s="48">
        <v>4</v>
      </c>
      <c r="H460" s="98"/>
      <c r="I460" s="49">
        <f t="shared" si="74"/>
        <v>0</v>
      </c>
      <c r="J460" s="13">
        <f t="shared" si="75"/>
        <v>0</v>
      </c>
    </row>
    <row r="461" spans="1:10" ht="28.5" x14ac:dyDescent="0.25">
      <c r="A461" s="39">
        <v>305</v>
      </c>
      <c r="B461" s="5" t="s">
        <v>10</v>
      </c>
      <c r="C461" s="5" t="s">
        <v>17</v>
      </c>
      <c r="D461" s="5" t="s">
        <v>454</v>
      </c>
      <c r="E461" s="47" t="s">
        <v>455</v>
      </c>
      <c r="F461" s="5" t="s">
        <v>16</v>
      </c>
      <c r="G461" s="48">
        <v>4</v>
      </c>
      <c r="H461" s="98"/>
      <c r="I461" s="49">
        <f t="shared" si="74"/>
        <v>0</v>
      </c>
      <c r="J461" s="13">
        <f t="shared" si="75"/>
        <v>0</v>
      </c>
    </row>
    <row r="462" spans="1:10" ht="28.5" x14ac:dyDescent="0.25">
      <c r="A462" s="39">
        <v>306</v>
      </c>
      <c r="B462" s="5" t="s">
        <v>10</v>
      </c>
      <c r="C462" s="5" t="s">
        <v>11</v>
      </c>
      <c r="D462" s="5">
        <v>86901</v>
      </c>
      <c r="E462" s="47" t="s">
        <v>456</v>
      </c>
      <c r="F462" s="5" t="s">
        <v>16</v>
      </c>
      <c r="G462" s="48">
        <v>22</v>
      </c>
      <c r="H462" s="98"/>
      <c r="I462" s="49">
        <f t="shared" si="74"/>
        <v>0</v>
      </c>
      <c r="J462" s="13">
        <f t="shared" si="75"/>
        <v>0</v>
      </c>
    </row>
    <row r="463" spans="1:10" ht="28.5" x14ac:dyDescent="0.25">
      <c r="A463" s="39">
        <v>307</v>
      </c>
      <c r="B463" s="5" t="s">
        <v>10</v>
      </c>
      <c r="C463" s="5" t="s">
        <v>11</v>
      </c>
      <c r="D463" s="5">
        <v>86902</v>
      </c>
      <c r="E463" s="47" t="s">
        <v>457</v>
      </c>
      <c r="F463" s="5" t="s">
        <v>16</v>
      </c>
      <c r="G463" s="48">
        <v>6</v>
      </c>
      <c r="H463" s="98"/>
      <c r="I463" s="49">
        <f t="shared" si="74"/>
        <v>0</v>
      </c>
      <c r="J463" s="13">
        <f t="shared" si="75"/>
        <v>0</v>
      </c>
    </row>
    <row r="464" spans="1:10" ht="28.5" x14ac:dyDescent="0.25">
      <c r="A464" s="39">
        <v>308</v>
      </c>
      <c r="B464" s="5" t="s">
        <v>10</v>
      </c>
      <c r="C464" s="5" t="s">
        <v>11</v>
      </c>
      <c r="D464" s="5">
        <v>86872</v>
      </c>
      <c r="E464" s="47" t="s">
        <v>458</v>
      </c>
      <c r="F464" s="5" t="s">
        <v>16</v>
      </c>
      <c r="G464" s="48">
        <v>6</v>
      </c>
      <c r="H464" s="98"/>
      <c r="I464" s="49">
        <f t="shared" si="74"/>
        <v>0</v>
      </c>
      <c r="J464" s="13">
        <f t="shared" si="75"/>
        <v>0</v>
      </c>
    </row>
    <row r="465" spans="1:10" ht="28.5" x14ac:dyDescent="0.25">
      <c r="A465" s="39">
        <v>309</v>
      </c>
      <c r="B465" s="5" t="s">
        <v>10</v>
      </c>
      <c r="C465" s="5" t="s">
        <v>11</v>
      </c>
      <c r="D465" s="5">
        <v>86900</v>
      </c>
      <c r="E465" s="47" t="s">
        <v>459</v>
      </c>
      <c r="F465" s="5" t="s">
        <v>16</v>
      </c>
      <c r="G465" s="48">
        <v>10</v>
      </c>
      <c r="H465" s="98"/>
      <c r="I465" s="49">
        <f t="shared" si="74"/>
        <v>0</v>
      </c>
      <c r="J465" s="13">
        <f t="shared" si="75"/>
        <v>0</v>
      </c>
    </row>
    <row r="466" spans="1:10" ht="28.5" x14ac:dyDescent="0.25">
      <c r="A466" s="39">
        <v>310</v>
      </c>
      <c r="B466" s="5" t="s">
        <v>10</v>
      </c>
      <c r="C466" s="5" t="s">
        <v>17</v>
      </c>
      <c r="D466" s="5" t="s">
        <v>460</v>
      </c>
      <c r="E466" s="47" t="s">
        <v>461</v>
      </c>
      <c r="F466" s="5" t="s">
        <v>16</v>
      </c>
      <c r="G466" s="48">
        <v>7</v>
      </c>
      <c r="H466" s="98"/>
      <c r="I466" s="49">
        <f t="shared" si="74"/>
        <v>0</v>
      </c>
      <c r="J466" s="13">
        <f t="shared" si="75"/>
        <v>0</v>
      </c>
    </row>
    <row r="467" spans="1:10" ht="28.5" x14ac:dyDescent="0.25">
      <c r="A467" s="39">
        <v>311</v>
      </c>
      <c r="B467" s="5" t="s">
        <v>10</v>
      </c>
      <c r="C467" s="5" t="s">
        <v>11</v>
      </c>
      <c r="D467" s="5">
        <v>100852</v>
      </c>
      <c r="E467" s="47" t="s">
        <v>462</v>
      </c>
      <c r="F467" s="5" t="s">
        <v>16</v>
      </c>
      <c r="G467" s="48">
        <v>1</v>
      </c>
      <c r="H467" s="98"/>
      <c r="I467" s="49">
        <f t="shared" si="74"/>
        <v>0</v>
      </c>
      <c r="J467" s="13">
        <f t="shared" si="75"/>
        <v>0</v>
      </c>
    </row>
    <row r="468" spans="1:10" ht="28.5" customHeight="1" x14ac:dyDescent="0.25">
      <c r="A468" s="39">
        <v>312</v>
      </c>
      <c r="B468" s="5" t="s">
        <v>10</v>
      </c>
      <c r="C468" s="5" t="s">
        <v>11</v>
      </c>
      <c r="D468" s="5">
        <v>86877</v>
      </c>
      <c r="E468" s="47" t="s">
        <v>463</v>
      </c>
      <c r="F468" s="5" t="s">
        <v>16</v>
      </c>
      <c r="G468" s="48">
        <v>42</v>
      </c>
      <c r="H468" s="98"/>
      <c r="I468" s="49">
        <f t="shared" si="74"/>
        <v>0</v>
      </c>
      <c r="J468" s="13">
        <f t="shared" si="75"/>
        <v>0</v>
      </c>
    </row>
    <row r="469" spans="1:10" ht="28.5" customHeight="1" x14ac:dyDescent="0.25">
      <c r="A469" s="39">
        <v>313</v>
      </c>
      <c r="B469" s="5" t="s">
        <v>10</v>
      </c>
      <c r="C469" s="5" t="s">
        <v>11</v>
      </c>
      <c r="D469" s="5">
        <v>89678</v>
      </c>
      <c r="E469" s="47" t="s">
        <v>464</v>
      </c>
      <c r="F469" s="5" t="s">
        <v>16</v>
      </c>
      <c r="G469" s="48">
        <v>11</v>
      </c>
      <c r="H469" s="98"/>
      <c r="I469" s="49">
        <f t="shared" si="74"/>
        <v>0</v>
      </c>
      <c r="J469" s="13">
        <f t="shared" si="75"/>
        <v>0</v>
      </c>
    </row>
    <row r="470" spans="1:10" ht="28.5" x14ac:dyDescent="0.25">
      <c r="A470" s="39">
        <v>314</v>
      </c>
      <c r="B470" s="5" t="s">
        <v>10</v>
      </c>
      <c r="C470" s="5" t="s">
        <v>11</v>
      </c>
      <c r="D470" s="5">
        <v>86883</v>
      </c>
      <c r="E470" s="47" t="s">
        <v>465</v>
      </c>
      <c r="F470" s="5" t="s">
        <v>16</v>
      </c>
      <c r="G470" s="48">
        <v>53</v>
      </c>
      <c r="H470" s="98"/>
      <c r="I470" s="49">
        <f t="shared" si="74"/>
        <v>0</v>
      </c>
      <c r="J470" s="13">
        <f t="shared" si="75"/>
        <v>0</v>
      </c>
    </row>
    <row r="471" spans="1:10" ht="28.5" x14ac:dyDescent="0.25">
      <c r="A471" s="39">
        <v>315</v>
      </c>
      <c r="B471" s="5" t="s">
        <v>10</v>
      </c>
      <c r="C471" s="5" t="s">
        <v>17</v>
      </c>
      <c r="D471" s="5" t="s">
        <v>466</v>
      </c>
      <c r="E471" s="47" t="s">
        <v>467</v>
      </c>
      <c r="F471" s="5" t="s">
        <v>16</v>
      </c>
      <c r="G471" s="48">
        <v>28</v>
      </c>
      <c r="H471" s="98"/>
      <c r="I471" s="49">
        <f t="shared" si="74"/>
        <v>0</v>
      </c>
      <c r="J471" s="13">
        <f t="shared" si="75"/>
        <v>0</v>
      </c>
    </row>
    <row r="472" spans="1:10" ht="28.5" x14ac:dyDescent="0.25">
      <c r="A472" s="39">
        <v>316</v>
      </c>
      <c r="B472" s="5" t="s">
        <v>10</v>
      </c>
      <c r="C472" s="5" t="s">
        <v>11</v>
      </c>
      <c r="D472" s="5">
        <v>86911</v>
      </c>
      <c r="E472" s="47" t="s">
        <v>468</v>
      </c>
      <c r="F472" s="5" t="s">
        <v>16</v>
      </c>
      <c r="G472" s="48">
        <v>19</v>
      </c>
      <c r="H472" s="98"/>
      <c r="I472" s="49">
        <f t="shared" si="74"/>
        <v>0</v>
      </c>
      <c r="J472" s="13">
        <f t="shared" si="75"/>
        <v>0</v>
      </c>
    </row>
    <row r="473" spans="1:10" ht="28.5" x14ac:dyDescent="0.25">
      <c r="A473" s="39">
        <v>317</v>
      </c>
      <c r="B473" s="5" t="s">
        <v>10</v>
      </c>
      <c r="C473" s="5" t="s">
        <v>17</v>
      </c>
      <c r="D473" s="5" t="s">
        <v>469</v>
      </c>
      <c r="E473" s="47" t="s">
        <v>988</v>
      </c>
      <c r="F473" s="5" t="s">
        <v>16</v>
      </c>
      <c r="G473" s="48">
        <v>2</v>
      </c>
      <c r="H473" s="98"/>
      <c r="I473" s="49">
        <f t="shared" si="74"/>
        <v>0</v>
      </c>
      <c r="J473" s="13">
        <f t="shared" si="75"/>
        <v>0</v>
      </c>
    </row>
    <row r="474" spans="1:10" ht="28.5" x14ac:dyDescent="0.25">
      <c r="A474" s="39">
        <v>318</v>
      </c>
      <c r="B474" s="5" t="s">
        <v>10</v>
      </c>
      <c r="C474" s="5" t="s">
        <v>11</v>
      </c>
      <c r="D474" s="5">
        <v>86913</v>
      </c>
      <c r="E474" s="47" t="s">
        <v>470</v>
      </c>
      <c r="F474" s="5" t="s">
        <v>16</v>
      </c>
      <c r="G474" s="48">
        <v>15</v>
      </c>
      <c r="H474" s="98"/>
      <c r="I474" s="49">
        <f t="shared" si="74"/>
        <v>0</v>
      </c>
      <c r="J474" s="13">
        <f t="shared" si="75"/>
        <v>0</v>
      </c>
    </row>
    <row r="475" spans="1:10" ht="28.5" x14ac:dyDescent="0.25">
      <c r="A475" s="39">
        <v>319</v>
      </c>
      <c r="B475" s="5" t="s">
        <v>10</v>
      </c>
      <c r="C475" s="5" t="s">
        <v>17</v>
      </c>
      <c r="D475" s="5" t="s">
        <v>471</v>
      </c>
      <c r="E475" s="47" t="s">
        <v>472</v>
      </c>
      <c r="F475" s="5" t="s">
        <v>16</v>
      </c>
      <c r="G475" s="48">
        <v>4</v>
      </c>
      <c r="H475" s="98"/>
      <c r="I475" s="49">
        <f t="shared" si="74"/>
        <v>0</v>
      </c>
      <c r="J475" s="13">
        <f t="shared" si="75"/>
        <v>0</v>
      </c>
    </row>
    <row r="476" spans="1:10" ht="28.5" customHeight="1" x14ac:dyDescent="0.25">
      <c r="A476" s="39">
        <v>320</v>
      </c>
      <c r="B476" s="5" t="s">
        <v>10</v>
      </c>
      <c r="C476" s="5" t="s">
        <v>17</v>
      </c>
      <c r="D476" s="5" t="s">
        <v>473</v>
      </c>
      <c r="E476" s="47" t="s">
        <v>474</v>
      </c>
      <c r="F476" s="5" t="s">
        <v>16</v>
      </c>
      <c r="G476" s="48">
        <v>4</v>
      </c>
      <c r="H476" s="98"/>
      <c r="I476" s="49">
        <f t="shared" si="74"/>
        <v>0</v>
      </c>
      <c r="J476" s="13">
        <f t="shared" si="75"/>
        <v>0</v>
      </c>
    </row>
    <row r="477" spans="1:10" ht="28.5" x14ac:dyDescent="0.25">
      <c r="A477" s="39">
        <v>321</v>
      </c>
      <c r="B477" s="5" t="s">
        <v>10</v>
      </c>
      <c r="C477" s="5" t="s">
        <v>11</v>
      </c>
      <c r="D477" s="5">
        <v>86887</v>
      </c>
      <c r="E477" s="47" t="s">
        <v>475</v>
      </c>
      <c r="F477" s="5" t="s">
        <v>16</v>
      </c>
      <c r="G477" s="48">
        <v>45</v>
      </c>
      <c r="H477" s="98"/>
      <c r="I477" s="49">
        <f t="shared" si="74"/>
        <v>0</v>
      </c>
      <c r="J477" s="13">
        <f t="shared" si="75"/>
        <v>0</v>
      </c>
    </row>
    <row r="478" spans="1:10" ht="28.5" x14ac:dyDescent="0.25">
      <c r="A478" s="39">
        <v>322</v>
      </c>
      <c r="B478" s="5" t="s">
        <v>10</v>
      </c>
      <c r="C478" s="5" t="s">
        <v>11</v>
      </c>
      <c r="D478" s="5">
        <v>100860</v>
      </c>
      <c r="E478" s="47" t="s">
        <v>476</v>
      </c>
      <c r="F478" s="5" t="s">
        <v>16</v>
      </c>
      <c r="G478" s="48">
        <v>13</v>
      </c>
      <c r="H478" s="98"/>
      <c r="I478" s="49">
        <f t="shared" si="74"/>
        <v>0</v>
      </c>
      <c r="J478" s="13">
        <f t="shared" si="75"/>
        <v>0</v>
      </c>
    </row>
    <row r="479" spans="1:10" ht="28.5" x14ac:dyDescent="0.25">
      <c r="A479" s="39">
        <v>323</v>
      </c>
      <c r="B479" s="5" t="s">
        <v>10</v>
      </c>
      <c r="C479" s="5" t="s">
        <v>17</v>
      </c>
      <c r="D479" s="5" t="s">
        <v>477</v>
      </c>
      <c r="E479" s="47" t="s">
        <v>478</v>
      </c>
      <c r="F479" s="5" t="s">
        <v>16</v>
      </c>
      <c r="G479" s="48">
        <v>12</v>
      </c>
      <c r="H479" s="98"/>
      <c r="I479" s="49">
        <f t="shared" si="74"/>
        <v>0</v>
      </c>
      <c r="J479" s="13">
        <f t="shared" si="75"/>
        <v>0</v>
      </c>
    </row>
    <row r="480" spans="1:10" ht="28.5" x14ac:dyDescent="0.25">
      <c r="A480" s="39">
        <v>324</v>
      </c>
      <c r="B480" s="5" t="s">
        <v>10</v>
      </c>
      <c r="C480" s="5" t="s">
        <v>11</v>
      </c>
      <c r="D480" s="5">
        <v>100867</v>
      </c>
      <c r="E480" s="47" t="s">
        <v>479</v>
      </c>
      <c r="F480" s="5" t="s">
        <v>16</v>
      </c>
      <c r="G480" s="48">
        <v>6</v>
      </c>
      <c r="H480" s="98"/>
      <c r="I480" s="49">
        <f t="shared" si="74"/>
        <v>0</v>
      </c>
      <c r="J480" s="13">
        <f t="shared" si="75"/>
        <v>0</v>
      </c>
    </row>
    <row r="481" spans="1:10" ht="28.5" x14ac:dyDescent="0.25">
      <c r="A481" s="39">
        <v>325</v>
      </c>
      <c r="B481" s="5" t="s">
        <v>10</v>
      </c>
      <c r="C481" s="5" t="s">
        <v>11</v>
      </c>
      <c r="D481" s="5">
        <v>100868</v>
      </c>
      <c r="E481" s="47" t="s">
        <v>480</v>
      </c>
      <c r="F481" s="5" t="s">
        <v>16</v>
      </c>
      <c r="G481" s="48">
        <v>9</v>
      </c>
      <c r="H481" s="98"/>
      <c r="I481" s="49">
        <f t="shared" si="74"/>
        <v>0</v>
      </c>
      <c r="J481" s="13">
        <f t="shared" si="75"/>
        <v>0</v>
      </c>
    </row>
    <row r="482" spans="1:10" ht="28.5" x14ac:dyDescent="0.25">
      <c r="A482" s="39">
        <v>326</v>
      </c>
      <c r="B482" s="5" t="s">
        <v>10</v>
      </c>
      <c r="C482" s="5" t="s">
        <v>11</v>
      </c>
      <c r="D482" s="5">
        <v>100875</v>
      </c>
      <c r="E482" s="47" t="s">
        <v>481</v>
      </c>
      <c r="F482" s="5" t="s">
        <v>16</v>
      </c>
      <c r="G482" s="48">
        <v>1</v>
      </c>
      <c r="H482" s="98"/>
      <c r="I482" s="49">
        <f t="shared" si="74"/>
        <v>0</v>
      </c>
      <c r="J482" s="13">
        <f t="shared" si="75"/>
        <v>0</v>
      </c>
    </row>
    <row r="483" spans="1:10" ht="28.5" customHeight="1" x14ac:dyDescent="0.25">
      <c r="A483" s="39">
        <v>327</v>
      </c>
      <c r="B483" s="5" t="s">
        <v>10</v>
      </c>
      <c r="C483" s="5" t="s">
        <v>17</v>
      </c>
      <c r="D483" s="5" t="s">
        <v>482</v>
      </c>
      <c r="E483" s="47" t="s">
        <v>483</v>
      </c>
      <c r="F483" s="5" t="s">
        <v>16</v>
      </c>
      <c r="G483" s="48">
        <v>24</v>
      </c>
      <c r="H483" s="98"/>
      <c r="I483" s="49">
        <f t="shared" si="74"/>
        <v>0</v>
      </c>
      <c r="J483" s="13">
        <f t="shared" si="75"/>
        <v>0</v>
      </c>
    </row>
    <row r="484" spans="1:10" ht="28.5" customHeight="1" x14ac:dyDescent="0.25">
      <c r="A484" s="39">
        <v>328</v>
      </c>
      <c r="B484" s="5" t="s">
        <v>10</v>
      </c>
      <c r="C484" s="5" t="s">
        <v>17</v>
      </c>
      <c r="D484" s="5" t="s">
        <v>484</v>
      </c>
      <c r="E484" s="47" t="s">
        <v>485</v>
      </c>
      <c r="F484" s="5" t="s">
        <v>16</v>
      </c>
      <c r="G484" s="48">
        <v>27</v>
      </c>
      <c r="H484" s="98"/>
      <c r="I484" s="49">
        <f t="shared" si="74"/>
        <v>0</v>
      </c>
      <c r="J484" s="13">
        <f t="shared" si="75"/>
        <v>0</v>
      </c>
    </row>
    <row r="485" spans="1:10" ht="15" customHeight="1" x14ac:dyDescent="0.25">
      <c r="A485" s="39">
        <v>329</v>
      </c>
      <c r="B485" s="5" t="s">
        <v>10</v>
      </c>
      <c r="C485" s="5" t="s">
        <v>17</v>
      </c>
      <c r="D485" s="5" t="s">
        <v>486</v>
      </c>
      <c r="E485" s="47" t="s">
        <v>487</v>
      </c>
      <c r="F485" s="5" t="s">
        <v>16</v>
      </c>
      <c r="G485" s="48">
        <v>20</v>
      </c>
      <c r="H485" s="98"/>
      <c r="I485" s="49">
        <f t="shared" si="74"/>
        <v>0</v>
      </c>
      <c r="J485" s="13">
        <f t="shared" si="75"/>
        <v>0</v>
      </c>
    </row>
    <row r="486" spans="1:10" ht="28.5" x14ac:dyDescent="0.25">
      <c r="A486" s="39">
        <v>330</v>
      </c>
      <c r="B486" s="5" t="s">
        <v>10</v>
      </c>
      <c r="C486" s="5" t="s">
        <v>11</v>
      </c>
      <c r="D486" s="5">
        <v>95547</v>
      </c>
      <c r="E486" s="47" t="s">
        <v>488</v>
      </c>
      <c r="F486" s="5" t="s">
        <v>16</v>
      </c>
      <c r="G486" s="48">
        <v>23</v>
      </c>
      <c r="H486" s="98"/>
      <c r="I486" s="49">
        <f t="shared" si="74"/>
        <v>0</v>
      </c>
      <c r="J486" s="13">
        <f t="shared" si="75"/>
        <v>0</v>
      </c>
    </row>
    <row r="487" spans="1:10" ht="28.5" x14ac:dyDescent="0.25">
      <c r="A487" s="39">
        <v>331</v>
      </c>
      <c r="B487" s="5" t="s">
        <v>10</v>
      </c>
      <c r="C487" s="5" t="s">
        <v>17</v>
      </c>
      <c r="D487" s="5" t="s">
        <v>489</v>
      </c>
      <c r="E487" s="47" t="s">
        <v>490</v>
      </c>
      <c r="F487" s="5" t="s">
        <v>13</v>
      </c>
      <c r="G487" s="48">
        <v>16.899999999999999</v>
      </c>
      <c r="H487" s="98"/>
      <c r="I487" s="49">
        <f t="shared" si="74"/>
        <v>0</v>
      </c>
      <c r="J487" s="13">
        <f t="shared" si="75"/>
        <v>0</v>
      </c>
    </row>
    <row r="488" spans="1:10" ht="42.75" x14ac:dyDescent="0.25">
      <c r="A488" s="39">
        <v>332</v>
      </c>
      <c r="B488" s="5" t="s">
        <v>10</v>
      </c>
      <c r="C488" s="5" t="s">
        <v>11</v>
      </c>
      <c r="D488" s="5">
        <v>104328</v>
      </c>
      <c r="E488" s="47" t="s">
        <v>491</v>
      </c>
      <c r="F488" s="5" t="s">
        <v>16</v>
      </c>
      <c r="G488" s="48">
        <v>17</v>
      </c>
      <c r="H488" s="98"/>
      <c r="I488" s="49">
        <f t="shared" si="74"/>
        <v>0</v>
      </c>
      <c r="J488" s="13">
        <f t="shared" si="75"/>
        <v>0</v>
      </c>
    </row>
    <row r="489" spans="1:10" ht="42.75" x14ac:dyDescent="0.25">
      <c r="A489" s="39">
        <v>333</v>
      </c>
      <c r="B489" s="5" t="s">
        <v>10</v>
      </c>
      <c r="C489" s="5" t="s">
        <v>11</v>
      </c>
      <c r="D489" s="5">
        <v>89708</v>
      </c>
      <c r="E489" s="47" t="s">
        <v>492</v>
      </c>
      <c r="F489" s="5" t="s">
        <v>16</v>
      </c>
      <c r="G489" s="48">
        <v>6</v>
      </c>
      <c r="H489" s="98"/>
      <c r="I489" s="49">
        <f t="shared" si="74"/>
        <v>0</v>
      </c>
      <c r="J489" s="13">
        <f t="shared" si="75"/>
        <v>0</v>
      </c>
    </row>
    <row r="490" spans="1:10" ht="28.5" x14ac:dyDescent="0.25">
      <c r="A490" s="39">
        <v>334</v>
      </c>
      <c r="B490" s="5" t="s">
        <v>10</v>
      </c>
      <c r="C490" s="5" t="s">
        <v>17</v>
      </c>
      <c r="D490" s="5" t="s">
        <v>493</v>
      </c>
      <c r="E490" s="47" t="s">
        <v>494</v>
      </c>
      <c r="F490" s="5" t="s">
        <v>16</v>
      </c>
      <c r="G490" s="48">
        <v>24</v>
      </c>
      <c r="H490" s="98"/>
      <c r="I490" s="49">
        <f t="shared" si="74"/>
        <v>0</v>
      </c>
      <c r="J490" s="13">
        <f t="shared" si="75"/>
        <v>0</v>
      </c>
    </row>
    <row r="491" spans="1:10" x14ac:dyDescent="0.25">
      <c r="A491" s="39">
        <v>335</v>
      </c>
      <c r="B491" s="5" t="s">
        <v>10</v>
      </c>
      <c r="C491" s="5" t="s">
        <v>17</v>
      </c>
      <c r="D491" s="5" t="s">
        <v>495</v>
      </c>
      <c r="E491" s="47" t="s">
        <v>496</v>
      </c>
      <c r="F491" s="5" t="s">
        <v>16</v>
      </c>
      <c r="G491" s="48">
        <v>23</v>
      </c>
      <c r="H491" s="98"/>
      <c r="I491" s="49">
        <f t="shared" si="74"/>
        <v>0</v>
      </c>
      <c r="J491" s="13">
        <f t="shared" si="75"/>
        <v>0</v>
      </c>
    </row>
    <row r="492" spans="1:10" x14ac:dyDescent="0.25">
      <c r="A492" s="39"/>
      <c r="B492" s="5"/>
      <c r="C492" s="5"/>
      <c r="D492" s="5"/>
      <c r="E492" s="47"/>
      <c r="F492" s="5"/>
      <c r="G492" s="48"/>
      <c r="H492" s="49"/>
      <c r="I492" s="49"/>
      <c r="J492" s="13"/>
    </row>
    <row r="493" spans="1:10" s="8" customFormat="1" ht="35.1" customHeight="1" x14ac:dyDescent="0.25">
      <c r="A493" s="38" t="s">
        <v>933</v>
      </c>
      <c r="B493" s="9"/>
      <c r="C493" s="9"/>
      <c r="D493" s="9"/>
      <c r="E493" s="46" t="s">
        <v>497</v>
      </c>
      <c r="F493" s="106"/>
      <c r="G493" s="106"/>
      <c r="H493" s="107"/>
      <c r="I493" s="107"/>
      <c r="J493" s="23">
        <f>SUM(J495:J506)</f>
        <v>0</v>
      </c>
    </row>
    <row r="494" spans="1:10" x14ac:dyDescent="0.25">
      <c r="A494" s="39"/>
      <c r="B494" s="5"/>
      <c r="C494" s="5"/>
      <c r="D494" s="5"/>
      <c r="E494" s="47"/>
      <c r="F494" s="5"/>
      <c r="G494" s="48"/>
      <c r="H494" s="49"/>
      <c r="I494" s="49"/>
      <c r="J494" s="13"/>
    </row>
    <row r="495" spans="1:10" ht="28.5" x14ac:dyDescent="0.25">
      <c r="A495" s="39">
        <v>336</v>
      </c>
      <c r="B495" s="5" t="s">
        <v>10</v>
      </c>
      <c r="C495" s="5" t="s">
        <v>11</v>
      </c>
      <c r="D495" s="5">
        <v>95248</v>
      </c>
      <c r="E495" s="47" t="s">
        <v>498</v>
      </c>
      <c r="F495" s="5" t="s">
        <v>16</v>
      </c>
      <c r="G495" s="48">
        <v>2</v>
      </c>
      <c r="H495" s="98"/>
      <c r="I495" s="49">
        <f t="shared" ref="I495:I506" si="76">ROUND((H495*(1+$J$1)),2)</f>
        <v>0</v>
      </c>
      <c r="J495" s="13">
        <f t="shared" ref="J495:J506" si="77">ROUND((G495*I495),2)</f>
        <v>0</v>
      </c>
    </row>
    <row r="496" spans="1:10" ht="28.5" x14ac:dyDescent="0.25">
      <c r="A496" s="39">
        <v>337</v>
      </c>
      <c r="B496" s="5" t="s">
        <v>10</v>
      </c>
      <c r="C496" s="5" t="s">
        <v>11</v>
      </c>
      <c r="D496" s="5">
        <v>95249</v>
      </c>
      <c r="E496" s="47" t="s">
        <v>499</v>
      </c>
      <c r="F496" s="5" t="s">
        <v>16</v>
      </c>
      <c r="G496" s="48">
        <v>4</v>
      </c>
      <c r="H496" s="98"/>
      <c r="I496" s="49">
        <f t="shared" si="76"/>
        <v>0</v>
      </c>
      <c r="J496" s="13">
        <f t="shared" si="77"/>
        <v>0</v>
      </c>
    </row>
    <row r="497" spans="1:10" x14ac:dyDescent="0.25">
      <c r="A497" s="39">
        <v>338</v>
      </c>
      <c r="B497" s="5" t="s">
        <v>10</v>
      </c>
      <c r="C497" s="5" t="s">
        <v>17</v>
      </c>
      <c r="D497" s="5" t="s">
        <v>500</v>
      </c>
      <c r="E497" s="47" t="s">
        <v>501</v>
      </c>
      <c r="F497" s="5" t="s">
        <v>16</v>
      </c>
      <c r="G497" s="48">
        <v>1</v>
      </c>
      <c r="H497" s="98"/>
      <c r="I497" s="49">
        <f t="shared" si="76"/>
        <v>0</v>
      </c>
      <c r="J497" s="13">
        <f t="shared" si="77"/>
        <v>0</v>
      </c>
    </row>
    <row r="498" spans="1:10" ht="28.5" x14ac:dyDescent="0.25">
      <c r="A498" s="39">
        <v>339</v>
      </c>
      <c r="B498" s="5" t="s">
        <v>10</v>
      </c>
      <c r="C498" s="5" t="s">
        <v>11</v>
      </c>
      <c r="D498" s="5">
        <v>103029</v>
      </c>
      <c r="E498" s="47" t="s">
        <v>502</v>
      </c>
      <c r="F498" s="5" t="s">
        <v>16</v>
      </c>
      <c r="G498" s="48">
        <v>2</v>
      </c>
      <c r="H498" s="98"/>
      <c r="I498" s="49">
        <f t="shared" si="76"/>
        <v>0</v>
      </c>
      <c r="J498" s="13">
        <f t="shared" si="77"/>
        <v>0</v>
      </c>
    </row>
    <row r="499" spans="1:10" ht="42.75" x14ac:dyDescent="0.25">
      <c r="A499" s="39">
        <v>340</v>
      </c>
      <c r="B499" s="5" t="s">
        <v>10</v>
      </c>
      <c r="C499" s="5" t="s">
        <v>11</v>
      </c>
      <c r="D499" s="5">
        <v>92688</v>
      </c>
      <c r="E499" s="47" t="s">
        <v>503</v>
      </c>
      <c r="F499" s="5" t="s">
        <v>21</v>
      </c>
      <c r="G499" s="48">
        <v>53</v>
      </c>
      <c r="H499" s="98"/>
      <c r="I499" s="49">
        <f t="shared" si="76"/>
        <v>0</v>
      </c>
      <c r="J499" s="13">
        <f t="shared" si="77"/>
        <v>0</v>
      </c>
    </row>
    <row r="500" spans="1:10" ht="42.75" x14ac:dyDescent="0.25">
      <c r="A500" s="39">
        <v>341</v>
      </c>
      <c r="B500" s="5" t="s">
        <v>10</v>
      </c>
      <c r="C500" s="5" t="s">
        <v>11</v>
      </c>
      <c r="D500" s="5">
        <v>92705</v>
      </c>
      <c r="E500" s="47" t="s">
        <v>504</v>
      </c>
      <c r="F500" s="5" t="s">
        <v>16</v>
      </c>
      <c r="G500" s="48">
        <v>1</v>
      </c>
      <c r="H500" s="98"/>
      <c r="I500" s="49">
        <f t="shared" si="76"/>
        <v>0</v>
      </c>
      <c r="J500" s="13">
        <f t="shared" si="77"/>
        <v>0</v>
      </c>
    </row>
    <row r="501" spans="1:10" x14ac:dyDescent="0.25">
      <c r="A501" s="39">
        <v>342</v>
      </c>
      <c r="B501" s="5" t="s">
        <v>10</v>
      </c>
      <c r="C501" s="5" t="s">
        <v>17</v>
      </c>
      <c r="D501" s="5" t="s">
        <v>505</v>
      </c>
      <c r="E501" s="47" t="s">
        <v>506</v>
      </c>
      <c r="F501" s="5" t="s">
        <v>16</v>
      </c>
      <c r="G501" s="48">
        <v>1</v>
      </c>
      <c r="H501" s="98"/>
      <c r="I501" s="49">
        <f t="shared" si="76"/>
        <v>0</v>
      </c>
      <c r="J501" s="13">
        <f t="shared" si="77"/>
        <v>0</v>
      </c>
    </row>
    <row r="502" spans="1:10" ht="42.75" x14ac:dyDescent="0.25">
      <c r="A502" s="39">
        <v>343</v>
      </c>
      <c r="B502" s="5" t="s">
        <v>10</v>
      </c>
      <c r="C502" s="5" t="s">
        <v>11</v>
      </c>
      <c r="D502" s="5">
        <v>92695</v>
      </c>
      <c r="E502" s="47" t="s">
        <v>507</v>
      </c>
      <c r="F502" s="5" t="s">
        <v>16</v>
      </c>
      <c r="G502" s="48">
        <v>8</v>
      </c>
      <c r="H502" s="98"/>
      <c r="I502" s="49">
        <f t="shared" si="76"/>
        <v>0</v>
      </c>
      <c r="J502" s="13">
        <f t="shared" si="77"/>
        <v>0</v>
      </c>
    </row>
    <row r="503" spans="1:10" x14ac:dyDescent="0.25">
      <c r="A503" s="39">
        <v>344</v>
      </c>
      <c r="B503" s="5" t="s">
        <v>10</v>
      </c>
      <c r="C503" s="5" t="s">
        <v>17</v>
      </c>
      <c r="D503" s="5" t="s">
        <v>508</v>
      </c>
      <c r="E503" s="47" t="s">
        <v>509</v>
      </c>
      <c r="F503" s="5" t="s">
        <v>16</v>
      </c>
      <c r="G503" s="48">
        <v>4</v>
      </c>
      <c r="H503" s="98"/>
      <c r="I503" s="49">
        <f t="shared" si="76"/>
        <v>0</v>
      </c>
      <c r="J503" s="13">
        <f t="shared" si="77"/>
        <v>0</v>
      </c>
    </row>
    <row r="504" spans="1:10" ht="28.5" customHeight="1" x14ac:dyDescent="0.25">
      <c r="A504" s="39">
        <v>345</v>
      </c>
      <c r="B504" s="5" t="s">
        <v>10</v>
      </c>
      <c r="C504" s="5" t="s">
        <v>11</v>
      </c>
      <c r="D504" s="5">
        <v>97549</v>
      </c>
      <c r="E504" s="47" t="s">
        <v>510</v>
      </c>
      <c r="F504" s="5" t="s">
        <v>16</v>
      </c>
      <c r="G504" s="48">
        <v>6</v>
      </c>
      <c r="H504" s="98"/>
      <c r="I504" s="49">
        <f t="shared" si="76"/>
        <v>0</v>
      </c>
      <c r="J504" s="13">
        <f t="shared" si="77"/>
        <v>0</v>
      </c>
    </row>
    <row r="505" spans="1:10" ht="28.5" customHeight="1" x14ac:dyDescent="0.25">
      <c r="A505" s="39">
        <v>346</v>
      </c>
      <c r="B505" s="5" t="s">
        <v>10</v>
      </c>
      <c r="C505" s="5" t="s">
        <v>11</v>
      </c>
      <c r="D505" s="5">
        <v>97548</v>
      </c>
      <c r="E505" s="47" t="s">
        <v>511</v>
      </c>
      <c r="F505" s="5" t="s">
        <v>16</v>
      </c>
      <c r="G505" s="48">
        <v>2</v>
      </c>
      <c r="H505" s="98"/>
      <c r="I505" s="49">
        <f t="shared" si="76"/>
        <v>0</v>
      </c>
      <c r="J505" s="13">
        <f t="shared" si="77"/>
        <v>0</v>
      </c>
    </row>
    <row r="506" spans="1:10" ht="28.5" customHeight="1" x14ac:dyDescent="0.25">
      <c r="A506" s="39">
        <v>347</v>
      </c>
      <c r="B506" s="5" t="s">
        <v>10</v>
      </c>
      <c r="C506" s="5" t="s">
        <v>11</v>
      </c>
      <c r="D506" s="5">
        <v>97547</v>
      </c>
      <c r="E506" s="47" t="s">
        <v>512</v>
      </c>
      <c r="F506" s="5" t="s">
        <v>16</v>
      </c>
      <c r="G506" s="48">
        <v>2</v>
      </c>
      <c r="H506" s="98"/>
      <c r="I506" s="49">
        <f t="shared" si="76"/>
        <v>0</v>
      </c>
      <c r="J506" s="13">
        <f t="shared" si="77"/>
        <v>0</v>
      </c>
    </row>
    <row r="507" spans="1:10" x14ac:dyDescent="0.25">
      <c r="A507" s="39"/>
      <c r="B507" s="5"/>
      <c r="C507" s="5"/>
      <c r="D507" s="5"/>
      <c r="E507" s="47"/>
      <c r="F507" s="5"/>
      <c r="G507" s="48"/>
      <c r="H507" s="49"/>
      <c r="I507" s="49"/>
      <c r="J507" s="13"/>
    </row>
    <row r="508" spans="1:10" s="8" customFormat="1" ht="35.1" customHeight="1" x14ac:dyDescent="0.25">
      <c r="A508" s="38" t="s">
        <v>934</v>
      </c>
      <c r="B508" s="9"/>
      <c r="C508" s="9"/>
      <c r="D508" s="9"/>
      <c r="E508" s="46" t="s">
        <v>513</v>
      </c>
      <c r="F508" s="106"/>
      <c r="G508" s="106"/>
      <c r="H508" s="107"/>
      <c r="I508" s="107"/>
      <c r="J508" s="23">
        <f>J510+J515+J520+J537+J575</f>
        <v>0</v>
      </c>
    </row>
    <row r="509" spans="1:10" x14ac:dyDescent="0.25">
      <c r="A509" s="39"/>
      <c r="B509" s="5"/>
      <c r="C509" s="5"/>
      <c r="D509" s="5"/>
      <c r="E509" s="47"/>
      <c r="F509" s="5"/>
      <c r="G509" s="48"/>
      <c r="H509" s="49"/>
      <c r="I509" s="49"/>
      <c r="J509" s="13"/>
    </row>
    <row r="510" spans="1:10" ht="35.1" customHeight="1" x14ac:dyDescent="0.25">
      <c r="A510" s="42" t="s">
        <v>960</v>
      </c>
      <c r="B510" s="6"/>
      <c r="C510" s="6"/>
      <c r="D510" s="6"/>
      <c r="E510" s="50" t="s">
        <v>514</v>
      </c>
      <c r="F510" s="102"/>
      <c r="G510" s="102"/>
      <c r="H510" s="103"/>
      <c r="I510" s="103"/>
      <c r="J510" s="28">
        <f>SUM(J512:J513)</f>
        <v>0</v>
      </c>
    </row>
    <row r="511" spans="1:10" x14ac:dyDescent="0.25">
      <c r="A511" s="39"/>
      <c r="B511" s="5"/>
      <c r="C511" s="5"/>
      <c r="D511" s="5"/>
      <c r="E511" s="47"/>
      <c r="F511" s="5"/>
      <c r="G511" s="48"/>
      <c r="H511" s="49"/>
      <c r="I511" s="49"/>
      <c r="J511" s="13"/>
    </row>
    <row r="512" spans="1:10" ht="28.5" x14ac:dyDescent="0.25">
      <c r="A512" s="39">
        <v>348</v>
      </c>
      <c r="B512" s="5" t="s">
        <v>10</v>
      </c>
      <c r="C512" s="5" t="s">
        <v>11</v>
      </c>
      <c r="D512" s="5">
        <v>101908</v>
      </c>
      <c r="E512" s="47" t="s">
        <v>515</v>
      </c>
      <c r="F512" s="5" t="s">
        <v>16</v>
      </c>
      <c r="G512" s="48">
        <v>14</v>
      </c>
      <c r="H512" s="98"/>
      <c r="I512" s="49">
        <f t="shared" ref="I512:I513" si="78">ROUND((H512*(1+$J$1)),2)</f>
        <v>0</v>
      </c>
      <c r="J512" s="13">
        <f t="shared" ref="J512:J513" si="79">ROUND((G512*I512),2)</f>
        <v>0</v>
      </c>
    </row>
    <row r="513" spans="1:10" ht="28.5" x14ac:dyDescent="0.25">
      <c r="A513" s="39">
        <v>349</v>
      </c>
      <c r="B513" s="5" t="s">
        <v>10</v>
      </c>
      <c r="C513" s="5" t="s">
        <v>11</v>
      </c>
      <c r="D513" s="5">
        <v>101909</v>
      </c>
      <c r="E513" s="47" t="s">
        <v>516</v>
      </c>
      <c r="F513" s="5" t="s">
        <v>16</v>
      </c>
      <c r="G513" s="48">
        <v>1</v>
      </c>
      <c r="H513" s="98"/>
      <c r="I513" s="49">
        <f t="shared" si="78"/>
        <v>0</v>
      </c>
      <c r="J513" s="13">
        <f t="shared" si="79"/>
        <v>0</v>
      </c>
    </row>
    <row r="514" spans="1:10" x14ac:dyDescent="0.25">
      <c r="A514" s="39"/>
      <c r="B514" s="5"/>
      <c r="C514" s="5"/>
      <c r="D514" s="5"/>
      <c r="E514" s="47"/>
      <c r="F514" s="5"/>
      <c r="G514" s="48"/>
      <c r="H514" s="49"/>
      <c r="I514" s="49"/>
      <c r="J514" s="13"/>
    </row>
    <row r="515" spans="1:10" ht="35.1" customHeight="1" x14ac:dyDescent="0.25">
      <c r="A515" s="42" t="s">
        <v>961</v>
      </c>
      <c r="B515" s="6"/>
      <c r="C515" s="6"/>
      <c r="D515" s="6"/>
      <c r="E515" s="50" t="s">
        <v>517</v>
      </c>
      <c r="F515" s="102"/>
      <c r="G515" s="102"/>
      <c r="H515" s="103"/>
      <c r="I515" s="103"/>
      <c r="J515" s="28">
        <f>SUM(J517:J518)</f>
        <v>0</v>
      </c>
    </row>
    <row r="516" spans="1:10" x14ac:dyDescent="0.25">
      <c r="A516" s="39"/>
      <c r="B516" s="5"/>
      <c r="C516" s="5"/>
      <c r="D516" s="5"/>
      <c r="E516" s="47"/>
      <c r="F516" s="5"/>
      <c r="G516" s="48"/>
      <c r="H516" s="49"/>
      <c r="I516" s="49"/>
      <c r="J516" s="13"/>
    </row>
    <row r="517" spans="1:10" ht="43.5" customHeight="1" x14ac:dyDescent="0.25">
      <c r="A517" s="39">
        <v>350</v>
      </c>
      <c r="B517" s="5" t="s">
        <v>10</v>
      </c>
      <c r="C517" s="5" t="s">
        <v>11</v>
      </c>
      <c r="D517" s="5">
        <v>101912</v>
      </c>
      <c r="E517" s="47" t="s">
        <v>518</v>
      </c>
      <c r="F517" s="5" t="s">
        <v>16</v>
      </c>
      <c r="G517" s="48">
        <v>2</v>
      </c>
      <c r="H517" s="98"/>
      <c r="I517" s="49">
        <f t="shared" ref="I517:I518" si="80">ROUND((H517*(1+$J$1)),2)</f>
        <v>0</v>
      </c>
      <c r="J517" s="13">
        <f t="shared" ref="J517:J518" si="81">ROUND((G517*I517),2)</f>
        <v>0</v>
      </c>
    </row>
    <row r="518" spans="1:10" ht="28.5" x14ac:dyDescent="0.25">
      <c r="A518" s="39">
        <v>351</v>
      </c>
      <c r="B518" s="5" t="s">
        <v>10</v>
      </c>
      <c r="C518" s="5" t="s">
        <v>11</v>
      </c>
      <c r="D518" s="5">
        <v>101916</v>
      </c>
      <c r="E518" s="47" t="s">
        <v>519</v>
      </c>
      <c r="F518" s="5" t="s">
        <v>16</v>
      </c>
      <c r="G518" s="48">
        <v>1</v>
      </c>
      <c r="H518" s="98"/>
      <c r="I518" s="49">
        <f t="shared" si="80"/>
        <v>0</v>
      </c>
      <c r="J518" s="13">
        <f t="shared" si="81"/>
        <v>0</v>
      </c>
    </row>
    <row r="519" spans="1:10" x14ac:dyDescent="0.25">
      <c r="A519" s="39"/>
      <c r="B519" s="5"/>
      <c r="C519" s="5"/>
      <c r="D519" s="5"/>
      <c r="E519" s="47"/>
      <c r="F519" s="5"/>
      <c r="G519" s="48"/>
      <c r="H519" s="49"/>
      <c r="I519" s="49"/>
      <c r="J519" s="13"/>
    </row>
    <row r="520" spans="1:10" ht="35.1" customHeight="1" x14ac:dyDescent="0.25">
      <c r="A520" s="42" t="s">
        <v>962</v>
      </c>
      <c r="B520" s="6"/>
      <c r="C520" s="6"/>
      <c r="D520" s="6"/>
      <c r="E520" s="50" t="s">
        <v>398</v>
      </c>
      <c r="F520" s="102"/>
      <c r="G520" s="102"/>
      <c r="H520" s="103"/>
      <c r="I520" s="103"/>
      <c r="J520" s="28">
        <f>SUM(J522:J535)</f>
        <v>0</v>
      </c>
    </row>
    <row r="521" spans="1:10" x14ac:dyDescent="0.25">
      <c r="A521" s="39"/>
      <c r="B521" s="5"/>
      <c r="C521" s="5"/>
      <c r="D521" s="5"/>
      <c r="E521" s="47"/>
      <c r="F521" s="5"/>
      <c r="G521" s="48"/>
      <c r="H521" s="49"/>
      <c r="I521" s="49"/>
      <c r="J521" s="13"/>
    </row>
    <row r="522" spans="1:10" ht="28.5" customHeight="1" x14ac:dyDescent="0.25">
      <c r="A522" s="39">
        <v>352</v>
      </c>
      <c r="B522" s="5" t="s">
        <v>10</v>
      </c>
      <c r="C522" s="5" t="s">
        <v>11</v>
      </c>
      <c r="D522" s="5">
        <v>94794</v>
      </c>
      <c r="E522" s="47" t="s">
        <v>362</v>
      </c>
      <c r="F522" s="5" t="s">
        <v>16</v>
      </c>
      <c r="G522" s="48">
        <v>2</v>
      </c>
      <c r="H522" s="98"/>
      <c r="I522" s="49">
        <f t="shared" ref="I522:I535" si="82">ROUND((H522*(1+$J$1)),2)</f>
        <v>0</v>
      </c>
      <c r="J522" s="13">
        <f t="shared" ref="J522:J535" si="83">ROUND((G522*I522),2)</f>
        <v>0</v>
      </c>
    </row>
    <row r="523" spans="1:10" ht="28.5" x14ac:dyDescent="0.25">
      <c r="A523" s="39">
        <v>353</v>
      </c>
      <c r="B523" s="5" t="s">
        <v>10</v>
      </c>
      <c r="C523" s="5" t="s">
        <v>11</v>
      </c>
      <c r="D523" s="5">
        <v>94499</v>
      </c>
      <c r="E523" s="47" t="s">
        <v>520</v>
      </c>
      <c r="F523" s="5" t="s">
        <v>16</v>
      </c>
      <c r="G523" s="48">
        <v>1</v>
      </c>
      <c r="H523" s="98"/>
      <c r="I523" s="49">
        <f t="shared" si="82"/>
        <v>0</v>
      </c>
      <c r="J523" s="13">
        <f t="shared" si="83"/>
        <v>0</v>
      </c>
    </row>
    <row r="524" spans="1:10" ht="28.5" x14ac:dyDescent="0.25">
      <c r="A524" s="39">
        <v>354</v>
      </c>
      <c r="B524" s="5" t="s">
        <v>10</v>
      </c>
      <c r="C524" s="5" t="s">
        <v>11</v>
      </c>
      <c r="D524" s="5">
        <v>94500</v>
      </c>
      <c r="E524" s="47" t="s">
        <v>361</v>
      </c>
      <c r="F524" s="5" t="s">
        <v>16</v>
      </c>
      <c r="G524" s="48">
        <v>4</v>
      </c>
      <c r="H524" s="98"/>
      <c r="I524" s="49">
        <f t="shared" si="82"/>
        <v>0</v>
      </c>
      <c r="J524" s="13">
        <f t="shared" si="83"/>
        <v>0</v>
      </c>
    </row>
    <row r="525" spans="1:10" ht="28.5" x14ac:dyDescent="0.25">
      <c r="A525" s="39">
        <v>355</v>
      </c>
      <c r="B525" s="5" t="s">
        <v>10</v>
      </c>
      <c r="C525" s="5" t="s">
        <v>11</v>
      </c>
      <c r="D525" s="5">
        <v>99622</v>
      </c>
      <c r="E525" s="47" t="s">
        <v>521</v>
      </c>
      <c r="F525" s="5" t="s">
        <v>16</v>
      </c>
      <c r="G525" s="48">
        <v>1</v>
      </c>
      <c r="H525" s="98"/>
      <c r="I525" s="49">
        <f t="shared" si="82"/>
        <v>0</v>
      </c>
      <c r="J525" s="13">
        <f t="shared" si="83"/>
        <v>0</v>
      </c>
    </row>
    <row r="526" spans="1:10" ht="28.5" x14ac:dyDescent="0.25">
      <c r="A526" s="39">
        <v>356</v>
      </c>
      <c r="B526" s="5" t="s">
        <v>10</v>
      </c>
      <c r="C526" s="5" t="s">
        <v>11</v>
      </c>
      <c r="D526" s="5">
        <v>99624</v>
      </c>
      <c r="E526" s="47" t="s">
        <v>522</v>
      </c>
      <c r="F526" s="5" t="s">
        <v>16</v>
      </c>
      <c r="G526" s="48">
        <v>2</v>
      </c>
      <c r="H526" s="98"/>
      <c r="I526" s="49">
        <f t="shared" si="82"/>
        <v>0</v>
      </c>
      <c r="J526" s="13">
        <f t="shared" si="83"/>
        <v>0</v>
      </c>
    </row>
    <row r="527" spans="1:10" ht="28.5" x14ac:dyDescent="0.25">
      <c r="A527" s="39">
        <v>357</v>
      </c>
      <c r="B527" s="5" t="s">
        <v>10</v>
      </c>
      <c r="C527" s="5" t="s">
        <v>11</v>
      </c>
      <c r="D527" s="5">
        <v>99625</v>
      </c>
      <c r="E527" s="47" t="s">
        <v>523</v>
      </c>
      <c r="F527" s="5" t="s">
        <v>16</v>
      </c>
      <c r="G527" s="48">
        <v>2</v>
      </c>
      <c r="H527" s="98"/>
      <c r="I527" s="49">
        <f t="shared" si="82"/>
        <v>0</v>
      </c>
      <c r="J527" s="13">
        <f t="shared" si="83"/>
        <v>0</v>
      </c>
    </row>
    <row r="528" spans="1:10" ht="42.75" x14ac:dyDescent="0.25">
      <c r="A528" s="39">
        <v>358</v>
      </c>
      <c r="B528" s="5" t="s">
        <v>10</v>
      </c>
      <c r="C528" s="5" t="s">
        <v>17</v>
      </c>
      <c r="D528" s="5" t="s">
        <v>524</v>
      </c>
      <c r="E528" s="47" t="s">
        <v>525</v>
      </c>
      <c r="F528" s="5" t="s">
        <v>16</v>
      </c>
      <c r="G528" s="48">
        <v>2</v>
      </c>
      <c r="H528" s="98"/>
      <c r="I528" s="49">
        <f t="shared" si="82"/>
        <v>0</v>
      </c>
      <c r="J528" s="13">
        <f t="shared" si="83"/>
        <v>0</v>
      </c>
    </row>
    <row r="529" spans="1:11" ht="28.5" x14ac:dyDescent="0.25">
      <c r="A529" s="39">
        <v>359</v>
      </c>
      <c r="B529" s="5" t="s">
        <v>10</v>
      </c>
      <c r="C529" s="5" t="s">
        <v>11</v>
      </c>
      <c r="D529" s="5">
        <v>101917</v>
      </c>
      <c r="E529" s="47" t="s">
        <v>526</v>
      </c>
      <c r="F529" s="5" t="s">
        <v>16</v>
      </c>
      <c r="G529" s="48">
        <v>1</v>
      </c>
      <c r="H529" s="98"/>
      <c r="I529" s="49">
        <f t="shared" si="82"/>
        <v>0</v>
      </c>
      <c r="J529" s="13">
        <f t="shared" si="83"/>
        <v>0</v>
      </c>
    </row>
    <row r="530" spans="1:11" ht="28.5" x14ac:dyDescent="0.25">
      <c r="A530" s="39">
        <v>360</v>
      </c>
      <c r="B530" s="5" t="s">
        <v>10</v>
      </c>
      <c r="C530" s="5" t="s">
        <v>11</v>
      </c>
      <c r="D530" s="5">
        <v>95249</v>
      </c>
      <c r="E530" s="47" t="s">
        <v>499</v>
      </c>
      <c r="F530" s="5" t="s">
        <v>16</v>
      </c>
      <c r="G530" s="48">
        <v>2</v>
      </c>
      <c r="H530" s="98"/>
      <c r="I530" s="49">
        <f t="shared" si="82"/>
        <v>0</v>
      </c>
      <c r="J530" s="13">
        <f t="shared" si="83"/>
        <v>0</v>
      </c>
    </row>
    <row r="531" spans="1:11" x14ac:dyDescent="0.25">
      <c r="A531" s="39">
        <v>361</v>
      </c>
      <c r="B531" s="5" t="s">
        <v>10</v>
      </c>
      <c r="C531" s="5" t="s">
        <v>17</v>
      </c>
      <c r="D531" s="5" t="s">
        <v>527</v>
      </c>
      <c r="E531" s="47" t="s">
        <v>528</v>
      </c>
      <c r="F531" s="5" t="s">
        <v>16</v>
      </c>
      <c r="G531" s="48">
        <v>2</v>
      </c>
      <c r="H531" s="98"/>
      <c r="I531" s="49">
        <f t="shared" si="82"/>
        <v>0</v>
      </c>
      <c r="J531" s="13">
        <f t="shared" si="83"/>
        <v>0</v>
      </c>
    </row>
    <row r="532" spans="1:11" x14ac:dyDescent="0.25">
      <c r="A532" s="39">
        <v>362</v>
      </c>
      <c r="B532" s="5" t="s">
        <v>10</v>
      </c>
      <c r="C532" s="5" t="s">
        <v>17</v>
      </c>
      <c r="D532" s="5" t="s">
        <v>529</v>
      </c>
      <c r="E532" s="47" t="s">
        <v>530</v>
      </c>
      <c r="F532" s="5" t="s">
        <v>16</v>
      </c>
      <c r="G532" s="48">
        <v>1</v>
      </c>
      <c r="H532" s="98"/>
      <c r="I532" s="49">
        <f t="shared" si="82"/>
        <v>0</v>
      </c>
      <c r="J532" s="13">
        <f>ROUND((G532*I532),2)</f>
        <v>0</v>
      </c>
    </row>
    <row r="533" spans="1:11" x14ac:dyDescent="0.25">
      <c r="A533" s="39">
        <v>363</v>
      </c>
      <c r="B533" s="5" t="s">
        <v>10</v>
      </c>
      <c r="C533" s="5" t="s">
        <v>17</v>
      </c>
      <c r="D533" s="5" t="s">
        <v>531</v>
      </c>
      <c r="E533" s="47" t="s">
        <v>532</v>
      </c>
      <c r="F533" s="5" t="s">
        <v>16</v>
      </c>
      <c r="G533" s="48">
        <v>1</v>
      </c>
      <c r="H533" s="98"/>
      <c r="I533" s="49">
        <f t="shared" si="82"/>
        <v>0</v>
      </c>
      <c r="J533" s="13">
        <f t="shared" si="83"/>
        <v>0</v>
      </c>
    </row>
    <row r="534" spans="1:11" x14ac:dyDescent="0.25">
      <c r="A534" s="39">
        <v>364</v>
      </c>
      <c r="B534" s="5" t="s">
        <v>10</v>
      </c>
      <c r="C534" s="5" t="s">
        <v>17</v>
      </c>
      <c r="D534" s="5" t="s">
        <v>533</v>
      </c>
      <c r="E534" s="47" t="s">
        <v>534</v>
      </c>
      <c r="F534" s="5" t="s">
        <v>16</v>
      </c>
      <c r="G534" s="48">
        <v>1</v>
      </c>
      <c r="H534" s="98"/>
      <c r="I534" s="49">
        <f t="shared" si="82"/>
        <v>0</v>
      </c>
      <c r="J534" s="13">
        <f t="shared" si="83"/>
        <v>0</v>
      </c>
    </row>
    <row r="535" spans="1:11" ht="28.5" x14ac:dyDescent="0.25">
      <c r="A535" s="39">
        <v>365</v>
      </c>
      <c r="B535" s="5" t="s">
        <v>10</v>
      </c>
      <c r="C535" s="5" t="s">
        <v>11</v>
      </c>
      <c r="D535" s="5">
        <v>102111</v>
      </c>
      <c r="E535" s="47" t="s">
        <v>535</v>
      </c>
      <c r="F535" s="5" t="s">
        <v>16</v>
      </c>
      <c r="G535" s="48">
        <v>1</v>
      </c>
      <c r="H535" s="98"/>
      <c r="I535" s="49">
        <f t="shared" si="82"/>
        <v>0</v>
      </c>
      <c r="J535" s="13">
        <f t="shared" si="83"/>
        <v>0</v>
      </c>
    </row>
    <row r="536" spans="1:11" x14ac:dyDescent="0.25">
      <c r="A536" s="39"/>
      <c r="B536" s="5"/>
      <c r="C536" s="5"/>
      <c r="D536" s="5"/>
      <c r="E536" s="47"/>
      <c r="F536" s="5"/>
      <c r="G536" s="48"/>
      <c r="H536" s="49"/>
      <c r="I536" s="49"/>
      <c r="J536" s="13"/>
      <c r="K536" s="10"/>
    </row>
    <row r="537" spans="1:11" ht="35.1" customHeight="1" x14ac:dyDescent="0.25">
      <c r="A537" s="42" t="s">
        <v>963</v>
      </c>
      <c r="B537" s="6"/>
      <c r="C537" s="6"/>
      <c r="D537" s="6"/>
      <c r="E537" s="50" t="s">
        <v>402</v>
      </c>
      <c r="F537" s="102"/>
      <c r="G537" s="102"/>
      <c r="H537" s="103"/>
      <c r="I537" s="103"/>
      <c r="J537" s="28">
        <f>SUM(J539:J573)</f>
        <v>0</v>
      </c>
    </row>
    <row r="538" spans="1:11" x14ac:dyDescent="0.25">
      <c r="A538" s="39"/>
      <c r="B538" s="5"/>
      <c r="C538" s="5"/>
      <c r="D538" s="5"/>
      <c r="E538" s="47"/>
      <c r="F538" s="5"/>
      <c r="G538" s="48"/>
      <c r="H538" s="49"/>
      <c r="I538" s="49"/>
      <c r="J538" s="13"/>
    </row>
    <row r="539" spans="1:11" ht="28.5" x14ac:dyDescent="0.25">
      <c r="A539" s="39">
        <v>366</v>
      </c>
      <c r="B539" s="5" t="s">
        <v>10</v>
      </c>
      <c r="C539" s="5" t="s">
        <v>11</v>
      </c>
      <c r="D539" s="5">
        <v>95805</v>
      </c>
      <c r="E539" s="47" t="s">
        <v>536</v>
      </c>
      <c r="F539" s="5" t="s">
        <v>16</v>
      </c>
      <c r="G539" s="48">
        <v>16</v>
      </c>
      <c r="H539" s="98"/>
      <c r="I539" s="49">
        <f t="shared" ref="I539:I573" si="84">ROUND((H539*(1+$J$1)),2)</f>
        <v>0</v>
      </c>
      <c r="J539" s="13">
        <f t="shared" ref="J539:J573" si="85">ROUND((G539*I539),2)</f>
        <v>0</v>
      </c>
    </row>
    <row r="540" spans="1:11" ht="57" x14ac:dyDescent="0.25">
      <c r="A540" s="39">
        <v>367</v>
      </c>
      <c r="B540" s="5" t="s">
        <v>10</v>
      </c>
      <c r="C540" s="5" t="s">
        <v>17</v>
      </c>
      <c r="D540" s="5" t="s">
        <v>537</v>
      </c>
      <c r="E540" s="47" t="s">
        <v>538</v>
      </c>
      <c r="F540" s="5" t="s">
        <v>16</v>
      </c>
      <c r="G540" s="48">
        <v>5</v>
      </c>
      <c r="H540" s="98"/>
      <c r="I540" s="49">
        <f t="shared" si="84"/>
        <v>0</v>
      </c>
      <c r="J540" s="13">
        <f t="shared" si="85"/>
        <v>0</v>
      </c>
    </row>
    <row r="541" spans="1:11" ht="57" x14ac:dyDescent="0.25">
      <c r="A541" s="39">
        <v>368</v>
      </c>
      <c r="B541" s="5" t="s">
        <v>10</v>
      </c>
      <c r="C541" s="5" t="s">
        <v>11</v>
      </c>
      <c r="D541" s="5">
        <v>94473</v>
      </c>
      <c r="E541" s="47" t="s">
        <v>539</v>
      </c>
      <c r="F541" s="5" t="s">
        <v>16</v>
      </c>
      <c r="G541" s="48">
        <v>22</v>
      </c>
      <c r="H541" s="98"/>
      <c r="I541" s="49">
        <f t="shared" si="84"/>
        <v>0</v>
      </c>
      <c r="J541" s="13">
        <f t="shared" si="85"/>
        <v>0</v>
      </c>
    </row>
    <row r="542" spans="1:11" ht="57" x14ac:dyDescent="0.25">
      <c r="A542" s="39">
        <v>369</v>
      </c>
      <c r="B542" s="5" t="s">
        <v>10</v>
      </c>
      <c r="C542" s="5" t="s">
        <v>11</v>
      </c>
      <c r="D542" s="5">
        <v>94475</v>
      </c>
      <c r="E542" s="47" t="s">
        <v>540</v>
      </c>
      <c r="F542" s="5" t="s">
        <v>16</v>
      </c>
      <c r="G542" s="48">
        <v>9</v>
      </c>
      <c r="H542" s="98"/>
      <c r="I542" s="49">
        <f t="shared" si="84"/>
        <v>0</v>
      </c>
      <c r="J542" s="13">
        <f t="shared" si="85"/>
        <v>0</v>
      </c>
    </row>
    <row r="543" spans="1:11" ht="57" x14ac:dyDescent="0.25">
      <c r="A543" s="39">
        <v>370</v>
      </c>
      <c r="B543" s="5" t="s">
        <v>10</v>
      </c>
      <c r="C543" s="5" t="s">
        <v>17</v>
      </c>
      <c r="D543" s="5" t="s">
        <v>541</v>
      </c>
      <c r="E543" s="47" t="s">
        <v>542</v>
      </c>
      <c r="F543" s="5" t="s">
        <v>16</v>
      </c>
      <c r="G543" s="48">
        <v>5</v>
      </c>
      <c r="H543" s="98"/>
      <c r="I543" s="49">
        <f t="shared" si="84"/>
        <v>0</v>
      </c>
      <c r="J543" s="13">
        <f t="shared" si="85"/>
        <v>0</v>
      </c>
    </row>
    <row r="544" spans="1:11" ht="42.75" x14ac:dyDescent="0.25">
      <c r="A544" s="39">
        <v>371</v>
      </c>
      <c r="B544" s="5" t="s">
        <v>10</v>
      </c>
      <c r="C544" s="5" t="s">
        <v>11</v>
      </c>
      <c r="D544" s="5">
        <v>97498</v>
      </c>
      <c r="E544" s="47" t="s">
        <v>543</v>
      </c>
      <c r="F544" s="5" t="s">
        <v>21</v>
      </c>
      <c r="G544" s="48">
        <v>1.05</v>
      </c>
      <c r="H544" s="98"/>
      <c r="I544" s="49">
        <f t="shared" si="84"/>
        <v>0</v>
      </c>
      <c r="J544" s="13">
        <f t="shared" si="85"/>
        <v>0</v>
      </c>
    </row>
    <row r="545" spans="1:10" ht="42.75" x14ac:dyDescent="0.25">
      <c r="A545" s="39">
        <v>372</v>
      </c>
      <c r="B545" s="5" t="s">
        <v>10</v>
      </c>
      <c r="C545" s="5" t="s">
        <v>11</v>
      </c>
      <c r="D545" s="5">
        <v>92364</v>
      </c>
      <c r="E545" s="47" t="s">
        <v>544</v>
      </c>
      <c r="F545" s="5" t="s">
        <v>21</v>
      </c>
      <c r="G545" s="48">
        <v>0.23</v>
      </c>
      <c r="H545" s="98"/>
      <c r="I545" s="49">
        <f t="shared" si="84"/>
        <v>0</v>
      </c>
      <c r="J545" s="13">
        <f t="shared" si="85"/>
        <v>0</v>
      </c>
    </row>
    <row r="546" spans="1:10" ht="42.75" x14ac:dyDescent="0.25">
      <c r="A546" s="39">
        <v>373</v>
      </c>
      <c r="B546" s="5" t="s">
        <v>10</v>
      </c>
      <c r="C546" s="5" t="s">
        <v>11</v>
      </c>
      <c r="D546" s="5">
        <v>92365</v>
      </c>
      <c r="E546" s="47" t="s">
        <v>545</v>
      </c>
      <c r="F546" s="5" t="s">
        <v>21</v>
      </c>
      <c r="G546" s="48">
        <v>1.52</v>
      </c>
      <c r="H546" s="98"/>
      <c r="I546" s="49">
        <f t="shared" si="84"/>
        <v>0</v>
      </c>
      <c r="J546" s="13">
        <f t="shared" si="85"/>
        <v>0</v>
      </c>
    </row>
    <row r="547" spans="1:10" ht="42.75" x14ac:dyDescent="0.25">
      <c r="A547" s="39">
        <v>374</v>
      </c>
      <c r="B547" s="5" t="s">
        <v>10</v>
      </c>
      <c r="C547" s="5" t="s">
        <v>11</v>
      </c>
      <c r="D547" s="5">
        <v>92366</v>
      </c>
      <c r="E547" s="47" t="s">
        <v>546</v>
      </c>
      <c r="F547" s="5" t="s">
        <v>21</v>
      </c>
      <c r="G547" s="48">
        <v>0.35</v>
      </c>
      <c r="H547" s="98"/>
      <c r="I547" s="49">
        <f t="shared" si="84"/>
        <v>0</v>
      </c>
      <c r="J547" s="13">
        <f t="shared" si="85"/>
        <v>0</v>
      </c>
    </row>
    <row r="548" spans="1:10" ht="42.75" x14ac:dyDescent="0.25">
      <c r="A548" s="39">
        <v>375</v>
      </c>
      <c r="B548" s="5" t="s">
        <v>10</v>
      </c>
      <c r="C548" s="5" t="s">
        <v>11</v>
      </c>
      <c r="D548" s="5">
        <v>92367</v>
      </c>
      <c r="E548" s="47" t="s">
        <v>547</v>
      </c>
      <c r="F548" s="5" t="s">
        <v>21</v>
      </c>
      <c r="G548" s="48">
        <v>96.2</v>
      </c>
      <c r="H548" s="98"/>
      <c r="I548" s="49">
        <f t="shared" si="84"/>
        <v>0</v>
      </c>
      <c r="J548" s="13">
        <f t="shared" si="85"/>
        <v>0</v>
      </c>
    </row>
    <row r="549" spans="1:10" ht="42.75" x14ac:dyDescent="0.25">
      <c r="A549" s="39">
        <v>376</v>
      </c>
      <c r="B549" s="5" t="s">
        <v>10</v>
      </c>
      <c r="C549" s="5" t="s">
        <v>11</v>
      </c>
      <c r="D549" s="5">
        <v>92368</v>
      </c>
      <c r="E549" s="47" t="s">
        <v>548</v>
      </c>
      <c r="F549" s="5" t="s">
        <v>21</v>
      </c>
      <c r="G549" s="48">
        <v>8.1999999999999993</v>
      </c>
      <c r="H549" s="98"/>
      <c r="I549" s="49">
        <f t="shared" si="84"/>
        <v>0</v>
      </c>
      <c r="J549" s="13">
        <f t="shared" si="85"/>
        <v>0</v>
      </c>
    </row>
    <row r="550" spans="1:10" ht="28.5" x14ac:dyDescent="0.25">
      <c r="A550" s="39">
        <v>377</v>
      </c>
      <c r="B550" s="5" t="s">
        <v>10</v>
      </c>
      <c r="C550" s="5" t="s">
        <v>11</v>
      </c>
      <c r="D550" s="5">
        <v>95818</v>
      </c>
      <c r="E550" s="47" t="s">
        <v>549</v>
      </c>
      <c r="F550" s="5" t="s">
        <v>16</v>
      </c>
      <c r="G550" s="48">
        <v>5</v>
      </c>
      <c r="H550" s="98"/>
      <c r="I550" s="49">
        <f t="shared" si="84"/>
        <v>0</v>
      </c>
      <c r="J550" s="13">
        <f t="shared" si="85"/>
        <v>0</v>
      </c>
    </row>
    <row r="551" spans="1:10" ht="42.75" customHeight="1" x14ac:dyDescent="0.25">
      <c r="A551" s="39">
        <v>378</v>
      </c>
      <c r="B551" s="5" t="s">
        <v>10</v>
      </c>
      <c r="C551" s="5" t="s">
        <v>11</v>
      </c>
      <c r="D551" s="5">
        <v>94773</v>
      </c>
      <c r="E551" s="47" t="s">
        <v>550</v>
      </c>
      <c r="F551" s="5" t="s">
        <v>16</v>
      </c>
      <c r="G551" s="48">
        <v>9</v>
      </c>
      <c r="H551" s="98"/>
      <c r="I551" s="49">
        <f t="shared" si="84"/>
        <v>0</v>
      </c>
      <c r="J551" s="13">
        <f t="shared" si="85"/>
        <v>0</v>
      </c>
    </row>
    <row r="552" spans="1:10" ht="42.75" x14ac:dyDescent="0.25">
      <c r="A552" s="39">
        <v>379</v>
      </c>
      <c r="B552" s="5" t="s">
        <v>10</v>
      </c>
      <c r="C552" s="5" t="s">
        <v>11</v>
      </c>
      <c r="D552" s="5">
        <v>91917</v>
      </c>
      <c r="E552" s="47" t="s">
        <v>551</v>
      </c>
      <c r="F552" s="5" t="s">
        <v>16</v>
      </c>
      <c r="G552" s="48">
        <v>5</v>
      </c>
      <c r="H552" s="98"/>
      <c r="I552" s="49">
        <f t="shared" si="84"/>
        <v>0</v>
      </c>
      <c r="J552" s="13">
        <f t="shared" si="85"/>
        <v>0</v>
      </c>
    </row>
    <row r="553" spans="1:10" ht="28.5" x14ac:dyDescent="0.25">
      <c r="A553" s="39">
        <v>380</v>
      </c>
      <c r="B553" s="5" t="s">
        <v>10</v>
      </c>
      <c r="C553" s="5" t="s">
        <v>11</v>
      </c>
      <c r="D553" s="5">
        <v>89842</v>
      </c>
      <c r="E553" s="47" t="s">
        <v>552</v>
      </c>
      <c r="F553" s="5" t="s">
        <v>16</v>
      </c>
      <c r="G553" s="48">
        <v>5</v>
      </c>
      <c r="H553" s="98"/>
      <c r="I553" s="49">
        <f t="shared" si="84"/>
        <v>0</v>
      </c>
      <c r="J553" s="13">
        <f t="shared" si="85"/>
        <v>0</v>
      </c>
    </row>
    <row r="554" spans="1:10" x14ac:dyDescent="0.25">
      <c r="A554" s="39">
        <v>381</v>
      </c>
      <c r="B554" s="5" t="s">
        <v>10</v>
      </c>
      <c r="C554" s="5" t="s">
        <v>17</v>
      </c>
      <c r="D554" s="5" t="s">
        <v>553</v>
      </c>
      <c r="E554" s="47" t="s">
        <v>554</v>
      </c>
      <c r="F554" s="5" t="s">
        <v>16</v>
      </c>
      <c r="G554" s="48">
        <v>5</v>
      </c>
      <c r="H554" s="98"/>
      <c r="I554" s="49">
        <f t="shared" si="84"/>
        <v>0</v>
      </c>
      <c r="J554" s="13">
        <f t="shared" si="85"/>
        <v>0</v>
      </c>
    </row>
    <row r="555" spans="1:10" ht="42.75" x14ac:dyDescent="0.25">
      <c r="A555" s="39">
        <v>382</v>
      </c>
      <c r="B555" s="5" t="s">
        <v>10</v>
      </c>
      <c r="C555" s="5" t="s">
        <v>11</v>
      </c>
      <c r="D555" s="5">
        <v>97503</v>
      </c>
      <c r="E555" s="47" t="s">
        <v>555</v>
      </c>
      <c r="F555" s="5" t="s">
        <v>16</v>
      </c>
      <c r="G555" s="48">
        <v>1</v>
      </c>
      <c r="H555" s="98"/>
      <c r="I555" s="49">
        <f t="shared" si="84"/>
        <v>0</v>
      </c>
      <c r="J555" s="13">
        <f t="shared" si="85"/>
        <v>0</v>
      </c>
    </row>
    <row r="556" spans="1:10" ht="42.75" x14ac:dyDescent="0.25">
      <c r="A556" s="39">
        <v>383</v>
      </c>
      <c r="B556" s="5" t="s">
        <v>10</v>
      </c>
      <c r="C556" s="5" t="s">
        <v>17</v>
      </c>
      <c r="D556" s="5" t="s">
        <v>556</v>
      </c>
      <c r="E556" s="47" t="s">
        <v>557</v>
      </c>
      <c r="F556" s="5" t="s">
        <v>16</v>
      </c>
      <c r="G556" s="48">
        <v>2</v>
      </c>
      <c r="H556" s="98"/>
      <c r="I556" s="49">
        <f t="shared" si="84"/>
        <v>0</v>
      </c>
      <c r="J556" s="13">
        <f t="shared" si="85"/>
        <v>0</v>
      </c>
    </row>
    <row r="557" spans="1:10" ht="28.5" customHeight="1" x14ac:dyDescent="0.25">
      <c r="A557" s="39">
        <v>384</v>
      </c>
      <c r="B557" s="5" t="s">
        <v>10</v>
      </c>
      <c r="C557" s="5" t="s">
        <v>11</v>
      </c>
      <c r="D557" s="5">
        <v>97447</v>
      </c>
      <c r="E557" s="47" t="s">
        <v>558</v>
      </c>
      <c r="F557" s="5" t="s">
        <v>16</v>
      </c>
      <c r="G557" s="48">
        <v>1</v>
      </c>
      <c r="H557" s="98"/>
      <c r="I557" s="49">
        <f t="shared" si="84"/>
        <v>0</v>
      </c>
      <c r="J557" s="13">
        <f t="shared" si="85"/>
        <v>0</v>
      </c>
    </row>
    <row r="558" spans="1:10" ht="28.5" x14ac:dyDescent="0.25">
      <c r="A558" s="39">
        <v>385</v>
      </c>
      <c r="B558" s="5" t="s">
        <v>10</v>
      </c>
      <c r="C558" s="5" t="s">
        <v>17</v>
      </c>
      <c r="D558" s="5" t="s">
        <v>559</v>
      </c>
      <c r="E558" s="47" t="s">
        <v>560</v>
      </c>
      <c r="F558" s="5" t="s">
        <v>16</v>
      </c>
      <c r="G558" s="48">
        <v>1</v>
      </c>
      <c r="H558" s="98"/>
      <c r="I558" s="49">
        <f t="shared" si="84"/>
        <v>0</v>
      </c>
      <c r="J558" s="13">
        <f t="shared" si="85"/>
        <v>0</v>
      </c>
    </row>
    <row r="559" spans="1:10" ht="28.5" x14ac:dyDescent="0.25">
      <c r="A559" s="39">
        <v>386</v>
      </c>
      <c r="B559" s="5" t="s">
        <v>10</v>
      </c>
      <c r="C559" s="5" t="s">
        <v>17</v>
      </c>
      <c r="D559" s="5" t="s">
        <v>561</v>
      </c>
      <c r="E559" s="47" t="s">
        <v>562</v>
      </c>
      <c r="F559" s="5" t="s">
        <v>16</v>
      </c>
      <c r="G559" s="48">
        <v>2</v>
      </c>
      <c r="H559" s="98"/>
      <c r="I559" s="49">
        <f t="shared" si="84"/>
        <v>0</v>
      </c>
      <c r="J559" s="13">
        <f t="shared" si="85"/>
        <v>0</v>
      </c>
    </row>
    <row r="560" spans="1:10" ht="28.5" x14ac:dyDescent="0.25">
      <c r="A560" s="39">
        <v>387</v>
      </c>
      <c r="B560" s="5" t="s">
        <v>10</v>
      </c>
      <c r="C560" s="5" t="s">
        <v>17</v>
      </c>
      <c r="D560" s="5" t="s">
        <v>563</v>
      </c>
      <c r="E560" s="47" t="s">
        <v>564</v>
      </c>
      <c r="F560" s="5" t="s">
        <v>16</v>
      </c>
      <c r="G560" s="48">
        <v>1</v>
      </c>
      <c r="H560" s="98"/>
      <c r="I560" s="49">
        <f t="shared" si="84"/>
        <v>0</v>
      </c>
      <c r="J560" s="13">
        <f t="shared" si="85"/>
        <v>0</v>
      </c>
    </row>
    <row r="561" spans="1:10" ht="28.5" x14ac:dyDescent="0.25">
      <c r="A561" s="39">
        <v>388</v>
      </c>
      <c r="B561" s="5" t="s">
        <v>10</v>
      </c>
      <c r="C561" s="5" t="s">
        <v>17</v>
      </c>
      <c r="D561" s="5" t="s">
        <v>565</v>
      </c>
      <c r="E561" s="47" t="s">
        <v>566</v>
      </c>
      <c r="F561" s="5" t="s">
        <v>16</v>
      </c>
      <c r="G561" s="48">
        <v>2</v>
      </c>
      <c r="H561" s="98"/>
      <c r="I561" s="49">
        <f t="shared" si="84"/>
        <v>0</v>
      </c>
      <c r="J561" s="13">
        <f t="shared" si="85"/>
        <v>0</v>
      </c>
    </row>
    <row r="562" spans="1:10" ht="28.5" customHeight="1" x14ac:dyDescent="0.25">
      <c r="A562" s="39">
        <v>389</v>
      </c>
      <c r="B562" s="5" t="s">
        <v>10</v>
      </c>
      <c r="C562" s="5" t="s">
        <v>11</v>
      </c>
      <c r="D562" s="5">
        <v>97450</v>
      </c>
      <c r="E562" s="47" t="s">
        <v>567</v>
      </c>
      <c r="F562" s="5" t="s">
        <v>16</v>
      </c>
      <c r="G562" s="48">
        <v>2</v>
      </c>
      <c r="H562" s="98"/>
      <c r="I562" s="49">
        <f t="shared" si="84"/>
        <v>0</v>
      </c>
      <c r="J562" s="13">
        <f t="shared" si="85"/>
        <v>0</v>
      </c>
    </row>
    <row r="563" spans="1:10" ht="15" customHeight="1" x14ac:dyDescent="0.25">
      <c r="A563" s="39">
        <v>390</v>
      </c>
      <c r="B563" s="5" t="s">
        <v>10</v>
      </c>
      <c r="C563" s="5" t="s">
        <v>17</v>
      </c>
      <c r="D563" s="5" t="s">
        <v>568</v>
      </c>
      <c r="E563" s="47" t="s">
        <v>569</v>
      </c>
      <c r="F563" s="5" t="s">
        <v>16</v>
      </c>
      <c r="G563" s="48">
        <v>1</v>
      </c>
      <c r="H563" s="98"/>
      <c r="I563" s="49">
        <f t="shared" si="84"/>
        <v>0</v>
      </c>
      <c r="J563" s="13">
        <f t="shared" si="85"/>
        <v>0</v>
      </c>
    </row>
    <row r="564" spans="1:10" ht="15" customHeight="1" x14ac:dyDescent="0.25">
      <c r="A564" s="39">
        <v>391</v>
      </c>
      <c r="B564" s="5" t="s">
        <v>10</v>
      </c>
      <c r="C564" s="5" t="s">
        <v>17</v>
      </c>
      <c r="D564" s="5" t="s">
        <v>570</v>
      </c>
      <c r="E564" s="47" t="s">
        <v>569</v>
      </c>
      <c r="F564" s="5" t="s">
        <v>16</v>
      </c>
      <c r="G564" s="48">
        <v>1</v>
      </c>
      <c r="H564" s="98"/>
      <c r="I564" s="49">
        <f t="shared" si="84"/>
        <v>0</v>
      </c>
      <c r="J564" s="13">
        <f t="shared" si="85"/>
        <v>0</v>
      </c>
    </row>
    <row r="565" spans="1:10" ht="28.5" x14ac:dyDescent="0.25">
      <c r="A565" s="39">
        <v>392</v>
      </c>
      <c r="B565" s="5" t="s">
        <v>10</v>
      </c>
      <c r="C565" s="5" t="s">
        <v>17</v>
      </c>
      <c r="D565" s="5" t="s">
        <v>571</v>
      </c>
      <c r="E565" s="47" t="s">
        <v>572</v>
      </c>
      <c r="F565" s="5" t="s">
        <v>16</v>
      </c>
      <c r="G565" s="48">
        <v>2</v>
      </c>
      <c r="H565" s="98"/>
      <c r="I565" s="49">
        <f t="shared" si="84"/>
        <v>0</v>
      </c>
      <c r="J565" s="13">
        <f t="shared" si="85"/>
        <v>0</v>
      </c>
    </row>
    <row r="566" spans="1:10" ht="28.5" x14ac:dyDescent="0.25">
      <c r="A566" s="39">
        <v>393</v>
      </c>
      <c r="B566" s="5" t="s">
        <v>10</v>
      </c>
      <c r="C566" s="5" t="s">
        <v>17</v>
      </c>
      <c r="D566" s="5" t="s">
        <v>573</v>
      </c>
      <c r="E566" s="47" t="s">
        <v>574</v>
      </c>
      <c r="F566" s="5" t="s">
        <v>16</v>
      </c>
      <c r="G566" s="48">
        <v>1</v>
      </c>
      <c r="H566" s="98"/>
      <c r="I566" s="49">
        <f t="shared" si="84"/>
        <v>0</v>
      </c>
      <c r="J566" s="13">
        <f t="shared" si="85"/>
        <v>0</v>
      </c>
    </row>
    <row r="567" spans="1:10" ht="28.5" x14ac:dyDescent="0.25">
      <c r="A567" s="39">
        <v>394</v>
      </c>
      <c r="B567" s="5" t="s">
        <v>10</v>
      </c>
      <c r="C567" s="5" t="s">
        <v>17</v>
      </c>
      <c r="D567" s="5" t="s">
        <v>575</v>
      </c>
      <c r="E567" s="47" t="s">
        <v>576</v>
      </c>
      <c r="F567" s="5" t="s">
        <v>16</v>
      </c>
      <c r="G567" s="48">
        <v>2</v>
      </c>
      <c r="H567" s="98"/>
      <c r="I567" s="49">
        <f t="shared" si="84"/>
        <v>0</v>
      </c>
      <c r="J567" s="13">
        <f t="shared" si="85"/>
        <v>0</v>
      </c>
    </row>
    <row r="568" spans="1:10" ht="28.5" x14ac:dyDescent="0.25">
      <c r="A568" s="39">
        <v>395</v>
      </c>
      <c r="B568" s="5" t="s">
        <v>10</v>
      </c>
      <c r="C568" s="5" t="s">
        <v>17</v>
      </c>
      <c r="D568" s="5" t="s">
        <v>577</v>
      </c>
      <c r="E568" s="47" t="s">
        <v>578</v>
      </c>
      <c r="F568" s="5" t="s">
        <v>16</v>
      </c>
      <c r="G568" s="48">
        <v>4</v>
      </c>
      <c r="H568" s="98"/>
      <c r="I568" s="49">
        <f t="shared" si="84"/>
        <v>0</v>
      </c>
      <c r="J568" s="13">
        <f t="shared" si="85"/>
        <v>0</v>
      </c>
    </row>
    <row r="569" spans="1:10" x14ac:dyDescent="0.25">
      <c r="A569" s="39">
        <v>396</v>
      </c>
      <c r="B569" s="5" t="s">
        <v>10</v>
      </c>
      <c r="C569" s="5" t="s">
        <v>17</v>
      </c>
      <c r="D569" s="5" t="s">
        <v>579</v>
      </c>
      <c r="E569" s="47" t="s">
        <v>580</v>
      </c>
      <c r="F569" s="5" t="s">
        <v>16</v>
      </c>
      <c r="G569" s="48">
        <v>1</v>
      </c>
      <c r="H569" s="98"/>
      <c r="I569" s="49">
        <f t="shared" si="84"/>
        <v>0</v>
      </c>
      <c r="J569" s="13">
        <f t="shared" si="85"/>
        <v>0</v>
      </c>
    </row>
    <row r="570" spans="1:10" ht="42.75" x14ac:dyDescent="0.25">
      <c r="A570" s="39">
        <v>397</v>
      </c>
      <c r="B570" s="5" t="s">
        <v>10</v>
      </c>
      <c r="C570" s="5" t="s">
        <v>11</v>
      </c>
      <c r="D570" s="5">
        <v>92920</v>
      </c>
      <c r="E570" s="47" t="s">
        <v>581</v>
      </c>
      <c r="F570" s="5" t="s">
        <v>16</v>
      </c>
      <c r="G570" s="48">
        <v>2</v>
      </c>
      <c r="H570" s="98"/>
      <c r="I570" s="49">
        <f t="shared" si="84"/>
        <v>0</v>
      </c>
      <c r="J570" s="13">
        <f t="shared" si="85"/>
        <v>0</v>
      </c>
    </row>
    <row r="571" spans="1:10" ht="28.5" x14ac:dyDescent="0.25">
      <c r="A571" s="39">
        <v>398</v>
      </c>
      <c r="B571" s="5" t="s">
        <v>10</v>
      </c>
      <c r="C571" s="5" t="s">
        <v>17</v>
      </c>
      <c r="D571" s="5" t="s">
        <v>582</v>
      </c>
      <c r="E571" s="47" t="s">
        <v>583</v>
      </c>
      <c r="F571" s="5" t="s">
        <v>16</v>
      </c>
      <c r="G571" s="48">
        <v>1</v>
      </c>
      <c r="H571" s="98"/>
      <c r="I571" s="49">
        <f t="shared" si="84"/>
        <v>0</v>
      </c>
      <c r="J571" s="13">
        <f t="shared" si="85"/>
        <v>0</v>
      </c>
    </row>
    <row r="572" spans="1:10" ht="42.75" x14ac:dyDescent="0.25">
      <c r="A572" s="39">
        <v>399</v>
      </c>
      <c r="B572" s="5" t="s">
        <v>10</v>
      </c>
      <c r="C572" s="5" t="s">
        <v>11</v>
      </c>
      <c r="D572" s="5">
        <v>92945</v>
      </c>
      <c r="E572" s="47" t="s">
        <v>584</v>
      </c>
      <c r="F572" s="5" t="s">
        <v>16</v>
      </c>
      <c r="G572" s="48">
        <v>2</v>
      </c>
      <c r="H572" s="98"/>
      <c r="I572" s="49">
        <f t="shared" si="84"/>
        <v>0</v>
      </c>
      <c r="J572" s="13">
        <f t="shared" si="85"/>
        <v>0</v>
      </c>
    </row>
    <row r="573" spans="1:10" ht="28.5" x14ac:dyDescent="0.25">
      <c r="A573" s="39">
        <v>400</v>
      </c>
      <c r="B573" s="5" t="s">
        <v>10</v>
      </c>
      <c r="C573" s="5" t="s">
        <v>17</v>
      </c>
      <c r="D573" s="5" t="s">
        <v>585</v>
      </c>
      <c r="E573" s="47" t="s">
        <v>586</v>
      </c>
      <c r="F573" s="5" t="s">
        <v>16</v>
      </c>
      <c r="G573" s="48">
        <v>1</v>
      </c>
      <c r="H573" s="98"/>
      <c r="I573" s="49">
        <f t="shared" si="84"/>
        <v>0</v>
      </c>
      <c r="J573" s="13">
        <f t="shared" si="85"/>
        <v>0</v>
      </c>
    </row>
    <row r="574" spans="1:10" x14ac:dyDescent="0.25">
      <c r="A574" s="39"/>
      <c r="B574" s="5"/>
      <c r="C574" s="5"/>
      <c r="D574" s="5"/>
      <c r="E574" s="47"/>
      <c r="F574" s="5"/>
      <c r="G574" s="48"/>
      <c r="H574" s="49"/>
      <c r="I574" s="49"/>
      <c r="J574" s="13"/>
    </row>
    <row r="575" spans="1:10" ht="35.1" customHeight="1" x14ac:dyDescent="0.25">
      <c r="A575" s="42" t="s">
        <v>964</v>
      </c>
      <c r="B575" s="6"/>
      <c r="C575" s="6"/>
      <c r="D575" s="6"/>
      <c r="E575" s="50" t="s">
        <v>587</v>
      </c>
      <c r="F575" s="102"/>
      <c r="G575" s="102"/>
      <c r="H575" s="102"/>
      <c r="I575" s="102"/>
      <c r="J575" s="28">
        <f>SUM(J577:J586)</f>
        <v>0</v>
      </c>
    </row>
    <row r="576" spans="1:10" ht="15" customHeight="1" x14ac:dyDescent="0.25">
      <c r="A576" s="39"/>
      <c r="B576" s="5"/>
      <c r="C576" s="5"/>
      <c r="D576" s="5"/>
      <c r="E576" s="47"/>
      <c r="F576" s="5"/>
      <c r="G576" s="48"/>
      <c r="H576" s="49"/>
      <c r="I576" s="49"/>
      <c r="J576" s="13"/>
    </row>
    <row r="577" spans="1:10" ht="28.5" customHeight="1" x14ac:dyDescent="0.25">
      <c r="A577" s="39">
        <v>401</v>
      </c>
      <c r="B577" s="5" t="s">
        <v>10</v>
      </c>
      <c r="C577" s="5" t="s">
        <v>11</v>
      </c>
      <c r="D577" s="5">
        <v>97599</v>
      </c>
      <c r="E577" s="47" t="s">
        <v>588</v>
      </c>
      <c r="F577" s="5" t="s">
        <v>16</v>
      </c>
      <c r="G577" s="48">
        <v>31</v>
      </c>
      <c r="H577" s="98"/>
      <c r="I577" s="49">
        <f t="shared" ref="I577:I586" si="86">ROUND((H577*(1+$J$1)),2)</f>
        <v>0</v>
      </c>
      <c r="J577" s="13">
        <f t="shared" ref="J577:J586" si="87">ROUND((G577*I577),2)</f>
        <v>0</v>
      </c>
    </row>
    <row r="578" spans="1:10" ht="28.5" customHeight="1" x14ac:dyDescent="0.25">
      <c r="A578" s="39">
        <v>402</v>
      </c>
      <c r="B578" s="5" t="s">
        <v>10</v>
      </c>
      <c r="C578" s="5" t="s">
        <v>17</v>
      </c>
      <c r="D578" s="5" t="s">
        <v>589</v>
      </c>
      <c r="E578" s="47" t="s">
        <v>590</v>
      </c>
      <c r="F578" s="5" t="s">
        <v>16</v>
      </c>
      <c r="G578" s="48">
        <v>80</v>
      </c>
      <c r="H578" s="98"/>
      <c r="I578" s="49">
        <f t="shared" si="86"/>
        <v>0</v>
      </c>
      <c r="J578" s="13">
        <f t="shared" si="87"/>
        <v>0</v>
      </c>
    </row>
    <row r="579" spans="1:10" ht="28.5" customHeight="1" x14ac:dyDescent="0.25">
      <c r="A579" s="39">
        <v>403</v>
      </c>
      <c r="B579" s="5" t="s">
        <v>10</v>
      </c>
      <c r="C579" s="5" t="s">
        <v>11</v>
      </c>
      <c r="D579" s="5">
        <v>102520</v>
      </c>
      <c r="E579" s="47" t="s">
        <v>591</v>
      </c>
      <c r="F579" s="5" t="s">
        <v>13</v>
      </c>
      <c r="G579" s="48">
        <v>12</v>
      </c>
      <c r="H579" s="98"/>
      <c r="I579" s="49">
        <f t="shared" si="86"/>
        <v>0</v>
      </c>
      <c r="J579" s="13">
        <f t="shared" si="87"/>
        <v>0</v>
      </c>
    </row>
    <row r="580" spans="1:10" ht="28.5" customHeight="1" x14ac:dyDescent="0.25">
      <c r="A580" s="39">
        <v>404</v>
      </c>
      <c r="B580" s="5" t="s">
        <v>10</v>
      </c>
      <c r="C580" s="5" t="s">
        <v>17</v>
      </c>
      <c r="D580" s="71" t="s">
        <v>877</v>
      </c>
      <c r="E580" s="47" t="s">
        <v>878</v>
      </c>
      <c r="F580" s="5" t="s">
        <v>16</v>
      </c>
      <c r="G580" s="48">
        <v>26</v>
      </c>
      <c r="H580" s="98"/>
      <c r="I580" s="49">
        <f t="shared" si="86"/>
        <v>0</v>
      </c>
      <c r="J580" s="13">
        <f t="shared" si="87"/>
        <v>0</v>
      </c>
    </row>
    <row r="581" spans="1:10" ht="28.5" customHeight="1" x14ac:dyDescent="0.25">
      <c r="A581" s="39">
        <v>405</v>
      </c>
      <c r="B581" s="5" t="s">
        <v>10</v>
      </c>
      <c r="C581" s="5" t="s">
        <v>17</v>
      </c>
      <c r="D581" s="71" t="s">
        <v>879</v>
      </c>
      <c r="E581" s="47" t="s">
        <v>880</v>
      </c>
      <c r="F581" s="5" t="s">
        <v>16</v>
      </c>
      <c r="G581" s="48">
        <v>5</v>
      </c>
      <c r="H581" s="98"/>
      <c r="I581" s="49">
        <f t="shared" si="86"/>
        <v>0</v>
      </c>
      <c r="J581" s="13">
        <f t="shared" si="87"/>
        <v>0</v>
      </c>
    </row>
    <row r="582" spans="1:10" ht="28.5" customHeight="1" x14ac:dyDescent="0.25">
      <c r="A582" s="39">
        <v>406</v>
      </c>
      <c r="B582" s="5" t="s">
        <v>10</v>
      </c>
      <c r="C582" s="5" t="s">
        <v>17</v>
      </c>
      <c r="D582" s="71" t="s">
        <v>881</v>
      </c>
      <c r="E582" s="47" t="s">
        <v>882</v>
      </c>
      <c r="F582" s="5" t="s">
        <v>16</v>
      </c>
      <c r="G582" s="48">
        <v>7</v>
      </c>
      <c r="H582" s="98"/>
      <c r="I582" s="49">
        <f t="shared" si="86"/>
        <v>0</v>
      </c>
      <c r="J582" s="13">
        <f t="shared" si="87"/>
        <v>0</v>
      </c>
    </row>
    <row r="583" spans="1:10" ht="28.5" customHeight="1" x14ac:dyDescent="0.25">
      <c r="A583" s="39">
        <v>407</v>
      </c>
      <c r="B583" s="5" t="s">
        <v>10</v>
      </c>
      <c r="C583" s="5" t="s">
        <v>17</v>
      </c>
      <c r="D583" s="71" t="s">
        <v>883</v>
      </c>
      <c r="E583" s="47" t="s">
        <v>884</v>
      </c>
      <c r="F583" s="5" t="s">
        <v>16</v>
      </c>
      <c r="G583" s="48">
        <v>9</v>
      </c>
      <c r="H583" s="98"/>
      <c r="I583" s="49">
        <f t="shared" si="86"/>
        <v>0</v>
      </c>
      <c r="J583" s="13">
        <f t="shared" si="87"/>
        <v>0</v>
      </c>
    </row>
    <row r="584" spans="1:10" ht="28.5" customHeight="1" x14ac:dyDescent="0.25">
      <c r="A584" s="39">
        <v>408</v>
      </c>
      <c r="B584" s="5" t="s">
        <v>10</v>
      </c>
      <c r="C584" s="5" t="s">
        <v>17</v>
      </c>
      <c r="D584" s="71" t="s">
        <v>885</v>
      </c>
      <c r="E584" s="47" t="s">
        <v>886</v>
      </c>
      <c r="F584" s="5" t="s">
        <v>16</v>
      </c>
      <c r="G584" s="48">
        <v>5</v>
      </c>
      <c r="H584" s="98"/>
      <c r="I584" s="49">
        <f t="shared" si="86"/>
        <v>0</v>
      </c>
      <c r="J584" s="13">
        <f t="shared" si="87"/>
        <v>0</v>
      </c>
    </row>
    <row r="585" spans="1:10" ht="28.5" customHeight="1" x14ac:dyDescent="0.25">
      <c r="A585" s="39">
        <v>409</v>
      </c>
      <c r="B585" s="5" t="s">
        <v>10</v>
      </c>
      <c r="C585" s="5" t="s">
        <v>17</v>
      </c>
      <c r="D585" s="71" t="s">
        <v>887</v>
      </c>
      <c r="E585" s="47" t="s">
        <v>888</v>
      </c>
      <c r="F585" s="5" t="s">
        <v>16</v>
      </c>
      <c r="G585" s="48">
        <v>2</v>
      </c>
      <c r="H585" s="98"/>
      <c r="I585" s="49">
        <f t="shared" si="86"/>
        <v>0</v>
      </c>
      <c r="J585" s="13">
        <f t="shared" si="87"/>
        <v>0</v>
      </c>
    </row>
    <row r="586" spans="1:10" ht="28.5" customHeight="1" x14ac:dyDescent="0.25">
      <c r="A586" s="39">
        <v>410</v>
      </c>
      <c r="B586" s="5" t="s">
        <v>10</v>
      </c>
      <c r="C586" s="5" t="s">
        <v>17</v>
      </c>
      <c r="D586" s="71" t="s">
        <v>889</v>
      </c>
      <c r="E586" s="47" t="s">
        <v>890</v>
      </c>
      <c r="F586" s="5" t="s">
        <v>16</v>
      </c>
      <c r="G586" s="48">
        <v>14</v>
      </c>
      <c r="H586" s="98"/>
      <c r="I586" s="49">
        <f t="shared" si="86"/>
        <v>0</v>
      </c>
      <c r="J586" s="13">
        <f t="shared" si="87"/>
        <v>0</v>
      </c>
    </row>
    <row r="587" spans="1:10" x14ac:dyDescent="0.25">
      <c r="A587" s="39"/>
      <c r="B587" s="5"/>
      <c r="C587" s="5"/>
      <c r="D587" s="5"/>
      <c r="E587" s="47"/>
      <c r="F587" s="5"/>
      <c r="G587" s="48"/>
      <c r="H587" s="49"/>
      <c r="I587" s="49"/>
      <c r="J587" s="13"/>
    </row>
    <row r="588" spans="1:10" s="8" customFormat="1" ht="35.1" customHeight="1" x14ac:dyDescent="0.25">
      <c r="A588" s="38" t="s">
        <v>935</v>
      </c>
      <c r="B588" s="9"/>
      <c r="C588" s="9"/>
      <c r="D588" s="9"/>
      <c r="E588" s="46" t="s">
        <v>592</v>
      </c>
      <c r="F588" s="106"/>
      <c r="G588" s="106"/>
      <c r="H588" s="106"/>
      <c r="I588" s="106"/>
      <c r="J588" s="23">
        <f>J590+J595+J608+J628+J642+J648+J663+J682+J694+J705+J711+J722</f>
        <v>0</v>
      </c>
    </row>
    <row r="589" spans="1:10" x14ac:dyDescent="0.25">
      <c r="A589" s="39"/>
      <c r="B589" s="5"/>
      <c r="C589" s="5"/>
      <c r="D589" s="5"/>
      <c r="E589" s="47"/>
      <c r="F589" s="5"/>
      <c r="G589" s="48"/>
      <c r="H589" s="49"/>
      <c r="I589" s="49"/>
      <c r="J589" s="13"/>
    </row>
    <row r="590" spans="1:10" ht="35.1" customHeight="1" x14ac:dyDescent="0.25">
      <c r="A590" s="42" t="s">
        <v>936</v>
      </c>
      <c r="B590" s="6"/>
      <c r="C590" s="6"/>
      <c r="D590" s="6"/>
      <c r="E590" s="50" t="s">
        <v>593</v>
      </c>
      <c r="F590" s="102"/>
      <c r="G590" s="102"/>
      <c r="H590" s="103"/>
      <c r="I590" s="103"/>
      <c r="J590" s="28">
        <f>SUM(J592:J593)</f>
        <v>0</v>
      </c>
    </row>
    <row r="591" spans="1:10" x14ac:dyDescent="0.25">
      <c r="A591" s="39"/>
      <c r="B591" s="5"/>
      <c r="C591" s="5"/>
      <c r="D591" s="5"/>
      <c r="E591" s="47"/>
      <c r="F591" s="5"/>
      <c r="G591" s="48"/>
      <c r="H591" s="49"/>
      <c r="I591" s="49"/>
      <c r="J591" s="13"/>
    </row>
    <row r="592" spans="1:10" x14ac:dyDescent="0.25">
      <c r="A592" s="39">
        <v>411</v>
      </c>
      <c r="B592" s="5" t="s">
        <v>10</v>
      </c>
      <c r="C592" s="5" t="s">
        <v>17</v>
      </c>
      <c r="D592" s="5" t="s">
        <v>594</v>
      </c>
      <c r="E592" s="47" t="s">
        <v>595</v>
      </c>
      <c r="F592" s="5" t="s">
        <v>16</v>
      </c>
      <c r="G592" s="48">
        <v>1</v>
      </c>
      <c r="H592" s="98"/>
      <c r="I592" s="49">
        <f t="shared" ref="I592:I593" si="88">ROUND((H592*(1+$J$1)),2)</f>
        <v>0</v>
      </c>
      <c r="J592" s="13">
        <f t="shared" ref="J592:J593" si="89">ROUND((G592*I592),2)</f>
        <v>0</v>
      </c>
    </row>
    <row r="593" spans="1:10" ht="28.5" x14ac:dyDescent="0.25">
      <c r="A593" s="39">
        <v>412</v>
      </c>
      <c r="B593" s="5" t="s">
        <v>10</v>
      </c>
      <c r="C593" s="5" t="s">
        <v>17</v>
      </c>
      <c r="D593" s="5" t="s">
        <v>596</v>
      </c>
      <c r="E593" s="47" t="s">
        <v>597</v>
      </c>
      <c r="F593" s="5" t="s">
        <v>16</v>
      </c>
      <c r="G593" s="48">
        <v>1</v>
      </c>
      <c r="H593" s="98"/>
      <c r="I593" s="49">
        <f t="shared" si="88"/>
        <v>0</v>
      </c>
      <c r="J593" s="13">
        <f t="shared" si="89"/>
        <v>0</v>
      </c>
    </row>
    <row r="594" spans="1:10" x14ac:dyDescent="0.25">
      <c r="A594" s="39"/>
      <c r="B594" s="5"/>
      <c r="C594" s="5"/>
      <c r="D594" s="5"/>
      <c r="E594" s="47"/>
      <c r="F594" s="5"/>
      <c r="G594" s="48"/>
      <c r="H594" s="49"/>
      <c r="I594" s="49"/>
      <c r="J594" s="13"/>
    </row>
    <row r="595" spans="1:10" ht="35.1" customHeight="1" x14ac:dyDescent="0.25">
      <c r="A595" s="42" t="s">
        <v>937</v>
      </c>
      <c r="B595" s="6"/>
      <c r="C595" s="6"/>
      <c r="D595" s="6"/>
      <c r="E595" s="50" t="s">
        <v>598</v>
      </c>
      <c r="F595" s="102"/>
      <c r="G595" s="102"/>
      <c r="H595" s="103"/>
      <c r="I595" s="103"/>
      <c r="J595" s="28">
        <f>SUM(J597:J606)</f>
        <v>0</v>
      </c>
    </row>
    <row r="596" spans="1:10" x14ac:dyDescent="0.25">
      <c r="A596" s="39"/>
      <c r="B596" s="5"/>
      <c r="C596" s="5"/>
      <c r="D596" s="5"/>
      <c r="E596" s="47"/>
      <c r="F596" s="5"/>
      <c r="G596" s="48"/>
      <c r="H596" s="49"/>
      <c r="I596" s="49"/>
      <c r="J596" s="13"/>
    </row>
    <row r="597" spans="1:10" x14ac:dyDescent="0.25">
      <c r="A597" s="39">
        <v>413</v>
      </c>
      <c r="B597" s="5" t="s">
        <v>10</v>
      </c>
      <c r="C597" s="5" t="s">
        <v>17</v>
      </c>
      <c r="D597" s="5" t="s">
        <v>599</v>
      </c>
      <c r="E597" s="47" t="s">
        <v>600</v>
      </c>
      <c r="F597" s="5" t="s">
        <v>16</v>
      </c>
      <c r="G597" s="48">
        <v>4</v>
      </c>
      <c r="H597" s="98"/>
      <c r="I597" s="49">
        <f t="shared" ref="I597:I606" si="90">ROUND((H597*(1+$J$1)),2)</f>
        <v>0</v>
      </c>
      <c r="J597" s="13">
        <f t="shared" ref="J597:J606" si="91">ROUND((G597*I597),2)</f>
        <v>0</v>
      </c>
    </row>
    <row r="598" spans="1:10" x14ac:dyDescent="0.25">
      <c r="A598" s="39">
        <v>414</v>
      </c>
      <c r="B598" s="5" t="s">
        <v>10</v>
      </c>
      <c r="C598" s="5" t="s">
        <v>17</v>
      </c>
      <c r="D598" s="5" t="s">
        <v>601</v>
      </c>
      <c r="E598" s="47" t="s">
        <v>602</v>
      </c>
      <c r="F598" s="5" t="s">
        <v>16</v>
      </c>
      <c r="G598" s="48">
        <v>4</v>
      </c>
      <c r="H598" s="98"/>
      <c r="I598" s="49">
        <f t="shared" si="90"/>
        <v>0</v>
      </c>
      <c r="J598" s="13">
        <f t="shared" si="91"/>
        <v>0</v>
      </c>
    </row>
    <row r="599" spans="1:10" ht="28.5" x14ac:dyDescent="0.25">
      <c r="A599" s="39">
        <v>415</v>
      </c>
      <c r="B599" s="5" t="s">
        <v>10</v>
      </c>
      <c r="C599" s="5" t="s">
        <v>11</v>
      </c>
      <c r="D599" s="5">
        <v>91941</v>
      </c>
      <c r="E599" s="47" t="s">
        <v>603</v>
      </c>
      <c r="F599" s="5" t="s">
        <v>16</v>
      </c>
      <c r="G599" s="48">
        <v>236</v>
      </c>
      <c r="H599" s="98"/>
      <c r="I599" s="49">
        <f t="shared" si="90"/>
        <v>0</v>
      </c>
      <c r="J599" s="13">
        <f t="shared" si="91"/>
        <v>0</v>
      </c>
    </row>
    <row r="600" spans="1:10" ht="28.5" x14ac:dyDescent="0.25">
      <c r="A600" s="39">
        <v>416</v>
      </c>
      <c r="B600" s="5" t="s">
        <v>10</v>
      </c>
      <c r="C600" s="5" t="s">
        <v>11</v>
      </c>
      <c r="D600" s="5">
        <v>91936</v>
      </c>
      <c r="E600" s="47" t="s">
        <v>604</v>
      </c>
      <c r="F600" s="5" t="s">
        <v>16</v>
      </c>
      <c r="G600" s="48">
        <v>2</v>
      </c>
      <c r="H600" s="98"/>
      <c r="I600" s="49">
        <f t="shared" si="90"/>
        <v>0</v>
      </c>
      <c r="J600" s="13">
        <f t="shared" si="91"/>
        <v>0</v>
      </c>
    </row>
    <row r="601" spans="1:10" ht="28.5" x14ac:dyDescent="0.25">
      <c r="A601" s="39">
        <v>417</v>
      </c>
      <c r="B601" s="5" t="s">
        <v>10</v>
      </c>
      <c r="C601" s="5" t="s">
        <v>11</v>
      </c>
      <c r="D601" s="5">
        <v>92867</v>
      </c>
      <c r="E601" s="47" t="s">
        <v>605</v>
      </c>
      <c r="F601" s="5" t="s">
        <v>16</v>
      </c>
      <c r="G601" s="48">
        <v>1</v>
      </c>
      <c r="H601" s="98"/>
      <c r="I601" s="49">
        <f t="shared" si="90"/>
        <v>0</v>
      </c>
      <c r="J601" s="13">
        <f t="shared" si="91"/>
        <v>0</v>
      </c>
    </row>
    <row r="602" spans="1:10" x14ac:dyDescent="0.25">
      <c r="A602" s="39">
        <v>418</v>
      </c>
      <c r="B602" s="5" t="s">
        <v>10</v>
      </c>
      <c r="C602" s="5" t="s">
        <v>17</v>
      </c>
      <c r="D602" s="5" t="s">
        <v>606</v>
      </c>
      <c r="E602" s="47" t="s">
        <v>607</v>
      </c>
      <c r="F602" s="5" t="s">
        <v>16</v>
      </c>
      <c r="G602" s="48">
        <v>39</v>
      </c>
      <c r="H602" s="98"/>
      <c r="I602" s="49">
        <f t="shared" si="90"/>
        <v>0</v>
      </c>
      <c r="J602" s="13">
        <f t="shared" si="91"/>
        <v>0</v>
      </c>
    </row>
    <row r="603" spans="1:10" ht="42.75" x14ac:dyDescent="0.25">
      <c r="A603" s="39">
        <v>419</v>
      </c>
      <c r="B603" s="5" t="s">
        <v>10</v>
      </c>
      <c r="C603" s="5" t="s">
        <v>11</v>
      </c>
      <c r="D603" s="5">
        <v>91899</v>
      </c>
      <c r="E603" s="47" t="s">
        <v>608</v>
      </c>
      <c r="F603" s="5" t="s">
        <v>16</v>
      </c>
      <c r="G603" s="48">
        <v>1</v>
      </c>
      <c r="H603" s="98"/>
      <c r="I603" s="49">
        <f t="shared" si="90"/>
        <v>0</v>
      </c>
      <c r="J603" s="13">
        <f t="shared" si="91"/>
        <v>0</v>
      </c>
    </row>
    <row r="604" spans="1:10" ht="42.75" x14ac:dyDescent="0.25">
      <c r="A604" s="39">
        <v>420</v>
      </c>
      <c r="B604" s="5" t="s">
        <v>10</v>
      </c>
      <c r="C604" s="5" t="s">
        <v>17</v>
      </c>
      <c r="D604" s="5" t="s">
        <v>609</v>
      </c>
      <c r="E604" s="47" t="s">
        <v>610</v>
      </c>
      <c r="F604" s="5" t="s">
        <v>16</v>
      </c>
      <c r="G604" s="48">
        <v>2</v>
      </c>
      <c r="H604" s="98"/>
      <c r="I604" s="49">
        <f t="shared" si="90"/>
        <v>0</v>
      </c>
      <c r="J604" s="13">
        <f t="shared" si="91"/>
        <v>0</v>
      </c>
    </row>
    <row r="605" spans="1:10" ht="42.75" x14ac:dyDescent="0.25">
      <c r="A605" s="39">
        <v>421</v>
      </c>
      <c r="B605" s="5" t="s">
        <v>10</v>
      </c>
      <c r="C605" s="5" t="s">
        <v>11</v>
      </c>
      <c r="D605" s="5">
        <v>91878</v>
      </c>
      <c r="E605" s="47" t="s">
        <v>611</v>
      </c>
      <c r="F605" s="5" t="s">
        <v>16</v>
      </c>
      <c r="G605" s="48">
        <v>4</v>
      </c>
      <c r="H605" s="98"/>
      <c r="I605" s="49">
        <f t="shared" si="90"/>
        <v>0</v>
      </c>
      <c r="J605" s="13">
        <f t="shared" si="91"/>
        <v>0</v>
      </c>
    </row>
    <row r="606" spans="1:10" ht="42.75" x14ac:dyDescent="0.25">
      <c r="A606" s="39">
        <v>422</v>
      </c>
      <c r="B606" s="5" t="s">
        <v>10</v>
      </c>
      <c r="C606" s="5" t="s">
        <v>11</v>
      </c>
      <c r="D606" s="5">
        <v>93013</v>
      </c>
      <c r="E606" s="47" t="s">
        <v>612</v>
      </c>
      <c r="F606" s="5" t="s">
        <v>16</v>
      </c>
      <c r="G606" s="48">
        <v>4</v>
      </c>
      <c r="H606" s="98"/>
      <c r="I606" s="49">
        <f t="shared" si="90"/>
        <v>0</v>
      </c>
      <c r="J606" s="13">
        <f t="shared" si="91"/>
        <v>0</v>
      </c>
    </row>
    <row r="607" spans="1:10" x14ac:dyDescent="0.25">
      <c r="A607" s="39"/>
      <c r="B607" s="5"/>
      <c r="C607" s="5"/>
      <c r="D607" s="5"/>
      <c r="E607" s="47"/>
      <c r="F607" s="5"/>
      <c r="G607" s="48"/>
      <c r="H607" s="49"/>
      <c r="I607" s="49"/>
      <c r="J607" s="13"/>
    </row>
    <row r="608" spans="1:10" ht="35.1" customHeight="1" x14ac:dyDescent="0.25">
      <c r="A608" s="42" t="s">
        <v>938</v>
      </c>
      <c r="B608" s="6"/>
      <c r="C608" s="6"/>
      <c r="D608" s="6"/>
      <c r="E608" s="50" t="s">
        <v>613</v>
      </c>
      <c r="F608" s="102"/>
      <c r="G608" s="102"/>
      <c r="H608" s="103"/>
      <c r="I608" s="103"/>
      <c r="J608" s="28">
        <f>SUM(J610:J626)</f>
        <v>0</v>
      </c>
    </row>
    <row r="609" spans="1:10" x14ac:dyDescent="0.25">
      <c r="A609" s="39"/>
      <c r="B609" s="5"/>
      <c r="C609" s="5"/>
      <c r="D609" s="5"/>
      <c r="E609" s="47"/>
      <c r="F609" s="5"/>
      <c r="G609" s="48"/>
      <c r="H609" s="49"/>
      <c r="I609" s="49"/>
      <c r="J609" s="13"/>
    </row>
    <row r="610" spans="1:10" x14ac:dyDescent="0.25">
      <c r="A610" s="39">
        <v>423</v>
      </c>
      <c r="B610" s="5" t="s">
        <v>10</v>
      </c>
      <c r="C610" s="5" t="s">
        <v>17</v>
      </c>
      <c r="D610" s="5" t="s">
        <v>601</v>
      </c>
      <c r="E610" s="47" t="s">
        <v>602</v>
      </c>
      <c r="F610" s="5" t="s">
        <v>16</v>
      </c>
      <c r="G610" s="48">
        <v>1854</v>
      </c>
      <c r="H610" s="98"/>
      <c r="I610" s="49">
        <f t="shared" ref="I610:I626" si="92">ROUND((H610*(1+$J$1)),2)</f>
        <v>0</v>
      </c>
      <c r="J610" s="13">
        <f t="shared" ref="J610:J626" si="93">ROUND((G610*I610),2)</f>
        <v>0</v>
      </c>
    </row>
    <row r="611" spans="1:10" x14ac:dyDescent="0.25">
      <c r="A611" s="39">
        <v>424</v>
      </c>
      <c r="B611" s="5" t="s">
        <v>10</v>
      </c>
      <c r="C611" s="5" t="s">
        <v>17</v>
      </c>
      <c r="D611" s="5" t="s">
        <v>614</v>
      </c>
      <c r="E611" s="47" t="s">
        <v>615</v>
      </c>
      <c r="F611" s="5" t="s">
        <v>16</v>
      </c>
      <c r="G611" s="48">
        <v>29</v>
      </c>
      <c r="H611" s="98"/>
      <c r="I611" s="49">
        <f t="shared" si="92"/>
        <v>0</v>
      </c>
      <c r="J611" s="13">
        <f t="shared" si="93"/>
        <v>0</v>
      </c>
    </row>
    <row r="612" spans="1:10" ht="28.5" x14ac:dyDescent="0.25">
      <c r="A612" s="39">
        <v>425</v>
      </c>
      <c r="B612" s="5" t="s">
        <v>10</v>
      </c>
      <c r="C612" s="5" t="s">
        <v>17</v>
      </c>
      <c r="D612" s="5" t="s">
        <v>616</v>
      </c>
      <c r="E612" s="47" t="s">
        <v>617</v>
      </c>
      <c r="F612" s="5" t="s">
        <v>16</v>
      </c>
      <c r="G612" s="48">
        <v>1163</v>
      </c>
      <c r="H612" s="98"/>
      <c r="I612" s="49">
        <f t="shared" si="92"/>
        <v>0</v>
      </c>
      <c r="J612" s="13">
        <f t="shared" si="93"/>
        <v>0</v>
      </c>
    </row>
    <row r="613" spans="1:10" x14ac:dyDescent="0.25">
      <c r="A613" s="39">
        <v>426</v>
      </c>
      <c r="B613" s="5" t="s">
        <v>10</v>
      </c>
      <c r="C613" s="5" t="s">
        <v>17</v>
      </c>
      <c r="D613" s="5" t="s">
        <v>618</v>
      </c>
      <c r="E613" s="47" t="s">
        <v>619</v>
      </c>
      <c r="F613" s="5" t="s">
        <v>16</v>
      </c>
      <c r="G613" s="48">
        <v>1537</v>
      </c>
      <c r="H613" s="98"/>
      <c r="I613" s="49">
        <f t="shared" si="92"/>
        <v>0</v>
      </c>
      <c r="J613" s="13">
        <f t="shared" si="93"/>
        <v>0</v>
      </c>
    </row>
    <row r="614" spans="1:10" ht="42.75" x14ac:dyDescent="0.25">
      <c r="A614" s="39">
        <v>427</v>
      </c>
      <c r="B614" s="5" t="s">
        <v>10</v>
      </c>
      <c r="C614" s="5" t="s">
        <v>11</v>
      </c>
      <c r="D614" s="5">
        <v>90460</v>
      </c>
      <c r="E614" s="47" t="s">
        <v>620</v>
      </c>
      <c r="F614" s="5" t="s">
        <v>21</v>
      </c>
      <c r="G614" s="48">
        <v>201</v>
      </c>
      <c r="H614" s="98"/>
      <c r="I614" s="49">
        <f t="shared" si="92"/>
        <v>0</v>
      </c>
      <c r="J614" s="13">
        <f t="shared" si="93"/>
        <v>0</v>
      </c>
    </row>
    <row r="615" spans="1:10" x14ac:dyDescent="0.25">
      <c r="A615" s="39">
        <v>428</v>
      </c>
      <c r="B615" s="5" t="s">
        <v>10</v>
      </c>
      <c r="C615" s="5" t="s">
        <v>17</v>
      </c>
      <c r="D615" s="5" t="s">
        <v>621</v>
      </c>
      <c r="E615" s="47" t="s">
        <v>622</v>
      </c>
      <c r="F615" s="5" t="s">
        <v>44</v>
      </c>
      <c r="G615" s="48">
        <v>256</v>
      </c>
      <c r="H615" s="98"/>
      <c r="I615" s="49">
        <f t="shared" si="92"/>
        <v>0</v>
      </c>
      <c r="J615" s="13">
        <f t="shared" si="93"/>
        <v>0</v>
      </c>
    </row>
    <row r="616" spans="1:10" ht="28.5" x14ac:dyDescent="0.25">
      <c r="A616" s="39">
        <v>429</v>
      </c>
      <c r="B616" s="5" t="s">
        <v>10</v>
      </c>
      <c r="C616" s="5" t="s">
        <v>11</v>
      </c>
      <c r="D616" s="5">
        <v>101553</v>
      </c>
      <c r="E616" s="47" t="s">
        <v>623</v>
      </c>
      <c r="F616" s="5" t="s">
        <v>16</v>
      </c>
      <c r="G616" s="48">
        <v>1</v>
      </c>
      <c r="H616" s="98"/>
      <c r="I616" s="49">
        <f t="shared" si="92"/>
        <v>0</v>
      </c>
      <c r="J616" s="13">
        <f t="shared" si="93"/>
        <v>0</v>
      </c>
    </row>
    <row r="617" spans="1:10" ht="28.5" x14ac:dyDescent="0.25">
      <c r="A617" s="39">
        <v>430</v>
      </c>
      <c r="B617" s="5" t="s">
        <v>10</v>
      </c>
      <c r="C617" s="5" t="s">
        <v>17</v>
      </c>
      <c r="D617" s="5" t="s">
        <v>624</v>
      </c>
      <c r="E617" s="47" t="s">
        <v>625</v>
      </c>
      <c r="F617" s="5" t="s">
        <v>44</v>
      </c>
      <c r="G617" s="48">
        <v>1</v>
      </c>
      <c r="H617" s="98"/>
      <c r="I617" s="49">
        <f t="shared" si="92"/>
        <v>0</v>
      </c>
      <c r="J617" s="13">
        <f t="shared" si="93"/>
        <v>0</v>
      </c>
    </row>
    <row r="618" spans="1:10" ht="28.5" x14ac:dyDescent="0.25">
      <c r="A618" s="39">
        <v>431</v>
      </c>
      <c r="B618" s="5" t="s">
        <v>10</v>
      </c>
      <c r="C618" s="5" t="s">
        <v>11</v>
      </c>
      <c r="D618" s="5">
        <v>98306</v>
      </c>
      <c r="E618" s="47" t="s">
        <v>626</v>
      </c>
      <c r="F618" s="5" t="s">
        <v>16</v>
      </c>
      <c r="G618" s="48">
        <v>2</v>
      </c>
      <c r="H618" s="98"/>
      <c r="I618" s="49">
        <f t="shared" si="92"/>
        <v>0</v>
      </c>
      <c r="J618" s="13">
        <f t="shared" si="93"/>
        <v>0</v>
      </c>
    </row>
    <row r="619" spans="1:10" x14ac:dyDescent="0.25">
      <c r="A619" s="39">
        <v>432</v>
      </c>
      <c r="B619" s="5" t="s">
        <v>10</v>
      </c>
      <c r="C619" s="5" t="s">
        <v>17</v>
      </c>
      <c r="D619" s="5" t="s">
        <v>627</v>
      </c>
      <c r="E619" s="47" t="s">
        <v>628</v>
      </c>
      <c r="F619" s="5" t="s">
        <v>21</v>
      </c>
      <c r="G619" s="48">
        <v>2.2000000000000002</v>
      </c>
      <c r="H619" s="98"/>
      <c r="I619" s="49">
        <f t="shared" si="92"/>
        <v>0</v>
      </c>
      <c r="J619" s="13">
        <f t="shared" si="93"/>
        <v>0</v>
      </c>
    </row>
    <row r="620" spans="1:10" ht="28.5" x14ac:dyDescent="0.25">
      <c r="A620" s="39">
        <v>433</v>
      </c>
      <c r="B620" s="5" t="s">
        <v>10</v>
      </c>
      <c r="C620" s="5" t="s">
        <v>17</v>
      </c>
      <c r="D620" s="5" t="s">
        <v>629</v>
      </c>
      <c r="E620" s="47" t="s">
        <v>630</v>
      </c>
      <c r="F620" s="5" t="s">
        <v>16</v>
      </c>
      <c r="G620" s="48">
        <v>1</v>
      </c>
      <c r="H620" s="98"/>
      <c r="I620" s="49">
        <f t="shared" si="92"/>
        <v>0</v>
      </c>
      <c r="J620" s="13">
        <f t="shared" si="93"/>
        <v>0</v>
      </c>
    </row>
    <row r="621" spans="1:10" ht="28.5" x14ac:dyDescent="0.25">
      <c r="A621" s="39">
        <v>434</v>
      </c>
      <c r="B621" s="5" t="s">
        <v>10</v>
      </c>
      <c r="C621" s="5" t="s">
        <v>17</v>
      </c>
      <c r="D621" s="5" t="s">
        <v>631</v>
      </c>
      <c r="E621" s="47" t="s">
        <v>632</v>
      </c>
      <c r="F621" s="5" t="s">
        <v>16</v>
      </c>
      <c r="G621" s="48">
        <v>1</v>
      </c>
      <c r="H621" s="98"/>
      <c r="I621" s="49">
        <f t="shared" si="92"/>
        <v>0</v>
      </c>
      <c r="J621" s="13">
        <f t="shared" si="93"/>
        <v>0</v>
      </c>
    </row>
    <row r="622" spans="1:10" ht="28.5" x14ac:dyDescent="0.25">
      <c r="A622" s="39">
        <v>435</v>
      </c>
      <c r="B622" s="5" t="s">
        <v>10</v>
      </c>
      <c r="C622" s="5" t="s">
        <v>17</v>
      </c>
      <c r="D622" s="5" t="s">
        <v>633</v>
      </c>
      <c r="E622" s="47" t="s">
        <v>634</v>
      </c>
      <c r="F622" s="5" t="s">
        <v>16</v>
      </c>
      <c r="G622" s="48">
        <v>5</v>
      </c>
      <c r="H622" s="98"/>
      <c r="I622" s="49">
        <f t="shared" si="92"/>
        <v>0</v>
      </c>
      <c r="J622" s="13">
        <f t="shared" si="93"/>
        <v>0</v>
      </c>
    </row>
    <row r="623" spans="1:10" ht="28.5" x14ac:dyDescent="0.25">
      <c r="A623" s="39">
        <v>436</v>
      </c>
      <c r="B623" s="5" t="s">
        <v>10</v>
      </c>
      <c r="C623" s="5" t="s">
        <v>11</v>
      </c>
      <c r="D623" s="5">
        <v>96986</v>
      </c>
      <c r="E623" s="47" t="s">
        <v>635</v>
      </c>
      <c r="F623" s="5" t="s">
        <v>16</v>
      </c>
      <c r="G623" s="48">
        <v>1</v>
      </c>
      <c r="H623" s="98"/>
      <c r="I623" s="49">
        <f t="shared" si="92"/>
        <v>0</v>
      </c>
      <c r="J623" s="13">
        <f t="shared" si="93"/>
        <v>0</v>
      </c>
    </row>
    <row r="624" spans="1:10" ht="28.5" x14ac:dyDescent="0.25">
      <c r="A624" s="39">
        <v>437</v>
      </c>
      <c r="B624" s="5" t="s">
        <v>10</v>
      </c>
      <c r="C624" s="5" t="s">
        <v>11</v>
      </c>
      <c r="D624" s="5">
        <v>101548</v>
      </c>
      <c r="E624" s="47" t="s">
        <v>636</v>
      </c>
      <c r="F624" s="5" t="s">
        <v>16</v>
      </c>
      <c r="G624" s="48">
        <v>1</v>
      </c>
      <c r="H624" s="98"/>
      <c r="I624" s="49">
        <f t="shared" si="92"/>
        <v>0</v>
      </c>
      <c r="J624" s="13">
        <f t="shared" si="93"/>
        <v>0</v>
      </c>
    </row>
    <row r="625" spans="1:10" ht="28.5" x14ac:dyDescent="0.25">
      <c r="A625" s="39">
        <v>438</v>
      </c>
      <c r="B625" s="5" t="s">
        <v>10</v>
      </c>
      <c r="C625" s="5" t="s">
        <v>17</v>
      </c>
      <c r="D625" s="5" t="s">
        <v>637</v>
      </c>
      <c r="E625" s="47" t="s">
        <v>638</v>
      </c>
      <c r="F625" s="5" t="s">
        <v>16</v>
      </c>
      <c r="G625" s="48">
        <v>16</v>
      </c>
      <c r="H625" s="98"/>
      <c r="I625" s="49">
        <f t="shared" si="92"/>
        <v>0</v>
      </c>
      <c r="J625" s="13">
        <f t="shared" si="93"/>
        <v>0</v>
      </c>
    </row>
    <row r="626" spans="1:10" ht="28.5" x14ac:dyDescent="0.25">
      <c r="A626" s="39">
        <v>439</v>
      </c>
      <c r="B626" s="5" t="s">
        <v>10</v>
      </c>
      <c r="C626" s="5" t="s">
        <v>17</v>
      </c>
      <c r="D626" s="5" t="s">
        <v>639</v>
      </c>
      <c r="E626" s="47" t="s">
        <v>640</v>
      </c>
      <c r="F626" s="5" t="s">
        <v>16</v>
      </c>
      <c r="G626" s="48">
        <v>1</v>
      </c>
      <c r="H626" s="98"/>
      <c r="I626" s="49">
        <f t="shared" si="92"/>
        <v>0</v>
      </c>
      <c r="J626" s="13">
        <f t="shared" si="93"/>
        <v>0</v>
      </c>
    </row>
    <row r="627" spans="1:10" x14ac:dyDescent="0.25">
      <c r="A627" s="39"/>
      <c r="B627" s="5"/>
      <c r="C627" s="5"/>
      <c r="D627" s="5"/>
      <c r="E627" s="47"/>
      <c r="F627" s="5"/>
      <c r="G627" s="48"/>
      <c r="H627" s="49"/>
      <c r="I627" s="49"/>
      <c r="J627" s="13"/>
    </row>
    <row r="628" spans="1:10" ht="35.1" customHeight="1" x14ac:dyDescent="0.25">
      <c r="A628" s="42" t="s">
        <v>939</v>
      </c>
      <c r="B628" s="6"/>
      <c r="C628" s="6"/>
      <c r="D628" s="6"/>
      <c r="E628" s="50" t="s">
        <v>641</v>
      </c>
      <c r="F628" s="102"/>
      <c r="G628" s="102"/>
      <c r="H628" s="103"/>
      <c r="I628" s="103"/>
      <c r="J628" s="28">
        <f>SUM(J630:J640)</f>
        <v>0</v>
      </c>
    </row>
    <row r="629" spans="1:10" x14ac:dyDescent="0.25">
      <c r="A629" s="39"/>
      <c r="B629" s="5"/>
      <c r="C629" s="5"/>
      <c r="D629" s="5"/>
      <c r="E629" s="47"/>
      <c r="F629" s="5"/>
      <c r="G629" s="48"/>
      <c r="H629" s="49"/>
      <c r="I629" s="49"/>
      <c r="J629" s="13"/>
    </row>
    <row r="630" spans="1:10" ht="42.75" x14ac:dyDescent="0.25">
      <c r="A630" s="39">
        <v>440</v>
      </c>
      <c r="B630" s="5" t="s">
        <v>10</v>
      </c>
      <c r="C630" s="5" t="s">
        <v>11</v>
      </c>
      <c r="D630" s="5">
        <v>92996</v>
      </c>
      <c r="E630" s="47" t="s">
        <v>642</v>
      </c>
      <c r="F630" s="5" t="s">
        <v>21</v>
      </c>
      <c r="G630" s="48">
        <v>201.6</v>
      </c>
      <c r="H630" s="98"/>
      <c r="I630" s="49">
        <f t="shared" ref="I630:I640" si="94">ROUND((H630*(1+$J$1)),2)</f>
        <v>0</v>
      </c>
      <c r="J630" s="13">
        <f t="shared" ref="J630:J640" si="95">ROUND((G630*I630),2)</f>
        <v>0</v>
      </c>
    </row>
    <row r="631" spans="1:10" ht="42.75" x14ac:dyDescent="0.25">
      <c r="A631" s="39">
        <v>441</v>
      </c>
      <c r="B631" s="5" t="s">
        <v>10</v>
      </c>
      <c r="C631" s="5" t="s">
        <v>11</v>
      </c>
      <c r="D631" s="5">
        <v>101567</v>
      </c>
      <c r="E631" s="47" t="s">
        <v>643</v>
      </c>
      <c r="F631" s="5" t="s">
        <v>21</v>
      </c>
      <c r="G631" s="48">
        <v>46.8</v>
      </c>
      <c r="H631" s="98"/>
      <c r="I631" s="49">
        <f t="shared" si="94"/>
        <v>0</v>
      </c>
      <c r="J631" s="13">
        <f t="shared" si="95"/>
        <v>0</v>
      </c>
    </row>
    <row r="632" spans="1:10" ht="28.5" x14ac:dyDescent="0.25">
      <c r="A632" s="39">
        <v>442</v>
      </c>
      <c r="B632" s="5" t="s">
        <v>10</v>
      </c>
      <c r="C632" s="5" t="s">
        <v>11</v>
      </c>
      <c r="D632" s="5">
        <v>92982</v>
      </c>
      <c r="E632" s="47" t="s">
        <v>644</v>
      </c>
      <c r="F632" s="5" t="s">
        <v>21</v>
      </c>
      <c r="G632" s="48">
        <v>9.3000000000000007</v>
      </c>
      <c r="H632" s="98"/>
      <c r="I632" s="49">
        <f t="shared" si="94"/>
        <v>0</v>
      </c>
      <c r="J632" s="13">
        <f t="shared" si="95"/>
        <v>0</v>
      </c>
    </row>
    <row r="633" spans="1:10" ht="42.75" x14ac:dyDescent="0.25">
      <c r="A633" s="39">
        <v>443</v>
      </c>
      <c r="B633" s="5" t="s">
        <v>10</v>
      </c>
      <c r="C633" s="5" t="s">
        <v>11</v>
      </c>
      <c r="D633" s="5">
        <v>92986</v>
      </c>
      <c r="E633" s="47" t="s">
        <v>645</v>
      </c>
      <c r="F633" s="5" t="s">
        <v>21</v>
      </c>
      <c r="G633" s="48">
        <v>37.299999999999997</v>
      </c>
      <c r="H633" s="98"/>
      <c r="I633" s="49">
        <f t="shared" si="94"/>
        <v>0</v>
      </c>
      <c r="J633" s="13">
        <f t="shared" si="95"/>
        <v>0</v>
      </c>
    </row>
    <row r="634" spans="1:10" ht="28.5" x14ac:dyDescent="0.25">
      <c r="A634" s="39">
        <v>444</v>
      </c>
      <c r="B634" s="5" t="s">
        <v>10</v>
      </c>
      <c r="C634" s="5" t="s">
        <v>11</v>
      </c>
      <c r="D634" s="5">
        <v>91924</v>
      </c>
      <c r="E634" s="47" t="s">
        <v>646</v>
      </c>
      <c r="F634" s="5" t="s">
        <v>21</v>
      </c>
      <c r="G634" s="48">
        <v>4292.5</v>
      </c>
      <c r="H634" s="98"/>
      <c r="I634" s="49">
        <f t="shared" si="94"/>
        <v>0</v>
      </c>
      <c r="J634" s="13">
        <f t="shared" si="95"/>
        <v>0</v>
      </c>
    </row>
    <row r="635" spans="1:10" ht="28.5" x14ac:dyDescent="0.25">
      <c r="A635" s="39">
        <v>445</v>
      </c>
      <c r="B635" s="5" t="s">
        <v>10</v>
      </c>
      <c r="C635" s="5" t="s">
        <v>11</v>
      </c>
      <c r="D635" s="5">
        <v>91932</v>
      </c>
      <c r="E635" s="47" t="s">
        <v>647</v>
      </c>
      <c r="F635" s="5" t="s">
        <v>21</v>
      </c>
      <c r="G635" s="48">
        <v>462</v>
      </c>
      <c r="H635" s="98"/>
      <c r="I635" s="49">
        <f t="shared" si="94"/>
        <v>0</v>
      </c>
      <c r="J635" s="13">
        <f t="shared" si="95"/>
        <v>0</v>
      </c>
    </row>
    <row r="636" spans="1:10" ht="28.5" x14ac:dyDescent="0.25">
      <c r="A636" s="39">
        <v>446</v>
      </c>
      <c r="B636" s="5" t="s">
        <v>10</v>
      </c>
      <c r="C636" s="5" t="s">
        <v>11</v>
      </c>
      <c r="D636" s="5">
        <v>91934</v>
      </c>
      <c r="E636" s="47" t="s">
        <v>648</v>
      </c>
      <c r="F636" s="5" t="s">
        <v>21</v>
      </c>
      <c r="G636" s="48">
        <v>127.9</v>
      </c>
      <c r="H636" s="98"/>
      <c r="I636" s="49">
        <f t="shared" si="94"/>
        <v>0</v>
      </c>
      <c r="J636" s="13">
        <f t="shared" si="95"/>
        <v>0</v>
      </c>
    </row>
    <row r="637" spans="1:10" ht="28.5" x14ac:dyDescent="0.25">
      <c r="A637" s="39">
        <v>447</v>
      </c>
      <c r="B637" s="5" t="s">
        <v>10</v>
      </c>
      <c r="C637" s="5" t="s">
        <v>11</v>
      </c>
      <c r="D637" s="5">
        <v>91926</v>
      </c>
      <c r="E637" s="47" t="s">
        <v>649</v>
      </c>
      <c r="F637" s="5" t="s">
        <v>21</v>
      </c>
      <c r="G637" s="48">
        <v>4855.2</v>
      </c>
      <c r="H637" s="98"/>
      <c r="I637" s="49">
        <f t="shared" si="94"/>
        <v>0</v>
      </c>
      <c r="J637" s="13">
        <f t="shared" si="95"/>
        <v>0</v>
      </c>
    </row>
    <row r="638" spans="1:10" ht="42.75" x14ac:dyDescent="0.25">
      <c r="A638" s="39">
        <v>448</v>
      </c>
      <c r="B638" s="5" t="s">
        <v>10</v>
      </c>
      <c r="C638" s="5" t="s">
        <v>11</v>
      </c>
      <c r="D638" s="5">
        <v>101563</v>
      </c>
      <c r="E638" s="47" t="s">
        <v>650</v>
      </c>
      <c r="F638" s="5" t="s">
        <v>21</v>
      </c>
      <c r="G638" s="48">
        <v>511.5</v>
      </c>
      <c r="H638" s="98"/>
      <c r="I638" s="49">
        <f t="shared" si="94"/>
        <v>0</v>
      </c>
      <c r="J638" s="13">
        <f t="shared" si="95"/>
        <v>0</v>
      </c>
    </row>
    <row r="639" spans="1:10" ht="28.5" x14ac:dyDescent="0.25">
      <c r="A639" s="39">
        <v>449</v>
      </c>
      <c r="B639" s="5" t="s">
        <v>10</v>
      </c>
      <c r="C639" s="5" t="s">
        <v>11</v>
      </c>
      <c r="D639" s="5">
        <v>91928</v>
      </c>
      <c r="E639" s="47" t="s">
        <v>651</v>
      </c>
      <c r="F639" s="5" t="s">
        <v>21</v>
      </c>
      <c r="G639" s="48">
        <v>103.5</v>
      </c>
      <c r="H639" s="98"/>
      <c r="I639" s="49">
        <f t="shared" si="94"/>
        <v>0</v>
      </c>
      <c r="J639" s="13">
        <f t="shared" si="95"/>
        <v>0</v>
      </c>
    </row>
    <row r="640" spans="1:10" ht="28.5" x14ac:dyDescent="0.25">
      <c r="A640" s="39">
        <v>450</v>
      </c>
      <c r="B640" s="5" t="s">
        <v>10</v>
      </c>
      <c r="C640" s="5" t="s">
        <v>11</v>
      </c>
      <c r="D640" s="5">
        <v>91930</v>
      </c>
      <c r="E640" s="47" t="s">
        <v>652</v>
      </c>
      <c r="F640" s="5" t="s">
        <v>21</v>
      </c>
      <c r="G640" s="48">
        <v>861.7</v>
      </c>
      <c r="H640" s="98"/>
      <c r="I640" s="49">
        <f t="shared" si="94"/>
        <v>0</v>
      </c>
      <c r="J640" s="13">
        <f t="shared" si="95"/>
        <v>0</v>
      </c>
    </row>
    <row r="641" spans="1:10" x14ac:dyDescent="0.25">
      <c r="A641" s="39"/>
      <c r="B641" s="5"/>
      <c r="C641" s="5"/>
      <c r="D641" s="5"/>
      <c r="E641" s="47"/>
      <c r="F641" s="5"/>
      <c r="G641" s="48"/>
      <c r="H641" s="49"/>
      <c r="I641" s="49"/>
      <c r="J641" s="13"/>
    </row>
    <row r="642" spans="1:10" ht="35.1" customHeight="1" x14ac:dyDescent="0.25">
      <c r="A642" s="42" t="s">
        <v>940</v>
      </c>
      <c r="B642" s="6"/>
      <c r="C642" s="6"/>
      <c r="D642" s="6"/>
      <c r="E642" s="50" t="s">
        <v>653</v>
      </c>
      <c r="F642" s="102"/>
      <c r="G642" s="102"/>
      <c r="H642" s="103"/>
      <c r="I642" s="103"/>
      <c r="J642" s="28">
        <f>SUM(J644:J646)</f>
        <v>0</v>
      </c>
    </row>
    <row r="643" spans="1:10" x14ac:dyDescent="0.25">
      <c r="A643" s="39"/>
      <c r="B643" s="5"/>
      <c r="C643" s="5"/>
      <c r="D643" s="5"/>
      <c r="E643" s="47"/>
      <c r="F643" s="5"/>
      <c r="G643" s="48"/>
      <c r="H643" s="49"/>
      <c r="I643" s="49"/>
      <c r="J643" s="13"/>
    </row>
    <row r="644" spans="1:10" ht="28.5" x14ac:dyDescent="0.25">
      <c r="A644" s="39">
        <v>451</v>
      </c>
      <c r="B644" s="5" t="s">
        <v>10</v>
      </c>
      <c r="C644" s="5" t="s">
        <v>11</v>
      </c>
      <c r="D644" s="5">
        <v>100556</v>
      </c>
      <c r="E644" s="47" t="s">
        <v>654</v>
      </c>
      <c r="F644" s="5" t="s">
        <v>16</v>
      </c>
      <c r="G644" s="48">
        <v>3</v>
      </c>
      <c r="H644" s="98"/>
      <c r="I644" s="49">
        <f t="shared" ref="I644:I646" si="96">ROUND((H644*(1+$J$1)),2)</f>
        <v>0</v>
      </c>
      <c r="J644" s="13">
        <f t="shared" ref="J644:J646" si="97">ROUND((G644*I644),2)</f>
        <v>0</v>
      </c>
    </row>
    <row r="645" spans="1:10" ht="42.75" x14ac:dyDescent="0.25">
      <c r="A645" s="39">
        <v>452</v>
      </c>
      <c r="B645" s="5" t="s">
        <v>655</v>
      </c>
      <c r="C645" s="5" t="s">
        <v>11</v>
      </c>
      <c r="D645" s="5">
        <v>43097</v>
      </c>
      <c r="E645" s="47" t="s">
        <v>656</v>
      </c>
      <c r="F645" s="5" t="s">
        <v>16</v>
      </c>
      <c r="G645" s="48">
        <v>2</v>
      </c>
      <c r="H645" s="98"/>
      <c r="I645" s="49">
        <f t="shared" si="96"/>
        <v>0</v>
      </c>
      <c r="J645" s="13">
        <f t="shared" si="97"/>
        <v>0</v>
      </c>
    </row>
    <row r="646" spans="1:10" ht="42.75" x14ac:dyDescent="0.25">
      <c r="A646" s="39">
        <v>453</v>
      </c>
      <c r="B646" s="5" t="s">
        <v>10</v>
      </c>
      <c r="C646" s="5" t="s">
        <v>11</v>
      </c>
      <c r="D646" s="5">
        <v>97891</v>
      </c>
      <c r="E646" s="47" t="s">
        <v>657</v>
      </c>
      <c r="F646" s="5" t="s">
        <v>16</v>
      </c>
      <c r="G646" s="48">
        <v>14</v>
      </c>
      <c r="H646" s="98"/>
      <c r="I646" s="49">
        <f t="shared" si="96"/>
        <v>0</v>
      </c>
      <c r="J646" s="13">
        <f t="shared" si="97"/>
        <v>0</v>
      </c>
    </row>
    <row r="647" spans="1:10" x14ac:dyDescent="0.25">
      <c r="A647" s="39"/>
      <c r="B647" s="5"/>
      <c r="C647" s="5"/>
      <c r="D647" s="5"/>
      <c r="E647" s="47"/>
      <c r="F647" s="5"/>
      <c r="G647" s="48"/>
      <c r="H647" s="49"/>
      <c r="I647" s="49"/>
      <c r="J647" s="13"/>
    </row>
    <row r="648" spans="1:10" ht="35.1" customHeight="1" x14ac:dyDescent="0.25">
      <c r="A648" s="42" t="s">
        <v>965</v>
      </c>
      <c r="B648" s="6"/>
      <c r="C648" s="6"/>
      <c r="D648" s="6"/>
      <c r="E648" s="50" t="s">
        <v>658</v>
      </c>
      <c r="F648" s="102"/>
      <c r="G648" s="102"/>
      <c r="H648" s="103"/>
      <c r="I648" s="103"/>
      <c r="J648" s="28">
        <f>SUM(J650:J661)</f>
        <v>0</v>
      </c>
    </row>
    <row r="649" spans="1:10" x14ac:dyDescent="0.25">
      <c r="A649" s="39"/>
      <c r="B649" s="5"/>
      <c r="C649" s="5"/>
      <c r="D649" s="5"/>
      <c r="E649" s="47"/>
      <c r="F649" s="5"/>
      <c r="G649" s="48"/>
      <c r="H649" s="49"/>
      <c r="I649" s="49"/>
      <c r="J649" s="13"/>
    </row>
    <row r="650" spans="1:10" ht="28.5" x14ac:dyDescent="0.25">
      <c r="A650" s="39">
        <v>454</v>
      </c>
      <c r="B650" s="5" t="s">
        <v>10</v>
      </c>
      <c r="C650" s="5" t="s">
        <v>11</v>
      </c>
      <c r="D650" s="5">
        <v>91955</v>
      </c>
      <c r="E650" s="47" t="s">
        <v>659</v>
      </c>
      <c r="F650" s="5" t="s">
        <v>16</v>
      </c>
      <c r="G650" s="48">
        <v>5</v>
      </c>
      <c r="H650" s="98"/>
      <c r="I650" s="49">
        <f t="shared" ref="I650:I661" si="98">ROUND((H650*(1+$J$1)),2)</f>
        <v>0</v>
      </c>
      <c r="J650" s="13">
        <f t="shared" ref="J650:J661" si="99">ROUND((G650*I650),2)</f>
        <v>0</v>
      </c>
    </row>
    <row r="651" spans="1:10" ht="28.5" x14ac:dyDescent="0.25">
      <c r="A651" s="39">
        <v>455</v>
      </c>
      <c r="B651" s="5" t="s">
        <v>10</v>
      </c>
      <c r="C651" s="5" t="s">
        <v>11</v>
      </c>
      <c r="D651" s="5">
        <v>91953</v>
      </c>
      <c r="E651" s="47" t="s">
        <v>660</v>
      </c>
      <c r="F651" s="5" t="s">
        <v>16</v>
      </c>
      <c r="G651" s="48">
        <v>8</v>
      </c>
      <c r="H651" s="98"/>
      <c r="I651" s="49">
        <f t="shared" si="98"/>
        <v>0</v>
      </c>
      <c r="J651" s="13">
        <f t="shared" si="99"/>
        <v>0</v>
      </c>
    </row>
    <row r="652" spans="1:10" ht="28.5" x14ac:dyDescent="0.25">
      <c r="A652" s="39">
        <v>456</v>
      </c>
      <c r="B652" s="5" t="s">
        <v>10</v>
      </c>
      <c r="C652" s="5" t="s">
        <v>11</v>
      </c>
      <c r="D652" s="5">
        <v>91959</v>
      </c>
      <c r="E652" s="47" t="s">
        <v>661</v>
      </c>
      <c r="F652" s="5" t="s">
        <v>16</v>
      </c>
      <c r="G652" s="48">
        <v>4</v>
      </c>
      <c r="H652" s="98"/>
      <c r="I652" s="49">
        <f t="shared" si="98"/>
        <v>0</v>
      </c>
      <c r="J652" s="13">
        <f t="shared" si="99"/>
        <v>0</v>
      </c>
    </row>
    <row r="653" spans="1:10" ht="28.5" x14ac:dyDescent="0.25">
      <c r="A653" s="39">
        <v>457</v>
      </c>
      <c r="B653" s="5" t="s">
        <v>10</v>
      </c>
      <c r="C653" s="5" t="s">
        <v>11</v>
      </c>
      <c r="D653" s="5">
        <v>91967</v>
      </c>
      <c r="E653" s="47" t="s">
        <v>662</v>
      </c>
      <c r="F653" s="5" t="s">
        <v>16</v>
      </c>
      <c r="G653" s="48">
        <v>1</v>
      </c>
      <c r="H653" s="98"/>
      <c r="I653" s="49">
        <f t="shared" si="98"/>
        <v>0</v>
      </c>
      <c r="J653" s="13">
        <f t="shared" si="99"/>
        <v>0</v>
      </c>
    </row>
    <row r="654" spans="1:10" ht="28.5" x14ac:dyDescent="0.25">
      <c r="A654" s="39">
        <v>458</v>
      </c>
      <c r="B654" s="5" t="s">
        <v>10</v>
      </c>
      <c r="C654" s="5" t="s">
        <v>17</v>
      </c>
      <c r="D654" s="5" t="s">
        <v>663</v>
      </c>
      <c r="E654" s="47" t="s">
        <v>664</v>
      </c>
      <c r="F654" s="5" t="s">
        <v>16</v>
      </c>
      <c r="G654" s="48">
        <v>30</v>
      </c>
      <c r="H654" s="98"/>
      <c r="I654" s="49">
        <f t="shared" si="98"/>
        <v>0</v>
      </c>
      <c r="J654" s="13">
        <f t="shared" si="99"/>
        <v>0</v>
      </c>
    </row>
    <row r="655" spans="1:10" ht="42.75" x14ac:dyDescent="0.25">
      <c r="A655" s="39">
        <v>459</v>
      </c>
      <c r="B655" s="5" t="s">
        <v>10</v>
      </c>
      <c r="C655" s="5" t="s">
        <v>11</v>
      </c>
      <c r="D655" s="5">
        <v>91946</v>
      </c>
      <c r="E655" s="47" t="s">
        <v>665</v>
      </c>
      <c r="F655" s="5" t="s">
        <v>16</v>
      </c>
      <c r="G655" s="48">
        <v>189</v>
      </c>
      <c r="H655" s="98"/>
      <c r="I655" s="49">
        <f t="shared" si="98"/>
        <v>0</v>
      </c>
      <c r="J655" s="13">
        <f t="shared" si="99"/>
        <v>0</v>
      </c>
    </row>
    <row r="656" spans="1:10" ht="42.75" x14ac:dyDescent="0.25">
      <c r="A656" s="39">
        <v>460</v>
      </c>
      <c r="B656" s="5" t="s">
        <v>10</v>
      </c>
      <c r="C656" s="5" t="s">
        <v>11</v>
      </c>
      <c r="D656" s="5">
        <v>92022</v>
      </c>
      <c r="E656" s="47" t="s">
        <v>666</v>
      </c>
      <c r="F656" s="5" t="s">
        <v>16</v>
      </c>
      <c r="G656" s="48">
        <v>27</v>
      </c>
      <c r="H656" s="98"/>
      <c r="I656" s="49">
        <f t="shared" si="98"/>
        <v>0</v>
      </c>
      <c r="J656" s="13">
        <f t="shared" si="99"/>
        <v>0</v>
      </c>
    </row>
    <row r="657" spans="1:10" ht="42.75" x14ac:dyDescent="0.25">
      <c r="A657" s="39">
        <v>461</v>
      </c>
      <c r="B657" s="5" t="s">
        <v>10</v>
      </c>
      <c r="C657" s="5" t="s">
        <v>11</v>
      </c>
      <c r="D657" s="5">
        <v>92028</v>
      </c>
      <c r="E657" s="47" t="s">
        <v>667</v>
      </c>
      <c r="F657" s="5" t="s">
        <v>16</v>
      </c>
      <c r="G657" s="48">
        <v>14</v>
      </c>
      <c r="H657" s="98"/>
      <c r="I657" s="49">
        <f t="shared" si="98"/>
        <v>0</v>
      </c>
      <c r="J657" s="13">
        <f t="shared" si="99"/>
        <v>0</v>
      </c>
    </row>
    <row r="658" spans="1:10" ht="42.75" x14ac:dyDescent="0.25">
      <c r="A658" s="39">
        <v>462</v>
      </c>
      <c r="B658" s="5" t="s">
        <v>10</v>
      </c>
      <c r="C658" s="5" t="s">
        <v>11</v>
      </c>
      <c r="D658" s="5">
        <v>91964</v>
      </c>
      <c r="E658" s="47" t="s">
        <v>668</v>
      </c>
      <c r="F658" s="5" t="s">
        <v>16</v>
      </c>
      <c r="G658" s="48">
        <v>1</v>
      </c>
      <c r="H658" s="98"/>
      <c r="I658" s="49">
        <f t="shared" si="98"/>
        <v>0</v>
      </c>
      <c r="J658" s="13">
        <f t="shared" si="99"/>
        <v>0</v>
      </c>
    </row>
    <row r="659" spans="1:10" ht="42.75" x14ac:dyDescent="0.25">
      <c r="A659" s="39">
        <v>463</v>
      </c>
      <c r="B659" s="5" t="s">
        <v>10</v>
      </c>
      <c r="C659" s="5" t="s">
        <v>11</v>
      </c>
      <c r="D659" s="5">
        <v>92026</v>
      </c>
      <c r="E659" s="47" t="s">
        <v>669</v>
      </c>
      <c r="F659" s="5" t="s">
        <v>16</v>
      </c>
      <c r="G659" s="48">
        <v>7</v>
      </c>
      <c r="H659" s="98"/>
      <c r="I659" s="49">
        <f t="shared" si="98"/>
        <v>0</v>
      </c>
      <c r="J659" s="13">
        <f t="shared" si="99"/>
        <v>0</v>
      </c>
    </row>
    <row r="660" spans="1:10" ht="28.5" x14ac:dyDescent="0.25">
      <c r="A660" s="39">
        <v>464</v>
      </c>
      <c r="B660" s="5" t="s">
        <v>10</v>
      </c>
      <c r="C660" s="5" t="s">
        <v>11</v>
      </c>
      <c r="D660" s="5">
        <v>91998</v>
      </c>
      <c r="E660" s="47" t="s">
        <v>670</v>
      </c>
      <c r="F660" s="5" t="s">
        <v>16</v>
      </c>
      <c r="G660" s="48">
        <v>130</v>
      </c>
      <c r="H660" s="98"/>
      <c r="I660" s="49">
        <f t="shared" si="98"/>
        <v>0</v>
      </c>
      <c r="J660" s="13">
        <f t="shared" si="99"/>
        <v>0</v>
      </c>
    </row>
    <row r="661" spans="1:10" ht="28.5" x14ac:dyDescent="0.25">
      <c r="A661" s="39">
        <v>465</v>
      </c>
      <c r="B661" s="5" t="s">
        <v>10</v>
      </c>
      <c r="C661" s="5" t="s">
        <v>11</v>
      </c>
      <c r="D661" s="5">
        <v>91999</v>
      </c>
      <c r="E661" s="47" t="s">
        <v>671</v>
      </c>
      <c r="F661" s="5" t="s">
        <v>16</v>
      </c>
      <c r="G661" s="48">
        <v>10</v>
      </c>
      <c r="H661" s="98"/>
      <c r="I661" s="49">
        <f t="shared" si="98"/>
        <v>0</v>
      </c>
      <c r="J661" s="13">
        <f t="shared" si="99"/>
        <v>0</v>
      </c>
    </row>
    <row r="662" spans="1:10" x14ac:dyDescent="0.25">
      <c r="A662" s="39"/>
      <c r="B662" s="5"/>
      <c r="C662" s="5"/>
      <c r="D662" s="5"/>
      <c r="E662" s="47"/>
      <c r="F662" s="5"/>
      <c r="G662" s="48"/>
      <c r="H662" s="49"/>
      <c r="I662" s="49"/>
      <c r="J662" s="13"/>
    </row>
    <row r="663" spans="1:10" ht="35.1" customHeight="1" x14ac:dyDescent="0.25">
      <c r="A663" s="42" t="s">
        <v>966</v>
      </c>
      <c r="B663" s="6"/>
      <c r="C663" s="6"/>
      <c r="D663" s="6"/>
      <c r="E663" s="50" t="s">
        <v>672</v>
      </c>
      <c r="F663" s="102"/>
      <c r="G663" s="102"/>
      <c r="H663" s="103"/>
      <c r="I663" s="103"/>
      <c r="J663" s="28">
        <f>SUM(J665:J680)</f>
        <v>0</v>
      </c>
    </row>
    <row r="664" spans="1:10" x14ac:dyDescent="0.25">
      <c r="A664" s="39"/>
      <c r="B664" s="5"/>
      <c r="C664" s="5"/>
      <c r="D664" s="5"/>
      <c r="E664" s="47"/>
      <c r="F664" s="5"/>
      <c r="G664" s="48"/>
      <c r="H664" s="49"/>
      <c r="I664" s="49"/>
      <c r="J664" s="13"/>
    </row>
    <row r="665" spans="1:10" ht="28.5" x14ac:dyDescent="0.25">
      <c r="A665" s="39">
        <v>466</v>
      </c>
      <c r="B665" s="5" t="s">
        <v>10</v>
      </c>
      <c r="C665" s="5" t="s">
        <v>11</v>
      </c>
      <c r="D665" s="5">
        <v>93667</v>
      </c>
      <c r="E665" s="47" t="s">
        <v>673</v>
      </c>
      <c r="F665" s="5" t="s">
        <v>16</v>
      </c>
      <c r="G665" s="48">
        <v>4</v>
      </c>
      <c r="H665" s="98"/>
      <c r="I665" s="49">
        <f t="shared" ref="I665:I680" si="100">ROUND((H665*(1+$J$1)),2)</f>
        <v>0</v>
      </c>
      <c r="J665" s="13">
        <f t="shared" ref="J665:J680" si="101">ROUND((G665*I665),2)</f>
        <v>0</v>
      </c>
    </row>
    <row r="666" spans="1:10" ht="28.5" x14ac:dyDescent="0.25">
      <c r="A666" s="39">
        <v>467</v>
      </c>
      <c r="B666" s="5" t="s">
        <v>10</v>
      </c>
      <c r="C666" s="5" t="s">
        <v>11</v>
      </c>
      <c r="D666" s="5">
        <v>93653</v>
      </c>
      <c r="E666" s="47" t="s">
        <v>674</v>
      </c>
      <c r="F666" s="5" t="s">
        <v>16</v>
      </c>
      <c r="G666" s="48">
        <v>56</v>
      </c>
      <c r="H666" s="98"/>
      <c r="I666" s="49">
        <f t="shared" si="100"/>
        <v>0</v>
      </c>
      <c r="J666" s="13">
        <f t="shared" si="101"/>
        <v>0</v>
      </c>
    </row>
    <row r="667" spans="1:10" ht="28.5" x14ac:dyDescent="0.25">
      <c r="A667" s="39">
        <v>468</v>
      </c>
      <c r="B667" s="5" t="s">
        <v>10</v>
      </c>
      <c r="C667" s="5" t="s">
        <v>11</v>
      </c>
      <c r="D667" s="5">
        <v>93654</v>
      </c>
      <c r="E667" s="47" t="s">
        <v>675</v>
      </c>
      <c r="F667" s="5" t="s">
        <v>16</v>
      </c>
      <c r="G667" s="48">
        <v>13</v>
      </c>
      <c r="H667" s="98"/>
      <c r="I667" s="49">
        <f t="shared" si="100"/>
        <v>0</v>
      </c>
      <c r="J667" s="13">
        <f t="shared" si="101"/>
        <v>0</v>
      </c>
    </row>
    <row r="668" spans="1:10" ht="28.5" x14ac:dyDescent="0.25">
      <c r="A668" s="39">
        <v>469</v>
      </c>
      <c r="B668" s="5" t="s">
        <v>10</v>
      </c>
      <c r="C668" s="5" t="s">
        <v>11</v>
      </c>
      <c r="D668" s="5">
        <v>93656</v>
      </c>
      <c r="E668" s="47" t="s">
        <v>676</v>
      </c>
      <c r="F668" s="5" t="s">
        <v>16</v>
      </c>
      <c r="G668" s="48">
        <v>13</v>
      </c>
      <c r="H668" s="98"/>
      <c r="I668" s="49">
        <f t="shared" si="100"/>
        <v>0</v>
      </c>
      <c r="J668" s="13">
        <f t="shared" si="101"/>
        <v>0</v>
      </c>
    </row>
    <row r="669" spans="1:10" ht="28.5" x14ac:dyDescent="0.25">
      <c r="A669" s="39">
        <v>470</v>
      </c>
      <c r="B669" s="5" t="s">
        <v>10</v>
      </c>
      <c r="C669" s="5" t="s">
        <v>11</v>
      </c>
      <c r="D669" s="5">
        <v>93657</v>
      </c>
      <c r="E669" s="47" t="s">
        <v>677</v>
      </c>
      <c r="F669" s="5" t="s">
        <v>16</v>
      </c>
      <c r="G669" s="48">
        <v>6</v>
      </c>
      <c r="H669" s="98"/>
      <c r="I669" s="49">
        <f t="shared" si="100"/>
        <v>0</v>
      </c>
      <c r="J669" s="13">
        <f t="shared" si="101"/>
        <v>0</v>
      </c>
    </row>
    <row r="670" spans="1:10" ht="28.5" x14ac:dyDescent="0.25">
      <c r="A670" s="39">
        <v>471</v>
      </c>
      <c r="B670" s="5" t="s">
        <v>10</v>
      </c>
      <c r="C670" s="5" t="s">
        <v>11</v>
      </c>
      <c r="D670" s="5">
        <v>101895</v>
      </c>
      <c r="E670" s="47" t="s">
        <v>678</v>
      </c>
      <c r="F670" s="5" t="s">
        <v>16</v>
      </c>
      <c r="G670" s="48">
        <v>1</v>
      </c>
      <c r="H670" s="98"/>
      <c r="I670" s="49">
        <f t="shared" si="100"/>
        <v>0</v>
      </c>
      <c r="J670" s="13">
        <f t="shared" si="101"/>
        <v>0</v>
      </c>
    </row>
    <row r="671" spans="1:10" ht="28.5" x14ac:dyDescent="0.25">
      <c r="A671" s="39">
        <v>472</v>
      </c>
      <c r="B671" s="5" t="s">
        <v>10</v>
      </c>
      <c r="C671" s="5" t="s">
        <v>11</v>
      </c>
      <c r="D671" s="5">
        <v>93668</v>
      </c>
      <c r="E671" s="47" t="s">
        <v>679</v>
      </c>
      <c r="F671" s="5" t="s">
        <v>16</v>
      </c>
      <c r="G671" s="48">
        <v>2</v>
      </c>
      <c r="H671" s="98"/>
      <c r="I671" s="49">
        <f t="shared" si="100"/>
        <v>0</v>
      </c>
      <c r="J671" s="13">
        <f t="shared" si="101"/>
        <v>0</v>
      </c>
    </row>
    <row r="672" spans="1:10" ht="28.5" x14ac:dyDescent="0.25">
      <c r="A672" s="39">
        <v>473</v>
      </c>
      <c r="B672" s="5" t="s">
        <v>10</v>
      </c>
      <c r="C672" s="5" t="s">
        <v>11</v>
      </c>
      <c r="D672" s="5">
        <v>101896</v>
      </c>
      <c r="E672" s="47" t="s">
        <v>680</v>
      </c>
      <c r="F672" s="5" t="s">
        <v>16</v>
      </c>
      <c r="G672" s="48">
        <v>1</v>
      </c>
      <c r="H672" s="98"/>
      <c r="I672" s="49">
        <f t="shared" si="100"/>
        <v>0</v>
      </c>
      <c r="J672" s="13">
        <f t="shared" si="101"/>
        <v>0</v>
      </c>
    </row>
    <row r="673" spans="1:10" ht="28.5" x14ac:dyDescent="0.25">
      <c r="A673" s="39">
        <v>474</v>
      </c>
      <c r="B673" s="5" t="s">
        <v>10</v>
      </c>
      <c r="C673" s="5" t="s">
        <v>11</v>
      </c>
      <c r="D673" s="5">
        <v>93670</v>
      </c>
      <c r="E673" s="47" t="s">
        <v>681</v>
      </c>
      <c r="F673" s="5" t="s">
        <v>16</v>
      </c>
      <c r="G673" s="48">
        <v>2</v>
      </c>
      <c r="H673" s="98"/>
      <c r="I673" s="49">
        <f t="shared" si="100"/>
        <v>0</v>
      </c>
      <c r="J673" s="13">
        <f t="shared" si="101"/>
        <v>0</v>
      </c>
    </row>
    <row r="674" spans="1:10" ht="28.5" x14ac:dyDescent="0.25">
      <c r="A674" s="39">
        <v>475</v>
      </c>
      <c r="B674" s="5" t="s">
        <v>10</v>
      </c>
      <c r="C674" s="5" t="s">
        <v>11</v>
      </c>
      <c r="D674" s="5">
        <v>93671</v>
      </c>
      <c r="E674" s="47" t="s">
        <v>682</v>
      </c>
      <c r="F674" s="5" t="s">
        <v>16</v>
      </c>
      <c r="G674" s="48">
        <v>2</v>
      </c>
      <c r="H674" s="98"/>
      <c r="I674" s="49">
        <f t="shared" si="100"/>
        <v>0</v>
      </c>
      <c r="J674" s="13">
        <f t="shared" si="101"/>
        <v>0</v>
      </c>
    </row>
    <row r="675" spans="1:10" ht="28.5" x14ac:dyDescent="0.25">
      <c r="A675" s="39">
        <v>476</v>
      </c>
      <c r="B675" s="5" t="s">
        <v>10</v>
      </c>
      <c r="C675" s="5" t="s">
        <v>11</v>
      </c>
      <c r="D675" s="5">
        <v>101894</v>
      </c>
      <c r="E675" s="47" t="s">
        <v>683</v>
      </c>
      <c r="F675" s="5" t="s">
        <v>16</v>
      </c>
      <c r="G675" s="48">
        <v>6</v>
      </c>
      <c r="H675" s="98"/>
      <c r="I675" s="49">
        <f t="shared" si="100"/>
        <v>0</v>
      </c>
      <c r="J675" s="13">
        <f t="shared" si="101"/>
        <v>0</v>
      </c>
    </row>
    <row r="676" spans="1:10" ht="15" customHeight="1" x14ac:dyDescent="0.25">
      <c r="A676" s="39">
        <v>477</v>
      </c>
      <c r="B676" s="5" t="s">
        <v>10</v>
      </c>
      <c r="C676" s="5" t="s">
        <v>17</v>
      </c>
      <c r="D676" s="5" t="s">
        <v>684</v>
      </c>
      <c r="E676" s="47" t="s">
        <v>685</v>
      </c>
      <c r="F676" s="5" t="s">
        <v>16</v>
      </c>
      <c r="G676" s="48">
        <v>36</v>
      </c>
      <c r="H676" s="98"/>
      <c r="I676" s="49">
        <f t="shared" si="100"/>
        <v>0</v>
      </c>
      <c r="J676" s="13">
        <f t="shared" si="101"/>
        <v>0</v>
      </c>
    </row>
    <row r="677" spans="1:10" ht="15" customHeight="1" x14ac:dyDescent="0.25">
      <c r="A677" s="39">
        <v>478</v>
      </c>
      <c r="B677" s="5" t="s">
        <v>10</v>
      </c>
      <c r="C677" s="5" t="s">
        <v>17</v>
      </c>
      <c r="D677" s="5" t="s">
        <v>686</v>
      </c>
      <c r="E677" s="47" t="s">
        <v>687</v>
      </c>
      <c r="F677" s="5" t="s">
        <v>16</v>
      </c>
      <c r="G677" s="48">
        <v>3</v>
      </c>
      <c r="H677" s="98"/>
      <c r="I677" s="49">
        <f t="shared" si="100"/>
        <v>0</v>
      </c>
      <c r="J677" s="13">
        <f t="shared" si="101"/>
        <v>0</v>
      </c>
    </row>
    <row r="678" spans="1:10" ht="15" customHeight="1" x14ac:dyDescent="0.25">
      <c r="A678" s="39">
        <v>479</v>
      </c>
      <c r="B678" s="5" t="s">
        <v>10</v>
      </c>
      <c r="C678" s="5" t="s">
        <v>17</v>
      </c>
      <c r="D678" s="5" t="s">
        <v>688</v>
      </c>
      <c r="E678" s="47" t="s">
        <v>689</v>
      </c>
      <c r="F678" s="5" t="s">
        <v>16</v>
      </c>
      <c r="G678" s="48">
        <v>1</v>
      </c>
      <c r="H678" s="98"/>
      <c r="I678" s="49">
        <f t="shared" si="100"/>
        <v>0</v>
      </c>
      <c r="J678" s="13">
        <f t="shared" si="101"/>
        <v>0</v>
      </c>
    </row>
    <row r="679" spans="1:10" ht="15" customHeight="1" x14ac:dyDescent="0.25">
      <c r="A679" s="39">
        <v>480</v>
      </c>
      <c r="B679" s="5" t="s">
        <v>10</v>
      </c>
      <c r="C679" s="5" t="s">
        <v>17</v>
      </c>
      <c r="D679" s="5" t="s">
        <v>690</v>
      </c>
      <c r="E679" s="47" t="s">
        <v>691</v>
      </c>
      <c r="F679" s="5" t="s">
        <v>16</v>
      </c>
      <c r="G679" s="48">
        <v>2</v>
      </c>
      <c r="H679" s="98"/>
      <c r="I679" s="49">
        <f t="shared" si="100"/>
        <v>0</v>
      </c>
      <c r="J679" s="13">
        <f t="shared" si="101"/>
        <v>0</v>
      </c>
    </row>
    <row r="680" spans="1:10" ht="15" customHeight="1" x14ac:dyDescent="0.25">
      <c r="A680" s="39">
        <v>481</v>
      </c>
      <c r="B680" s="5" t="s">
        <v>10</v>
      </c>
      <c r="C680" s="5" t="s">
        <v>17</v>
      </c>
      <c r="D680" s="5" t="s">
        <v>692</v>
      </c>
      <c r="E680" s="47" t="s">
        <v>693</v>
      </c>
      <c r="F680" s="5" t="s">
        <v>16</v>
      </c>
      <c r="G680" s="48">
        <v>1</v>
      </c>
      <c r="H680" s="98"/>
      <c r="I680" s="49">
        <f t="shared" si="100"/>
        <v>0</v>
      </c>
      <c r="J680" s="13">
        <f t="shared" si="101"/>
        <v>0</v>
      </c>
    </row>
    <row r="681" spans="1:10" x14ac:dyDescent="0.25">
      <c r="A681" s="39"/>
      <c r="B681" s="5"/>
      <c r="C681" s="5"/>
      <c r="D681" s="5"/>
      <c r="E681" s="47"/>
      <c r="F681" s="5"/>
      <c r="G681" s="48"/>
      <c r="H681" s="49"/>
      <c r="I681" s="49"/>
      <c r="J681" s="13"/>
    </row>
    <row r="682" spans="1:10" ht="35.1" customHeight="1" x14ac:dyDescent="0.25">
      <c r="A682" s="42" t="s">
        <v>967</v>
      </c>
      <c r="B682" s="6"/>
      <c r="C682" s="6"/>
      <c r="D682" s="6"/>
      <c r="E682" s="50" t="s">
        <v>694</v>
      </c>
      <c r="F682" s="102"/>
      <c r="G682" s="102"/>
      <c r="H682" s="103"/>
      <c r="I682" s="103"/>
      <c r="J682" s="28">
        <f>SUM(J684:J692)</f>
        <v>0</v>
      </c>
    </row>
    <row r="683" spans="1:10" x14ac:dyDescent="0.25">
      <c r="A683" s="39"/>
      <c r="B683" s="5"/>
      <c r="C683" s="5"/>
      <c r="D683" s="5"/>
      <c r="E683" s="47"/>
      <c r="F683" s="5"/>
      <c r="G683" s="48"/>
      <c r="H683" s="49"/>
      <c r="I683" s="49"/>
      <c r="J683" s="13"/>
    </row>
    <row r="684" spans="1:10" ht="42.75" x14ac:dyDescent="0.25">
      <c r="A684" s="39">
        <v>482</v>
      </c>
      <c r="B684" s="5" t="s">
        <v>10</v>
      </c>
      <c r="C684" s="5" t="s">
        <v>17</v>
      </c>
      <c r="D684" s="5" t="s">
        <v>695</v>
      </c>
      <c r="E684" s="47" t="s">
        <v>696</v>
      </c>
      <c r="F684" s="5" t="s">
        <v>21</v>
      </c>
      <c r="G684" s="48">
        <v>121</v>
      </c>
      <c r="H684" s="98"/>
      <c r="I684" s="49">
        <f t="shared" ref="I684:I692" si="102">ROUND((H684*(1+$J$1)),2)</f>
        <v>0</v>
      </c>
      <c r="J684" s="13">
        <f t="shared" ref="J684:J692" si="103">ROUND((G684*I684),2)</f>
        <v>0</v>
      </c>
    </row>
    <row r="685" spans="1:10" ht="42.75" x14ac:dyDescent="0.25">
      <c r="A685" s="39">
        <v>483</v>
      </c>
      <c r="B685" s="5" t="s">
        <v>10</v>
      </c>
      <c r="C685" s="5" t="s">
        <v>17</v>
      </c>
      <c r="D685" s="5" t="s">
        <v>697</v>
      </c>
      <c r="E685" s="47" t="s">
        <v>698</v>
      </c>
      <c r="F685" s="5" t="s">
        <v>21</v>
      </c>
      <c r="G685" s="48">
        <v>105.3</v>
      </c>
      <c r="H685" s="98"/>
      <c r="I685" s="49">
        <f t="shared" si="102"/>
        <v>0</v>
      </c>
      <c r="J685" s="13">
        <f t="shared" si="103"/>
        <v>0</v>
      </c>
    </row>
    <row r="686" spans="1:10" ht="28.5" x14ac:dyDescent="0.25">
      <c r="A686" s="39">
        <v>484</v>
      </c>
      <c r="B686" s="5" t="s">
        <v>10</v>
      </c>
      <c r="C686" s="5" t="s">
        <v>17</v>
      </c>
      <c r="D686" s="5" t="s">
        <v>596</v>
      </c>
      <c r="E686" s="47" t="s">
        <v>597</v>
      </c>
      <c r="F686" s="5" t="s">
        <v>16</v>
      </c>
      <c r="G686" s="48">
        <v>92</v>
      </c>
      <c r="H686" s="98"/>
      <c r="I686" s="49">
        <f t="shared" si="102"/>
        <v>0</v>
      </c>
      <c r="J686" s="13">
        <f t="shared" si="103"/>
        <v>0</v>
      </c>
    </row>
    <row r="687" spans="1:10" ht="42.75" x14ac:dyDescent="0.25">
      <c r="A687" s="39">
        <v>485</v>
      </c>
      <c r="B687" s="5" t="s">
        <v>10</v>
      </c>
      <c r="C687" s="5" t="s">
        <v>17</v>
      </c>
      <c r="D687" s="5" t="s">
        <v>699</v>
      </c>
      <c r="E687" s="47" t="s">
        <v>700</v>
      </c>
      <c r="F687" s="5" t="s">
        <v>16</v>
      </c>
      <c r="G687" s="48">
        <v>3</v>
      </c>
      <c r="H687" s="98"/>
      <c r="I687" s="49">
        <f t="shared" si="102"/>
        <v>0</v>
      </c>
      <c r="J687" s="13">
        <f t="shared" si="103"/>
        <v>0</v>
      </c>
    </row>
    <row r="688" spans="1:10" ht="42.75" x14ac:dyDescent="0.25">
      <c r="A688" s="39">
        <v>486</v>
      </c>
      <c r="B688" s="5" t="s">
        <v>10</v>
      </c>
      <c r="C688" s="5" t="s">
        <v>17</v>
      </c>
      <c r="D688" s="5" t="s">
        <v>701</v>
      </c>
      <c r="E688" s="47" t="s">
        <v>702</v>
      </c>
      <c r="F688" s="5" t="s">
        <v>16</v>
      </c>
      <c r="G688" s="48">
        <v>3</v>
      </c>
      <c r="H688" s="98"/>
      <c r="I688" s="49">
        <f t="shared" si="102"/>
        <v>0</v>
      </c>
      <c r="J688" s="13">
        <f t="shared" si="103"/>
        <v>0</v>
      </c>
    </row>
    <row r="689" spans="1:10" ht="42.75" x14ac:dyDescent="0.25">
      <c r="A689" s="39">
        <v>487</v>
      </c>
      <c r="B689" s="5" t="s">
        <v>10</v>
      </c>
      <c r="C689" s="5" t="s">
        <v>17</v>
      </c>
      <c r="D689" s="5" t="s">
        <v>703</v>
      </c>
      <c r="E689" s="47" t="s">
        <v>704</v>
      </c>
      <c r="F689" s="5" t="s">
        <v>16</v>
      </c>
      <c r="G689" s="48">
        <v>6</v>
      </c>
      <c r="H689" s="98"/>
      <c r="I689" s="49">
        <f t="shared" si="102"/>
        <v>0</v>
      </c>
      <c r="J689" s="13">
        <f t="shared" si="103"/>
        <v>0</v>
      </c>
    </row>
    <row r="690" spans="1:10" x14ac:dyDescent="0.25">
      <c r="A690" s="39">
        <v>488</v>
      </c>
      <c r="B690" s="5" t="s">
        <v>10</v>
      </c>
      <c r="C690" s="5" t="s">
        <v>17</v>
      </c>
      <c r="D690" s="5" t="s">
        <v>705</v>
      </c>
      <c r="E690" s="47" t="s">
        <v>706</v>
      </c>
      <c r="F690" s="5" t="s">
        <v>16</v>
      </c>
      <c r="G690" s="48">
        <v>1</v>
      </c>
      <c r="H690" s="98"/>
      <c r="I690" s="49">
        <f t="shared" si="102"/>
        <v>0</v>
      </c>
      <c r="J690" s="13">
        <f t="shared" si="103"/>
        <v>0</v>
      </c>
    </row>
    <row r="691" spans="1:10" x14ac:dyDescent="0.25">
      <c r="A691" s="39">
        <v>489</v>
      </c>
      <c r="B691" s="5" t="s">
        <v>10</v>
      </c>
      <c r="C691" s="5" t="s">
        <v>17</v>
      </c>
      <c r="D691" s="5" t="s">
        <v>707</v>
      </c>
      <c r="E691" s="47" t="s">
        <v>708</v>
      </c>
      <c r="F691" s="5" t="s">
        <v>16</v>
      </c>
      <c r="G691" s="48">
        <v>5</v>
      </c>
      <c r="H691" s="98"/>
      <c r="I691" s="49">
        <f t="shared" si="102"/>
        <v>0</v>
      </c>
      <c r="J691" s="13">
        <f t="shared" si="103"/>
        <v>0</v>
      </c>
    </row>
    <row r="692" spans="1:10" x14ac:dyDescent="0.25">
      <c r="A692" s="39">
        <v>490</v>
      </c>
      <c r="B692" s="5" t="s">
        <v>10</v>
      </c>
      <c r="C692" s="5" t="s">
        <v>17</v>
      </c>
      <c r="D692" s="5" t="s">
        <v>709</v>
      </c>
      <c r="E692" s="47" t="s">
        <v>710</v>
      </c>
      <c r="F692" s="5" t="s">
        <v>16</v>
      </c>
      <c r="G692" s="48">
        <v>7</v>
      </c>
      <c r="H692" s="98"/>
      <c r="I692" s="49">
        <f t="shared" si="102"/>
        <v>0</v>
      </c>
      <c r="J692" s="13">
        <f t="shared" si="103"/>
        <v>0</v>
      </c>
    </row>
    <row r="693" spans="1:10" x14ac:dyDescent="0.25">
      <c r="A693" s="39"/>
      <c r="B693" s="5"/>
      <c r="C693" s="5"/>
      <c r="D693" s="5"/>
      <c r="E693" s="47"/>
      <c r="F693" s="5"/>
      <c r="G693" s="48"/>
      <c r="H693" s="49"/>
      <c r="I693" s="49"/>
      <c r="J693" s="13"/>
    </row>
    <row r="694" spans="1:10" ht="35.1" customHeight="1" x14ac:dyDescent="0.25">
      <c r="A694" s="42" t="s">
        <v>968</v>
      </c>
      <c r="B694" s="6"/>
      <c r="C694" s="6"/>
      <c r="D694" s="6"/>
      <c r="E694" s="50" t="s">
        <v>711</v>
      </c>
      <c r="F694" s="102"/>
      <c r="G694" s="102"/>
      <c r="H694" s="103"/>
      <c r="I694" s="103"/>
      <c r="J694" s="28">
        <f>SUM(J696:J703)</f>
        <v>0</v>
      </c>
    </row>
    <row r="695" spans="1:10" x14ac:dyDescent="0.25">
      <c r="A695" s="39"/>
      <c r="B695" s="5"/>
      <c r="C695" s="5"/>
      <c r="D695" s="5"/>
      <c r="E695" s="47"/>
      <c r="F695" s="5"/>
      <c r="G695" s="48"/>
      <c r="H695" s="49"/>
      <c r="I695" s="49"/>
      <c r="J695" s="13"/>
    </row>
    <row r="696" spans="1:10" ht="42.75" x14ac:dyDescent="0.25">
      <c r="A696" s="39">
        <v>491</v>
      </c>
      <c r="B696" s="5" t="s">
        <v>10</v>
      </c>
      <c r="C696" s="5" t="s">
        <v>11</v>
      </c>
      <c r="D696" s="5">
        <v>91837</v>
      </c>
      <c r="E696" s="47" t="s">
        <v>712</v>
      </c>
      <c r="F696" s="5" t="s">
        <v>21</v>
      </c>
      <c r="G696" s="48">
        <v>46.7</v>
      </c>
      <c r="H696" s="98"/>
      <c r="I696" s="49">
        <f t="shared" ref="I696:I703" si="104">ROUND((H696*(1+$J$1)),2)</f>
        <v>0</v>
      </c>
      <c r="J696" s="13">
        <f t="shared" ref="J696:J703" si="105">ROUND((G696*I696),2)</f>
        <v>0</v>
      </c>
    </row>
    <row r="697" spans="1:10" ht="42.75" x14ac:dyDescent="0.25">
      <c r="A697" s="39">
        <v>492</v>
      </c>
      <c r="B697" s="5" t="s">
        <v>10</v>
      </c>
      <c r="C697" s="5" t="s">
        <v>11</v>
      </c>
      <c r="D697" s="5">
        <v>91855</v>
      </c>
      <c r="E697" s="47" t="s">
        <v>713</v>
      </c>
      <c r="F697" s="5" t="s">
        <v>21</v>
      </c>
      <c r="G697" s="48">
        <v>1585.7</v>
      </c>
      <c r="H697" s="98"/>
      <c r="I697" s="49">
        <f t="shared" si="104"/>
        <v>0</v>
      </c>
      <c r="J697" s="13">
        <f t="shared" si="105"/>
        <v>0</v>
      </c>
    </row>
    <row r="698" spans="1:10" ht="42.75" x14ac:dyDescent="0.25">
      <c r="A698" s="39">
        <v>493</v>
      </c>
      <c r="B698" s="5" t="s">
        <v>10</v>
      </c>
      <c r="C698" s="5" t="s">
        <v>11</v>
      </c>
      <c r="D698" s="5">
        <v>97667</v>
      </c>
      <c r="E698" s="47" t="s">
        <v>714</v>
      </c>
      <c r="F698" s="5" t="s">
        <v>21</v>
      </c>
      <c r="G698" s="48">
        <v>17.2</v>
      </c>
      <c r="H698" s="98"/>
      <c r="I698" s="49">
        <f t="shared" si="104"/>
        <v>0</v>
      </c>
      <c r="J698" s="13">
        <f t="shared" si="105"/>
        <v>0</v>
      </c>
    </row>
    <row r="699" spans="1:10" ht="42.75" x14ac:dyDescent="0.25">
      <c r="A699" s="39">
        <v>494</v>
      </c>
      <c r="B699" s="5" t="s">
        <v>10</v>
      </c>
      <c r="C699" s="5" t="s">
        <v>11</v>
      </c>
      <c r="D699" s="5">
        <v>97669</v>
      </c>
      <c r="E699" s="47" t="s">
        <v>715</v>
      </c>
      <c r="F699" s="5" t="s">
        <v>21</v>
      </c>
      <c r="G699" s="48">
        <v>59.3</v>
      </c>
      <c r="H699" s="98"/>
      <c r="I699" s="49">
        <f t="shared" si="104"/>
        <v>0</v>
      </c>
      <c r="J699" s="13">
        <f t="shared" si="105"/>
        <v>0</v>
      </c>
    </row>
    <row r="700" spans="1:10" ht="42.75" x14ac:dyDescent="0.25">
      <c r="A700" s="39">
        <v>495</v>
      </c>
      <c r="B700" s="5" t="s">
        <v>10</v>
      </c>
      <c r="C700" s="5" t="s">
        <v>17</v>
      </c>
      <c r="D700" s="5" t="s">
        <v>716</v>
      </c>
      <c r="E700" s="47" t="s">
        <v>717</v>
      </c>
      <c r="F700" s="5" t="s">
        <v>21</v>
      </c>
      <c r="G700" s="48">
        <v>17.100000000000001</v>
      </c>
      <c r="H700" s="98"/>
      <c r="I700" s="49">
        <f t="shared" si="104"/>
        <v>0</v>
      </c>
      <c r="J700" s="13">
        <f t="shared" si="105"/>
        <v>0</v>
      </c>
    </row>
    <row r="701" spans="1:10" ht="42.75" x14ac:dyDescent="0.25">
      <c r="A701" s="39">
        <v>496</v>
      </c>
      <c r="B701" s="5" t="s">
        <v>10</v>
      </c>
      <c r="C701" s="5" t="s">
        <v>11</v>
      </c>
      <c r="D701" s="5">
        <v>91870</v>
      </c>
      <c r="E701" s="47" t="s">
        <v>718</v>
      </c>
      <c r="F701" s="5" t="s">
        <v>21</v>
      </c>
      <c r="G701" s="48">
        <v>6</v>
      </c>
      <c r="H701" s="98"/>
      <c r="I701" s="49">
        <f t="shared" si="104"/>
        <v>0</v>
      </c>
      <c r="J701" s="13">
        <f t="shared" si="105"/>
        <v>0</v>
      </c>
    </row>
    <row r="702" spans="1:10" ht="42.75" x14ac:dyDescent="0.25">
      <c r="A702" s="39">
        <v>497</v>
      </c>
      <c r="B702" s="5" t="s">
        <v>10</v>
      </c>
      <c r="C702" s="5" t="s">
        <v>17</v>
      </c>
      <c r="D702" s="5" t="s">
        <v>719</v>
      </c>
      <c r="E702" s="47" t="s">
        <v>720</v>
      </c>
      <c r="F702" s="5" t="s">
        <v>21</v>
      </c>
      <c r="G702" s="48">
        <v>6</v>
      </c>
      <c r="H702" s="98"/>
      <c r="I702" s="49">
        <f t="shared" si="104"/>
        <v>0</v>
      </c>
      <c r="J702" s="13">
        <f t="shared" si="105"/>
        <v>0</v>
      </c>
    </row>
    <row r="703" spans="1:10" ht="28.5" x14ac:dyDescent="0.25">
      <c r="A703" s="39">
        <v>498</v>
      </c>
      <c r="B703" s="5" t="s">
        <v>10</v>
      </c>
      <c r="C703" s="5" t="s">
        <v>17</v>
      </c>
      <c r="D703" s="5" t="s">
        <v>721</v>
      </c>
      <c r="E703" s="47" t="s">
        <v>722</v>
      </c>
      <c r="F703" s="5" t="s">
        <v>21</v>
      </c>
      <c r="G703" s="48">
        <v>2.2000000000000002</v>
      </c>
      <c r="H703" s="98"/>
      <c r="I703" s="49">
        <f t="shared" si="104"/>
        <v>0</v>
      </c>
      <c r="J703" s="13">
        <f t="shared" si="105"/>
        <v>0</v>
      </c>
    </row>
    <row r="704" spans="1:10" x14ac:dyDescent="0.25">
      <c r="A704" s="39"/>
      <c r="B704" s="5"/>
      <c r="C704" s="5"/>
      <c r="D704" s="5"/>
      <c r="E704" s="47"/>
      <c r="F704" s="5"/>
      <c r="G704" s="48"/>
      <c r="H704" s="49"/>
      <c r="I704" s="49"/>
      <c r="J704" s="13"/>
    </row>
    <row r="705" spans="1:10" ht="35.1" customHeight="1" x14ac:dyDescent="0.25">
      <c r="A705" s="42" t="s">
        <v>969</v>
      </c>
      <c r="B705" s="6"/>
      <c r="C705" s="6"/>
      <c r="D705" s="6"/>
      <c r="E705" s="50" t="s">
        <v>723</v>
      </c>
      <c r="F705" s="102"/>
      <c r="G705" s="102"/>
      <c r="H705" s="103"/>
      <c r="I705" s="103"/>
      <c r="J705" s="28">
        <f>SUM(J707:J709)</f>
        <v>0</v>
      </c>
    </row>
    <row r="706" spans="1:10" x14ac:dyDescent="0.25">
      <c r="A706" s="39"/>
      <c r="B706" s="5"/>
      <c r="C706" s="5"/>
      <c r="D706" s="5"/>
      <c r="E706" s="47"/>
      <c r="F706" s="5"/>
      <c r="G706" s="48"/>
      <c r="H706" s="49"/>
      <c r="I706" s="49"/>
      <c r="J706" s="13"/>
    </row>
    <row r="707" spans="1:10" x14ac:dyDescent="0.25">
      <c r="A707" s="39">
        <v>499</v>
      </c>
      <c r="B707" s="5" t="s">
        <v>10</v>
      </c>
      <c r="C707" s="5" t="s">
        <v>17</v>
      </c>
      <c r="D707" s="5" t="s">
        <v>724</v>
      </c>
      <c r="E707" s="47" t="s">
        <v>725</v>
      </c>
      <c r="F707" s="5" t="s">
        <v>21</v>
      </c>
      <c r="G707" s="48">
        <v>53</v>
      </c>
      <c r="H707" s="98"/>
      <c r="I707" s="49">
        <f t="shared" ref="I707:I709" si="106">ROUND((H707*(1+$J$1)),2)</f>
        <v>0</v>
      </c>
      <c r="J707" s="13">
        <f t="shared" ref="J707:J709" si="107">ROUND((G707*I707),2)</f>
        <v>0</v>
      </c>
    </row>
    <row r="708" spans="1:10" ht="42.75" x14ac:dyDescent="0.25">
      <c r="A708" s="39">
        <v>500</v>
      </c>
      <c r="B708" s="5" t="s">
        <v>10</v>
      </c>
      <c r="C708" s="5" t="s">
        <v>11</v>
      </c>
      <c r="D708" s="5">
        <v>104764</v>
      </c>
      <c r="E708" s="47" t="s">
        <v>726</v>
      </c>
      <c r="F708" s="5" t="s">
        <v>21</v>
      </c>
      <c r="G708" s="48">
        <v>44.9</v>
      </c>
      <c r="H708" s="98"/>
      <c r="I708" s="49">
        <f t="shared" si="106"/>
        <v>0</v>
      </c>
      <c r="J708" s="13">
        <f t="shared" si="107"/>
        <v>0</v>
      </c>
    </row>
    <row r="709" spans="1:10" x14ac:dyDescent="0.25">
      <c r="A709" s="39">
        <v>501</v>
      </c>
      <c r="B709" s="5" t="s">
        <v>10</v>
      </c>
      <c r="C709" s="5" t="s">
        <v>17</v>
      </c>
      <c r="D709" s="5" t="s">
        <v>727</v>
      </c>
      <c r="E709" s="47" t="s">
        <v>728</v>
      </c>
      <c r="F709" s="5" t="s">
        <v>21</v>
      </c>
      <c r="G709" s="48">
        <v>44.9</v>
      </c>
      <c r="H709" s="98"/>
      <c r="I709" s="49">
        <f t="shared" si="106"/>
        <v>0</v>
      </c>
      <c r="J709" s="13">
        <f t="shared" si="107"/>
        <v>0</v>
      </c>
    </row>
    <row r="710" spans="1:10" x14ac:dyDescent="0.25">
      <c r="A710" s="39"/>
      <c r="B710" s="5"/>
      <c r="C710" s="5"/>
      <c r="D710" s="5"/>
      <c r="E710" s="47"/>
      <c r="F710" s="5"/>
      <c r="G710" s="48"/>
      <c r="H710" s="49"/>
      <c r="I710" s="49"/>
      <c r="J710" s="13"/>
    </row>
    <row r="711" spans="1:10" ht="35.1" customHeight="1" x14ac:dyDescent="0.25">
      <c r="A711" s="42" t="s">
        <v>970</v>
      </c>
      <c r="B711" s="6"/>
      <c r="C711" s="6"/>
      <c r="D711" s="6"/>
      <c r="E711" s="50" t="s">
        <v>729</v>
      </c>
      <c r="F711" s="102"/>
      <c r="G711" s="102"/>
      <c r="H711" s="103"/>
      <c r="I711" s="103"/>
      <c r="J711" s="28">
        <f>SUM(J713:J720)</f>
        <v>0</v>
      </c>
    </row>
    <row r="712" spans="1:10" x14ac:dyDescent="0.25">
      <c r="A712" s="39"/>
      <c r="B712" s="5"/>
      <c r="C712" s="5"/>
      <c r="D712" s="5"/>
      <c r="E712" s="47"/>
      <c r="F712" s="5"/>
      <c r="G712" s="48"/>
      <c r="H712" s="49"/>
      <c r="I712" s="49"/>
      <c r="J712" s="13"/>
    </row>
    <row r="713" spans="1:10" ht="42.75" x14ac:dyDescent="0.25">
      <c r="A713" s="39">
        <v>502</v>
      </c>
      <c r="B713" s="5" t="s">
        <v>10</v>
      </c>
      <c r="C713" s="5" t="s">
        <v>17</v>
      </c>
      <c r="D713" s="5" t="s">
        <v>730</v>
      </c>
      <c r="E713" s="47" t="s">
        <v>731</v>
      </c>
      <c r="F713" s="5" t="s">
        <v>16</v>
      </c>
      <c r="G713" s="48">
        <v>16</v>
      </c>
      <c r="H713" s="98"/>
      <c r="I713" s="49">
        <f t="shared" ref="I713:I720" si="108">ROUND((H713*(1+$J$1)),2)</f>
        <v>0</v>
      </c>
      <c r="J713" s="13">
        <f t="shared" ref="J713:J720" si="109">ROUND((G713*I713),2)</f>
        <v>0</v>
      </c>
    </row>
    <row r="714" spans="1:10" ht="42.75" x14ac:dyDescent="0.25">
      <c r="A714" s="39">
        <v>503</v>
      </c>
      <c r="B714" s="5" t="s">
        <v>10</v>
      </c>
      <c r="C714" s="5" t="s">
        <v>62</v>
      </c>
      <c r="D714" s="5">
        <v>100906</v>
      </c>
      <c r="E714" s="47" t="s">
        <v>732</v>
      </c>
      <c r="F714" s="5" t="s">
        <v>16</v>
      </c>
      <c r="G714" s="48">
        <v>7</v>
      </c>
      <c r="H714" s="98"/>
      <c r="I714" s="49">
        <f t="shared" si="108"/>
        <v>0</v>
      </c>
      <c r="J714" s="13">
        <f t="shared" si="109"/>
        <v>0</v>
      </c>
    </row>
    <row r="715" spans="1:10" ht="28.5" x14ac:dyDescent="0.25">
      <c r="A715" s="39">
        <v>504</v>
      </c>
      <c r="B715" s="5" t="s">
        <v>10</v>
      </c>
      <c r="C715" s="5" t="s">
        <v>17</v>
      </c>
      <c r="D715" s="5" t="s">
        <v>733</v>
      </c>
      <c r="E715" s="47" t="s">
        <v>734</v>
      </c>
      <c r="F715" s="5" t="s">
        <v>16</v>
      </c>
      <c r="G715" s="48">
        <v>14</v>
      </c>
      <c r="H715" s="98"/>
      <c r="I715" s="49">
        <f t="shared" si="108"/>
        <v>0</v>
      </c>
      <c r="J715" s="13">
        <f t="shared" si="109"/>
        <v>0</v>
      </c>
    </row>
    <row r="716" spans="1:10" ht="42.75" x14ac:dyDescent="0.25">
      <c r="A716" s="39">
        <v>505</v>
      </c>
      <c r="B716" s="5" t="s">
        <v>10</v>
      </c>
      <c r="C716" s="5" t="s">
        <v>62</v>
      </c>
      <c r="D716" s="5">
        <v>97587</v>
      </c>
      <c r="E716" s="47" t="s">
        <v>735</v>
      </c>
      <c r="F716" s="5" t="s">
        <v>16</v>
      </c>
      <c r="G716" s="48">
        <v>40</v>
      </c>
      <c r="H716" s="98"/>
      <c r="I716" s="49">
        <f t="shared" si="108"/>
        <v>0</v>
      </c>
      <c r="J716" s="13">
        <f t="shared" si="109"/>
        <v>0</v>
      </c>
    </row>
    <row r="717" spans="1:10" ht="28.5" x14ac:dyDescent="0.25">
      <c r="A717" s="39">
        <v>506</v>
      </c>
      <c r="B717" s="5" t="s">
        <v>10</v>
      </c>
      <c r="C717" s="5" t="s">
        <v>17</v>
      </c>
      <c r="D717" s="5" t="s">
        <v>736</v>
      </c>
      <c r="E717" s="47" t="s">
        <v>737</v>
      </c>
      <c r="F717" s="5" t="s">
        <v>16</v>
      </c>
      <c r="G717" s="48">
        <v>105</v>
      </c>
      <c r="H717" s="98"/>
      <c r="I717" s="49">
        <f t="shared" si="108"/>
        <v>0</v>
      </c>
      <c r="J717" s="13">
        <f t="shared" si="109"/>
        <v>0</v>
      </c>
    </row>
    <row r="718" spans="1:10" ht="42.75" x14ac:dyDescent="0.25">
      <c r="A718" s="39">
        <v>507</v>
      </c>
      <c r="B718" s="5" t="s">
        <v>10</v>
      </c>
      <c r="C718" s="5" t="s">
        <v>17</v>
      </c>
      <c r="D718" s="5" t="s">
        <v>738</v>
      </c>
      <c r="E718" s="47" t="s">
        <v>739</v>
      </c>
      <c r="F718" s="5" t="s">
        <v>16</v>
      </c>
      <c r="G718" s="48">
        <v>9</v>
      </c>
      <c r="H718" s="98"/>
      <c r="I718" s="49">
        <f t="shared" si="108"/>
        <v>0</v>
      </c>
      <c r="J718" s="13">
        <f t="shared" si="109"/>
        <v>0</v>
      </c>
    </row>
    <row r="719" spans="1:10" ht="42.75" x14ac:dyDescent="0.25">
      <c r="A719" s="39">
        <v>508</v>
      </c>
      <c r="B719" s="5" t="s">
        <v>10</v>
      </c>
      <c r="C719" s="5" t="s">
        <v>17</v>
      </c>
      <c r="D719" s="5" t="s">
        <v>740</v>
      </c>
      <c r="E719" s="47" t="s">
        <v>741</v>
      </c>
      <c r="F719" s="5" t="s">
        <v>16</v>
      </c>
      <c r="G719" s="48">
        <v>4</v>
      </c>
      <c r="H719" s="98"/>
      <c r="I719" s="49">
        <f t="shared" si="108"/>
        <v>0</v>
      </c>
      <c r="J719" s="13">
        <f t="shared" si="109"/>
        <v>0</v>
      </c>
    </row>
    <row r="720" spans="1:10" ht="42.75" x14ac:dyDescent="0.25">
      <c r="A720" s="39">
        <v>509</v>
      </c>
      <c r="B720" s="5" t="s">
        <v>10</v>
      </c>
      <c r="C720" s="5" t="s">
        <v>62</v>
      </c>
      <c r="D720" s="5">
        <v>97601</v>
      </c>
      <c r="E720" s="47" t="s">
        <v>742</v>
      </c>
      <c r="F720" s="5" t="s">
        <v>16</v>
      </c>
      <c r="G720" s="48">
        <v>1</v>
      </c>
      <c r="H720" s="98"/>
      <c r="I720" s="49">
        <f t="shared" si="108"/>
        <v>0</v>
      </c>
      <c r="J720" s="13">
        <f t="shared" si="109"/>
        <v>0</v>
      </c>
    </row>
    <row r="721" spans="1:10" x14ac:dyDescent="0.25">
      <c r="A721" s="39"/>
      <c r="B721" s="5"/>
      <c r="C721" s="5"/>
      <c r="D721" s="5"/>
      <c r="E721" s="47"/>
      <c r="F721" s="5"/>
      <c r="G721" s="48"/>
      <c r="H721" s="49"/>
      <c r="I721" s="49"/>
      <c r="J721" s="13"/>
    </row>
    <row r="722" spans="1:10" ht="35.1" customHeight="1" x14ac:dyDescent="0.25">
      <c r="A722" s="42" t="s">
        <v>971</v>
      </c>
      <c r="B722" s="6"/>
      <c r="C722" s="6"/>
      <c r="D722" s="6"/>
      <c r="E722" s="50" t="s">
        <v>743</v>
      </c>
      <c r="F722" s="102"/>
      <c r="G722" s="102"/>
      <c r="H722" s="103"/>
      <c r="I722" s="103"/>
      <c r="J722" s="28">
        <f>SUM(J724:J725)</f>
        <v>0</v>
      </c>
    </row>
    <row r="723" spans="1:10" x14ac:dyDescent="0.25">
      <c r="A723" s="39"/>
      <c r="B723" s="5"/>
      <c r="C723" s="5"/>
      <c r="D723" s="5"/>
      <c r="E723" s="47"/>
      <c r="F723" s="5"/>
      <c r="G723" s="48"/>
      <c r="H723" s="49"/>
      <c r="I723" s="49"/>
      <c r="J723" s="13"/>
    </row>
    <row r="724" spans="1:10" ht="28.5" x14ac:dyDescent="0.25">
      <c r="A724" s="39">
        <v>510</v>
      </c>
      <c r="B724" s="5" t="s">
        <v>10</v>
      </c>
      <c r="C724" s="5" t="s">
        <v>11</v>
      </c>
      <c r="D724" s="5">
        <v>101946</v>
      </c>
      <c r="E724" s="47" t="s">
        <v>744</v>
      </c>
      <c r="F724" s="5" t="s">
        <v>16</v>
      </c>
      <c r="G724" s="48">
        <v>1</v>
      </c>
      <c r="H724" s="98"/>
      <c r="I724" s="49">
        <f t="shared" ref="I724:I725" si="110">ROUND((H724*(1+$J$1)),2)</f>
        <v>0</v>
      </c>
      <c r="J724" s="13">
        <f t="shared" ref="J724:J725" si="111">ROUND((G724*I724),2)</f>
        <v>0</v>
      </c>
    </row>
    <row r="725" spans="1:10" ht="42.75" x14ac:dyDescent="0.25">
      <c r="A725" s="39">
        <v>511</v>
      </c>
      <c r="B725" s="5" t="s">
        <v>10</v>
      </c>
      <c r="C725" s="5" t="s">
        <v>17</v>
      </c>
      <c r="D725" s="5" t="s">
        <v>745</v>
      </c>
      <c r="E725" s="47" t="s">
        <v>746</v>
      </c>
      <c r="F725" s="5" t="s">
        <v>16</v>
      </c>
      <c r="G725" s="48">
        <v>8</v>
      </c>
      <c r="H725" s="98"/>
      <c r="I725" s="49">
        <f t="shared" si="110"/>
        <v>0</v>
      </c>
      <c r="J725" s="13">
        <f t="shared" si="111"/>
        <v>0</v>
      </c>
    </row>
    <row r="726" spans="1:10" x14ac:dyDescent="0.25">
      <c r="A726" s="39"/>
      <c r="B726" s="5"/>
      <c r="C726" s="5"/>
      <c r="D726" s="5"/>
      <c r="E726" s="47"/>
      <c r="F726" s="5"/>
      <c r="G726" s="48"/>
      <c r="H726" s="49"/>
      <c r="I726" s="49"/>
      <c r="J726" s="13"/>
    </row>
    <row r="727" spans="1:10" s="8" customFormat="1" ht="35.1" customHeight="1" x14ac:dyDescent="0.25">
      <c r="A727" s="38" t="s">
        <v>941</v>
      </c>
      <c r="B727" s="9"/>
      <c r="C727" s="9"/>
      <c r="D727" s="9"/>
      <c r="E727" s="46" t="s">
        <v>747</v>
      </c>
      <c r="F727" s="106"/>
      <c r="G727" s="106"/>
      <c r="H727" s="106"/>
      <c r="I727" s="106"/>
      <c r="J727" s="23">
        <f>J729+J737</f>
        <v>0</v>
      </c>
    </row>
    <row r="728" spans="1:10" x14ac:dyDescent="0.25">
      <c r="A728" s="39"/>
      <c r="B728" s="5"/>
      <c r="C728" s="5"/>
      <c r="D728" s="5"/>
      <c r="E728" s="47"/>
      <c r="F728" s="5"/>
      <c r="G728" s="48"/>
      <c r="H728" s="49"/>
      <c r="I728" s="49"/>
      <c r="J728" s="13"/>
    </row>
    <row r="729" spans="1:10" ht="35.1" customHeight="1" x14ac:dyDescent="0.25">
      <c r="A729" s="42" t="s">
        <v>942</v>
      </c>
      <c r="B729" s="6"/>
      <c r="C729" s="6"/>
      <c r="D729" s="6"/>
      <c r="E729" s="50" t="s">
        <v>748</v>
      </c>
      <c r="F729" s="102"/>
      <c r="G729" s="102"/>
      <c r="H729" s="103"/>
      <c r="I729" s="103"/>
      <c r="J729" s="28">
        <f>SUM(J731:J735)</f>
        <v>0</v>
      </c>
    </row>
    <row r="730" spans="1:10" x14ac:dyDescent="0.25">
      <c r="A730" s="39"/>
      <c r="B730" s="5"/>
      <c r="C730" s="5"/>
      <c r="D730" s="5"/>
      <c r="E730" s="47"/>
      <c r="F730" s="5"/>
      <c r="G730" s="48"/>
      <c r="H730" s="49"/>
      <c r="I730" s="49"/>
      <c r="J730" s="13"/>
    </row>
    <row r="731" spans="1:10" ht="28.5" x14ac:dyDescent="0.25">
      <c r="A731" s="39">
        <v>512</v>
      </c>
      <c r="B731" s="5" t="s">
        <v>10</v>
      </c>
      <c r="C731" s="5" t="s">
        <v>11</v>
      </c>
      <c r="D731" s="5">
        <v>91927</v>
      </c>
      <c r="E731" s="47" t="s">
        <v>749</v>
      </c>
      <c r="F731" s="5" t="s">
        <v>21</v>
      </c>
      <c r="G731" s="48">
        <v>22.6</v>
      </c>
      <c r="H731" s="98"/>
      <c r="I731" s="49">
        <f t="shared" ref="I731:I735" si="112">ROUND((H731*(1+$J$1)),2)</f>
        <v>0</v>
      </c>
      <c r="J731" s="13">
        <f t="shared" ref="J731:J735" si="113">ROUND((G731*I731),2)</f>
        <v>0</v>
      </c>
    </row>
    <row r="732" spans="1:10" ht="28.5" x14ac:dyDescent="0.25">
      <c r="A732" s="39">
        <v>513</v>
      </c>
      <c r="B732" s="5" t="s">
        <v>10</v>
      </c>
      <c r="C732" s="5" t="s">
        <v>11</v>
      </c>
      <c r="D732" s="5">
        <v>91929</v>
      </c>
      <c r="E732" s="47" t="s">
        <v>750</v>
      </c>
      <c r="F732" s="5" t="s">
        <v>21</v>
      </c>
      <c r="G732" s="48">
        <v>132.4</v>
      </c>
      <c r="H732" s="98"/>
      <c r="I732" s="49">
        <f t="shared" si="112"/>
        <v>0</v>
      </c>
      <c r="J732" s="13">
        <f t="shared" si="113"/>
        <v>0</v>
      </c>
    </row>
    <row r="733" spans="1:10" ht="42.75" x14ac:dyDescent="0.25">
      <c r="A733" s="39">
        <v>514</v>
      </c>
      <c r="B733" s="5" t="s">
        <v>10</v>
      </c>
      <c r="C733" s="5" t="s">
        <v>11</v>
      </c>
      <c r="D733" s="5">
        <v>97327</v>
      </c>
      <c r="E733" s="47" t="s">
        <v>751</v>
      </c>
      <c r="F733" s="5" t="s">
        <v>21</v>
      </c>
      <c r="G733" s="48">
        <v>16.899999999999999</v>
      </c>
      <c r="H733" s="98"/>
      <c r="I733" s="49">
        <f t="shared" si="112"/>
        <v>0</v>
      </c>
      <c r="J733" s="13">
        <f t="shared" si="113"/>
        <v>0</v>
      </c>
    </row>
    <row r="734" spans="1:10" ht="42.75" x14ac:dyDescent="0.25">
      <c r="A734" s="39">
        <v>515</v>
      </c>
      <c r="B734" s="5" t="s">
        <v>10</v>
      </c>
      <c r="C734" s="5" t="s">
        <v>11</v>
      </c>
      <c r="D734" s="5">
        <v>97328</v>
      </c>
      <c r="E734" s="47" t="s">
        <v>752</v>
      </c>
      <c r="F734" s="5" t="s">
        <v>21</v>
      </c>
      <c r="G734" s="48">
        <v>154.9</v>
      </c>
      <c r="H734" s="98"/>
      <c r="I734" s="49">
        <f t="shared" si="112"/>
        <v>0</v>
      </c>
      <c r="J734" s="13">
        <f t="shared" si="113"/>
        <v>0</v>
      </c>
    </row>
    <row r="735" spans="1:10" ht="42.75" x14ac:dyDescent="0.25">
      <c r="A735" s="39">
        <v>516</v>
      </c>
      <c r="B735" s="5" t="s">
        <v>10</v>
      </c>
      <c r="C735" s="5" t="s">
        <v>11</v>
      </c>
      <c r="D735" s="5">
        <v>97328</v>
      </c>
      <c r="E735" s="47" t="s">
        <v>752</v>
      </c>
      <c r="F735" s="5" t="s">
        <v>21</v>
      </c>
      <c r="G735" s="48">
        <v>138</v>
      </c>
      <c r="H735" s="98"/>
      <c r="I735" s="49">
        <f t="shared" si="112"/>
        <v>0</v>
      </c>
      <c r="J735" s="13">
        <f t="shared" si="113"/>
        <v>0</v>
      </c>
    </row>
    <row r="736" spans="1:10" x14ac:dyDescent="0.25">
      <c r="A736" s="39"/>
      <c r="B736" s="5"/>
      <c r="C736" s="5"/>
      <c r="D736" s="5"/>
      <c r="E736" s="47"/>
      <c r="F736" s="5"/>
      <c r="G736" s="48"/>
      <c r="H736" s="49"/>
      <c r="I736" s="49"/>
      <c r="J736" s="13"/>
    </row>
    <row r="737" spans="1:10" ht="35.1" customHeight="1" x14ac:dyDescent="0.25">
      <c r="A737" s="42" t="s">
        <v>943</v>
      </c>
      <c r="B737" s="6"/>
      <c r="C737" s="6"/>
      <c r="D737" s="6"/>
      <c r="E737" s="50" t="s">
        <v>753</v>
      </c>
      <c r="F737" s="102"/>
      <c r="G737" s="102"/>
      <c r="H737" s="103"/>
      <c r="I737" s="103"/>
      <c r="J737" s="28">
        <f>SUM(J739:J742)</f>
        <v>0</v>
      </c>
    </row>
    <row r="738" spans="1:10" x14ac:dyDescent="0.25">
      <c r="A738" s="39"/>
      <c r="B738" s="5"/>
      <c r="C738" s="5"/>
      <c r="D738" s="5"/>
      <c r="E738" s="47"/>
      <c r="F738" s="5"/>
      <c r="G738" s="48"/>
      <c r="H738" s="49"/>
      <c r="I738" s="49"/>
      <c r="J738" s="13"/>
    </row>
    <row r="739" spans="1:10" ht="28.5" x14ac:dyDescent="0.25">
      <c r="A739" s="39">
        <v>517</v>
      </c>
      <c r="B739" s="5" t="s">
        <v>10</v>
      </c>
      <c r="C739" s="5" t="s">
        <v>11</v>
      </c>
      <c r="D739" s="5">
        <v>103978</v>
      </c>
      <c r="E739" s="47" t="s">
        <v>320</v>
      </c>
      <c r="F739" s="5" t="s">
        <v>21</v>
      </c>
      <c r="G739" s="48">
        <v>128.80000000000001</v>
      </c>
      <c r="H739" s="98"/>
      <c r="I739" s="49">
        <f t="shared" ref="I739:I742" si="114">ROUND((H739*(1+$J$1)),2)</f>
        <v>0</v>
      </c>
      <c r="J739" s="13">
        <f t="shared" ref="J739:J742" si="115">ROUND((G739*I739),2)</f>
        <v>0</v>
      </c>
    </row>
    <row r="740" spans="1:10" ht="28.5" x14ac:dyDescent="0.25">
      <c r="A740" s="39">
        <v>518</v>
      </c>
      <c r="B740" s="5" t="s">
        <v>10</v>
      </c>
      <c r="C740" s="5" t="s">
        <v>11</v>
      </c>
      <c r="D740" s="5">
        <v>103981</v>
      </c>
      <c r="E740" s="47" t="s">
        <v>339</v>
      </c>
      <c r="F740" s="5" t="s">
        <v>16</v>
      </c>
      <c r="G740" s="48">
        <v>24</v>
      </c>
      <c r="H740" s="98"/>
      <c r="I740" s="49">
        <f t="shared" si="114"/>
        <v>0</v>
      </c>
      <c r="J740" s="13">
        <f t="shared" si="115"/>
        <v>0</v>
      </c>
    </row>
    <row r="741" spans="1:10" ht="28.5" x14ac:dyDescent="0.25">
      <c r="A741" s="39">
        <v>519</v>
      </c>
      <c r="B741" s="5" t="s">
        <v>10</v>
      </c>
      <c r="C741" s="5" t="s">
        <v>11</v>
      </c>
      <c r="D741" s="5">
        <v>103980</v>
      </c>
      <c r="E741" s="47" t="s">
        <v>335</v>
      </c>
      <c r="F741" s="5" t="s">
        <v>16</v>
      </c>
      <c r="G741" s="48">
        <v>19</v>
      </c>
      <c r="H741" s="98"/>
      <c r="I741" s="49">
        <f t="shared" si="114"/>
        <v>0</v>
      </c>
      <c r="J741" s="13">
        <f t="shared" si="115"/>
        <v>0</v>
      </c>
    </row>
    <row r="742" spans="1:10" ht="28.5" x14ac:dyDescent="0.25">
      <c r="A742" s="39">
        <v>520</v>
      </c>
      <c r="B742" s="5" t="s">
        <v>10</v>
      </c>
      <c r="C742" s="5" t="s">
        <v>11</v>
      </c>
      <c r="D742" s="5">
        <v>104011</v>
      </c>
      <c r="E742" s="47" t="s">
        <v>349</v>
      </c>
      <c r="F742" s="5" t="s">
        <v>16</v>
      </c>
      <c r="G742" s="48">
        <v>1</v>
      </c>
      <c r="H742" s="98"/>
      <c r="I742" s="49">
        <f t="shared" si="114"/>
        <v>0</v>
      </c>
      <c r="J742" s="13">
        <f t="shared" si="115"/>
        <v>0</v>
      </c>
    </row>
    <row r="743" spans="1:10" x14ac:dyDescent="0.25">
      <c r="A743" s="39"/>
      <c r="B743" s="5"/>
      <c r="C743" s="5"/>
      <c r="D743" s="5"/>
      <c r="E743" s="47"/>
      <c r="F743" s="5"/>
      <c r="G743" s="48"/>
      <c r="H743" s="49"/>
      <c r="I743" s="49"/>
      <c r="J743" s="13"/>
    </row>
    <row r="744" spans="1:10" s="8" customFormat="1" ht="35.1" customHeight="1" x14ac:dyDescent="0.25">
      <c r="A744" s="38" t="s">
        <v>945</v>
      </c>
      <c r="B744" s="9"/>
      <c r="C744" s="9"/>
      <c r="D744" s="9"/>
      <c r="E744" s="46" t="s">
        <v>754</v>
      </c>
      <c r="F744" s="106"/>
      <c r="G744" s="106"/>
      <c r="H744" s="107"/>
      <c r="I744" s="107"/>
      <c r="J744" s="23">
        <f>J746+J758+J768+J774+J779+J792</f>
        <v>0</v>
      </c>
    </row>
    <row r="745" spans="1:10" x14ac:dyDescent="0.25">
      <c r="A745" s="39"/>
      <c r="B745" s="5"/>
      <c r="C745" s="5"/>
      <c r="D745" s="5"/>
      <c r="E745" s="47"/>
      <c r="F745" s="74"/>
      <c r="G745" s="75"/>
      <c r="H745" s="76"/>
      <c r="I745" s="76"/>
      <c r="J745" s="13"/>
    </row>
    <row r="746" spans="1:10" ht="35.1" customHeight="1" x14ac:dyDescent="0.25">
      <c r="A746" s="42" t="s">
        <v>972</v>
      </c>
      <c r="B746" s="6"/>
      <c r="C746" s="6"/>
      <c r="D746" s="6"/>
      <c r="E746" s="50" t="s">
        <v>755</v>
      </c>
      <c r="F746" s="102"/>
      <c r="G746" s="102"/>
      <c r="H746" s="103"/>
      <c r="I746" s="103"/>
      <c r="J746" s="28">
        <f>SUM(J748:J756)</f>
        <v>0</v>
      </c>
    </row>
    <row r="747" spans="1:10" x14ac:dyDescent="0.25">
      <c r="A747" s="39"/>
      <c r="B747" s="5"/>
      <c r="C747" s="5"/>
      <c r="D747" s="5"/>
      <c r="E747" s="47"/>
      <c r="F747" s="5"/>
      <c r="G747" s="48"/>
      <c r="H747" s="49"/>
      <c r="I747" s="49"/>
      <c r="J747" s="13"/>
    </row>
    <row r="748" spans="1:10" x14ac:dyDescent="0.25">
      <c r="A748" s="39">
        <v>521</v>
      </c>
      <c r="B748" s="5" t="s">
        <v>10</v>
      </c>
      <c r="C748" s="5" t="s">
        <v>11</v>
      </c>
      <c r="D748" s="5">
        <v>98307</v>
      </c>
      <c r="E748" s="47" t="s">
        <v>756</v>
      </c>
      <c r="F748" s="5" t="s">
        <v>16</v>
      </c>
      <c r="G748" s="48">
        <v>28</v>
      </c>
      <c r="H748" s="98"/>
      <c r="I748" s="49">
        <f t="shared" ref="I748:I756" si="116">ROUND((H748*(1+$J$1)),2)</f>
        <v>0</v>
      </c>
      <c r="J748" s="13">
        <f t="shared" ref="J748:J756" si="117">ROUND((G748*I748),2)</f>
        <v>0</v>
      </c>
    </row>
    <row r="749" spans="1:10" x14ac:dyDescent="0.25">
      <c r="A749" s="39">
        <v>522</v>
      </c>
      <c r="B749" s="5" t="s">
        <v>10</v>
      </c>
      <c r="C749" s="5" t="s">
        <v>17</v>
      </c>
      <c r="D749" s="5" t="s">
        <v>757</v>
      </c>
      <c r="E749" s="47" t="s">
        <v>758</v>
      </c>
      <c r="F749" s="5" t="s">
        <v>16</v>
      </c>
      <c r="G749" s="48">
        <v>1</v>
      </c>
      <c r="H749" s="98"/>
      <c r="I749" s="49">
        <f t="shared" si="116"/>
        <v>0</v>
      </c>
      <c r="J749" s="13">
        <f t="shared" si="117"/>
        <v>0</v>
      </c>
    </row>
    <row r="750" spans="1:10" x14ac:dyDescent="0.25">
      <c r="A750" s="39">
        <v>523</v>
      </c>
      <c r="B750" s="5" t="s">
        <v>10</v>
      </c>
      <c r="C750" s="5" t="s">
        <v>17</v>
      </c>
      <c r="D750" s="5" t="s">
        <v>759</v>
      </c>
      <c r="E750" s="47" t="s">
        <v>760</v>
      </c>
      <c r="F750" s="5" t="s">
        <v>16</v>
      </c>
      <c r="G750" s="48">
        <v>48</v>
      </c>
      <c r="H750" s="98"/>
      <c r="I750" s="49">
        <f t="shared" si="116"/>
        <v>0</v>
      </c>
      <c r="J750" s="13">
        <f t="shared" si="117"/>
        <v>0</v>
      </c>
    </row>
    <row r="751" spans="1:10" ht="28.5" x14ac:dyDescent="0.25">
      <c r="A751" s="39">
        <v>524</v>
      </c>
      <c r="B751" s="5" t="s">
        <v>10</v>
      </c>
      <c r="C751" s="5" t="s">
        <v>11</v>
      </c>
      <c r="D751" s="5">
        <v>98302</v>
      </c>
      <c r="E751" s="47" t="s">
        <v>761</v>
      </c>
      <c r="F751" s="5" t="s">
        <v>16</v>
      </c>
      <c r="G751" s="48">
        <v>3</v>
      </c>
      <c r="H751" s="98"/>
      <c r="I751" s="49">
        <f t="shared" si="116"/>
        <v>0</v>
      </c>
      <c r="J751" s="13">
        <f t="shared" si="117"/>
        <v>0</v>
      </c>
    </row>
    <row r="752" spans="1:10" ht="15" customHeight="1" x14ac:dyDescent="0.25">
      <c r="A752" s="39">
        <v>525</v>
      </c>
      <c r="B752" s="5" t="s">
        <v>10</v>
      </c>
      <c r="C752" s="5" t="s">
        <v>17</v>
      </c>
      <c r="D752" s="5" t="s">
        <v>762</v>
      </c>
      <c r="E752" s="47" t="s">
        <v>763</v>
      </c>
      <c r="F752" s="5" t="s">
        <v>16</v>
      </c>
      <c r="G752" s="48">
        <v>1</v>
      </c>
      <c r="H752" s="98"/>
      <c r="I752" s="49">
        <f t="shared" si="116"/>
        <v>0</v>
      </c>
      <c r="J752" s="13">
        <f t="shared" si="117"/>
        <v>0</v>
      </c>
    </row>
    <row r="753" spans="1:10" x14ac:dyDescent="0.25">
      <c r="A753" s="39">
        <v>526</v>
      </c>
      <c r="B753" s="5" t="s">
        <v>10</v>
      </c>
      <c r="C753" s="5" t="s">
        <v>17</v>
      </c>
      <c r="D753" s="5" t="s">
        <v>764</v>
      </c>
      <c r="E753" s="47" t="s">
        <v>765</v>
      </c>
      <c r="F753" s="5" t="s">
        <v>16</v>
      </c>
      <c r="G753" s="48">
        <v>2</v>
      </c>
      <c r="H753" s="98"/>
      <c r="I753" s="49">
        <f t="shared" si="116"/>
        <v>0</v>
      </c>
      <c r="J753" s="13">
        <f t="shared" si="117"/>
        <v>0</v>
      </c>
    </row>
    <row r="754" spans="1:10" x14ac:dyDescent="0.25">
      <c r="A754" s="39">
        <v>527</v>
      </c>
      <c r="B754" s="5" t="s">
        <v>10</v>
      </c>
      <c r="C754" s="5" t="s">
        <v>17</v>
      </c>
      <c r="D754" s="5" t="s">
        <v>766</v>
      </c>
      <c r="E754" s="47" t="s">
        <v>767</v>
      </c>
      <c r="F754" s="5" t="s">
        <v>16</v>
      </c>
      <c r="G754" s="48">
        <v>1</v>
      </c>
      <c r="H754" s="98"/>
      <c r="I754" s="49">
        <f t="shared" si="116"/>
        <v>0</v>
      </c>
      <c r="J754" s="13">
        <f t="shared" si="117"/>
        <v>0</v>
      </c>
    </row>
    <row r="755" spans="1:10" ht="28.5" x14ac:dyDescent="0.25">
      <c r="A755" s="39">
        <v>528</v>
      </c>
      <c r="B755" s="5" t="s">
        <v>10</v>
      </c>
      <c r="C755" s="5" t="s">
        <v>11</v>
      </c>
      <c r="D755" s="5">
        <v>100555</v>
      </c>
      <c r="E755" s="47" t="s">
        <v>768</v>
      </c>
      <c r="F755" s="5" t="s">
        <v>16</v>
      </c>
      <c r="G755" s="48">
        <v>1</v>
      </c>
      <c r="H755" s="98"/>
      <c r="I755" s="49">
        <f t="shared" si="116"/>
        <v>0</v>
      </c>
      <c r="J755" s="13">
        <f t="shared" si="117"/>
        <v>0</v>
      </c>
    </row>
    <row r="756" spans="1:10" x14ac:dyDescent="0.25">
      <c r="A756" s="39">
        <v>529</v>
      </c>
      <c r="B756" s="5" t="s">
        <v>10</v>
      </c>
      <c r="C756" s="5" t="s">
        <v>17</v>
      </c>
      <c r="D756" s="5" t="s">
        <v>769</v>
      </c>
      <c r="E756" s="47" t="s">
        <v>770</v>
      </c>
      <c r="F756" s="5" t="s">
        <v>16</v>
      </c>
      <c r="G756" s="48">
        <v>1</v>
      </c>
      <c r="H756" s="98"/>
      <c r="I756" s="49">
        <f t="shared" si="116"/>
        <v>0</v>
      </c>
      <c r="J756" s="13">
        <f t="shared" si="117"/>
        <v>0</v>
      </c>
    </row>
    <row r="757" spans="1:10" x14ac:dyDescent="0.25">
      <c r="A757" s="39"/>
      <c r="B757" s="5"/>
      <c r="C757" s="5"/>
      <c r="D757" s="5"/>
      <c r="E757" s="47"/>
      <c r="F757" s="5"/>
      <c r="G757" s="48"/>
      <c r="H757" s="49"/>
      <c r="I757" s="49"/>
      <c r="J757" s="13"/>
    </row>
    <row r="758" spans="1:10" ht="35.1" customHeight="1" x14ac:dyDescent="0.25">
      <c r="A758" s="42" t="s">
        <v>973</v>
      </c>
      <c r="B758" s="6"/>
      <c r="C758" s="6"/>
      <c r="D758" s="6"/>
      <c r="E758" s="50" t="s">
        <v>398</v>
      </c>
      <c r="F758" s="102"/>
      <c r="G758" s="102"/>
      <c r="H758" s="103"/>
      <c r="I758" s="103"/>
      <c r="J758" s="28">
        <f>SUM(J760:J766)</f>
        <v>0</v>
      </c>
    </row>
    <row r="759" spans="1:10" x14ac:dyDescent="0.25">
      <c r="A759" s="39"/>
      <c r="B759" s="5"/>
      <c r="C759" s="5"/>
      <c r="D759" s="5"/>
      <c r="E759" s="47"/>
      <c r="F759" s="74"/>
      <c r="G759" s="75"/>
      <c r="H759" s="76"/>
      <c r="I759" s="76"/>
      <c r="J759" s="13"/>
    </row>
    <row r="760" spans="1:10" ht="28.5" x14ac:dyDescent="0.25">
      <c r="A760" s="39">
        <v>530</v>
      </c>
      <c r="B760" s="5" t="s">
        <v>10</v>
      </c>
      <c r="C760" s="5" t="s">
        <v>11</v>
      </c>
      <c r="D760" s="5">
        <v>91941</v>
      </c>
      <c r="E760" s="47" t="s">
        <v>603</v>
      </c>
      <c r="F760" s="5" t="s">
        <v>16</v>
      </c>
      <c r="G760" s="48">
        <v>42</v>
      </c>
      <c r="H760" s="98"/>
      <c r="I760" s="49">
        <f t="shared" ref="I760:I766" si="118">ROUND((H760*(1+$J$1)),2)</f>
        <v>0</v>
      </c>
      <c r="J760" s="13">
        <f t="shared" ref="J760:J766" si="119">ROUND((G760*I760),2)</f>
        <v>0</v>
      </c>
    </row>
    <row r="761" spans="1:10" x14ac:dyDescent="0.25">
      <c r="A761" s="39">
        <v>531</v>
      </c>
      <c r="B761" s="5" t="s">
        <v>10</v>
      </c>
      <c r="C761" s="5" t="s">
        <v>17</v>
      </c>
      <c r="D761" s="5" t="s">
        <v>601</v>
      </c>
      <c r="E761" s="47" t="s">
        <v>602</v>
      </c>
      <c r="F761" s="5" t="s">
        <v>16</v>
      </c>
      <c r="G761" s="48">
        <v>697</v>
      </c>
      <c r="H761" s="98"/>
      <c r="I761" s="49">
        <f t="shared" si="118"/>
        <v>0</v>
      </c>
      <c r="J761" s="13">
        <f t="shared" si="119"/>
        <v>0</v>
      </c>
    </row>
    <row r="762" spans="1:10" x14ac:dyDescent="0.25">
      <c r="A762" s="39">
        <v>532</v>
      </c>
      <c r="B762" s="5" t="s">
        <v>10</v>
      </c>
      <c r="C762" s="5" t="s">
        <v>17</v>
      </c>
      <c r="D762" s="5" t="s">
        <v>614</v>
      </c>
      <c r="E762" s="47" t="s">
        <v>615</v>
      </c>
      <c r="F762" s="5" t="s">
        <v>16</v>
      </c>
      <c r="G762" s="48">
        <v>23</v>
      </c>
      <c r="H762" s="98"/>
      <c r="I762" s="49">
        <f t="shared" si="118"/>
        <v>0</v>
      </c>
      <c r="J762" s="13">
        <f t="shared" si="119"/>
        <v>0</v>
      </c>
    </row>
    <row r="763" spans="1:10" ht="28.5" x14ac:dyDescent="0.25">
      <c r="A763" s="39">
        <v>533</v>
      </c>
      <c r="B763" s="5" t="s">
        <v>10</v>
      </c>
      <c r="C763" s="5" t="s">
        <v>17</v>
      </c>
      <c r="D763" s="5" t="s">
        <v>771</v>
      </c>
      <c r="E763" s="47" t="s">
        <v>772</v>
      </c>
      <c r="F763" s="5" t="s">
        <v>16</v>
      </c>
      <c r="G763" s="48">
        <v>481</v>
      </c>
      <c r="H763" s="98"/>
      <c r="I763" s="49">
        <f t="shared" si="118"/>
        <v>0</v>
      </c>
      <c r="J763" s="13">
        <f t="shared" si="119"/>
        <v>0</v>
      </c>
    </row>
    <row r="764" spans="1:10" x14ac:dyDescent="0.25">
      <c r="A764" s="39">
        <v>534</v>
      </c>
      <c r="B764" s="5" t="s">
        <v>10</v>
      </c>
      <c r="C764" s="5" t="s">
        <v>17</v>
      </c>
      <c r="D764" s="5" t="s">
        <v>618</v>
      </c>
      <c r="E764" s="47" t="s">
        <v>619</v>
      </c>
      <c r="F764" s="5" t="s">
        <v>16</v>
      </c>
      <c r="G764" s="48">
        <v>583</v>
      </c>
      <c r="H764" s="98"/>
      <c r="I764" s="49">
        <f t="shared" si="118"/>
        <v>0</v>
      </c>
      <c r="J764" s="13">
        <f t="shared" si="119"/>
        <v>0</v>
      </c>
    </row>
    <row r="765" spans="1:10" x14ac:dyDescent="0.25">
      <c r="A765" s="39">
        <v>535</v>
      </c>
      <c r="B765" s="5" t="s">
        <v>10</v>
      </c>
      <c r="C765" s="5" t="s">
        <v>11</v>
      </c>
      <c r="D765" s="5">
        <v>92884</v>
      </c>
      <c r="E765" s="47" t="s">
        <v>773</v>
      </c>
      <c r="F765" s="5" t="s">
        <v>44</v>
      </c>
      <c r="G765" s="48">
        <v>39.24</v>
      </c>
      <c r="H765" s="98"/>
      <c r="I765" s="49">
        <f t="shared" si="118"/>
        <v>0</v>
      </c>
      <c r="J765" s="13">
        <f t="shared" si="119"/>
        <v>0</v>
      </c>
    </row>
    <row r="766" spans="1:10" ht="28.5" x14ac:dyDescent="0.25">
      <c r="A766" s="39">
        <v>536</v>
      </c>
      <c r="B766" s="5" t="s">
        <v>10</v>
      </c>
      <c r="C766" s="5" t="s">
        <v>11</v>
      </c>
      <c r="D766" s="5">
        <v>98463</v>
      </c>
      <c r="E766" s="47" t="s">
        <v>774</v>
      </c>
      <c r="F766" s="5" t="s">
        <v>16</v>
      </c>
      <c r="G766" s="48">
        <v>65</v>
      </c>
      <c r="H766" s="98"/>
      <c r="I766" s="49">
        <f t="shared" si="118"/>
        <v>0</v>
      </c>
      <c r="J766" s="13">
        <f t="shared" si="119"/>
        <v>0</v>
      </c>
    </row>
    <row r="767" spans="1:10" x14ac:dyDescent="0.25">
      <c r="A767" s="39"/>
      <c r="B767" s="5"/>
      <c r="C767" s="5"/>
      <c r="D767" s="5"/>
      <c r="E767" s="47"/>
      <c r="F767" s="5"/>
      <c r="G767" s="48"/>
      <c r="H767" s="49"/>
      <c r="I767" s="49"/>
      <c r="J767" s="13"/>
    </row>
    <row r="768" spans="1:10" ht="35.1" customHeight="1" x14ac:dyDescent="0.25">
      <c r="A768" s="42" t="s">
        <v>974</v>
      </c>
      <c r="B768" s="6"/>
      <c r="C768" s="6"/>
      <c r="D768" s="6"/>
      <c r="E768" s="50" t="s">
        <v>775</v>
      </c>
      <c r="F768" s="102"/>
      <c r="G768" s="102"/>
      <c r="H768" s="103"/>
      <c r="I768" s="103"/>
      <c r="J768" s="28">
        <f>SUM(J770:J772)</f>
        <v>0</v>
      </c>
    </row>
    <row r="769" spans="1:10" x14ac:dyDescent="0.25">
      <c r="A769" s="39"/>
      <c r="B769" s="5"/>
      <c r="C769" s="5"/>
      <c r="D769" s="5"/>
      <c r="E769" s="47"/>
      <c r="F769" s="5"/>
      <c r="G769" s="48"/>
      <c r="H769" s="49"/>
      <c r="I769" s="49"/>
      <c r="J769" s="13"/>
    </row>
    <row r="770" spans="1:10" ht="28.5" x14ac:dyDescent="0.25">
      <c r="A770" s="39">
        <v>537</v>
      </c>
      <c r="B770" s="5" t="s">
        <v>10</v>
      </c>
      <c r="C770" s="5" t="s">
        <v>17</v>
      </c>
      <c r="D770" s="5" t="s">
        <v>776</v>
      </c>
      <c r="E770" s="47" t="s">
        <v>777</v>
      </c>
      <c r="F770" s="5" t="s">
        <v>16</v>
      </c>
      <c r="G770" s="48">
        <v>5</v>
      </c>
      <c r="H770" s="98"/>
      <c r="I770" s="49">
        <f t="shared" ref="I770:I772" si="120">ROUND((H770*(1+$J$1)),2)</f>
        <v>0</v>
      </c>
      <c r="J770" s="13">
        <f t="shared" ref="J770:J772" si="121">ROUND((G770*I770),2)</f>
        <v>0</v>
      </c>
    </row>
    <row r="771" spans="1:10" ht="28.5" x14ac:dyDescent="0.25">
      <c r="A771" s="39">
        <v>538</v>
      </c>
      <c r="B771" s="5" t="s">
        <v>10</v>
      </c>
      <c r="C771" s="5" t="s">
        <v>11</v>
      </c>
      <c r="D771" s="5">
        <v>100557</v>
      </c>
      <c r="E771" s="47" t="s">
        <v>778</v>
      </c>
      <c r="F771" s="5" t="s">
        <v>16</v>
      </c>
      <c r="G771" s="48">
        <v>4</v>
      </c>
      <c r="H771" s="98"/>
      <c r="I771" s="49">
        <f t="shared" si="120"/>
        <v>0</v>
      </c>
      <c r="J771" s="13">
        <f t="shared" si="121"/>
        <v>0</v>
      </c>
    </row>
    <row r="772" spans="1:10" ht="42.75" x14ac:dyDescent="0.25">
      <c r="A772" s="39">
        <v>539</v>
      </c>
      <c r="B772" s="5" t="s">
        <v>10</v>
      </c>
      <c r="C772" s="5" t="s">
        <v>17</v>
      </c>
      <c r="D772" s="5" t="s">
        <v>745</v>
      </c>
      <c r="E772" s="47" t="s">
        <v>746</v>
      </c>
      <c r="F772" s="5" t="s">
        <v>16</v>
      </c>
      <c r="G772" s="48">
        <v>1</v>
      </c>
      <c r="H772" s="98"/>
      <c r="I772" s="49">
        <f t="shared" si="120"/>
        <v>0</v>
      </c>
      <c r="J772" s="13">
        <f t="shared" si="121"/>
        <v>0</v>
      </c>
    </row>
    <row r="773" spans="1:10" x14ac:dyDescent="0.25">
      <c r="A773" s="39"/>
      <c r="B773" s="5"/>
      <c r="C773" s="5"/>
      <c r="D773" s="5"/>
      <c r="E773" s="47"/>
      <c r="F773" s="5"/>
      <c r="G773" s="48"/>
      <c r="H773" s="49"/>
      <c r="I773" s="49"/>
      <c r="J773" s="13"/>
    </row>
    <row r="774" spans="1:10" ht="35.1" customHeight="1" x14ac:dyDescent="0.25">
      <c r="A774" s="42" t="s">
        <v>975</v>
      </c>
      <c r="B774" s="6"/>
      <c r="C774" s="6"/>
      <c r="D774" s="6"/>
      <c r="E774" s="50" t="s">
        <v>779</v>
      </c>
      <c r="F774" s="102"/>
      <c r="G774" s="102"/>
      <c r="H774" s="103"/>
      <c r="I774" s="103"/>
      <c r="J774" s="28">
        <f>SUM(J776:J777)</f>
        <v>0</v>
      </c>
    </row>
    <row r="775" spans="1:10" x14ac:dyDescent="0.25">
      <c r="A775" s="39"/>
      <c r="B775" s="5"/>
      <c r="C775" s="5"/>
      <c r="D775" s="5"/>
      <c r="E775" s="47"/>
      <c r="F775" s="5"/>
      <c r="G775" s="48"/>
      <c r="H775" s="49"/>
      <c r="I775" s="49"/>
      <c r="J775" s="13"/>
    </row>
    <row r="776" spans="1:10" x14ac:dyDescent="0.25">
      <c r="A776" s="39">
        <v>540</v>
      </c>
      <c r="B776" s="5" t="s">
        <v>10</v>
      </c>
      <c r="C776" s="5" t="s">
        <v>11</v>
      </c>
      <c r="D776" s="5">
        <v>98307</v>
      </c>
      <c r="E776" s="47" t="s">
        <v>756</v>
      </c>
      <c r="F776" s="5" t="s">
        <v>16</v>
      </c>
      <c r="G776" s="48">
        <v>28</v>
      </c>
      <c r="H776" s="98"/>
      <c r="I776" s="49">
        <f t="shared" ref="I776:I777" si="122">ROUND((H776*(1+$J$1)),2)</f>
        <v>0</v>
      </c>
      <c r="J776" s="13">
        <f t="shared" ref="J776:J777" si="123">ROUND((G776*I776),2)</f>
        <v>0</v>
      </c>
    </row>
    <row r="777" spans="1:10" ht="28.5" x14ac:dyDescent="0.25">
      <c r="A777" s="39">
        <v>541</v>
      </c>
      <c r="B777" s="5" t="s">
        <v>10</v>
      </c>
      <c r="C777" s="5" t="s">
        <v>17</v>
      </c>
      <c r="D777" s="5" t="s">
        <v>780</v>
      </c>
      <c r="E777" s="47" t="s">
        <v>781</v>
      </c>
      <c r="F777" s="5" t="s">
        <v>16</v>
      </c>
      <c r="G777" s="48">
        <v>14</v>
      </c>
      <c r="H777" s="98"/>
      <c r="I777" s="49">
        <f t="shared" si="122"/>
        <v>0</v>
      </c>
      <c r="J777" s="13">
        <f t="shared" si="123"/>
        <v>0</v>
      </c>
    </row>
    <row r="778" spans="1:10" x14ac:dyDescent="0.25">
      <c r="A778" s="39"/>
      <c r="B778" s="5"/>
      <c r="C778" s="5"/>
      <c r="D778" s="5"/>
      <c r="E778" s="47"/>
      <c r="F778" s="5"/>
      <c r="G778" s="48"/>
      <c r="H778" s="49"/>
      <c r="I778" s="49"/>
      <c r="J778" s="13"/>
    </row>
    <row r="779" spans="1:10" ht="35.1" customHeight="1" x14ac:dyDescent="0.25">
      <c r="A779" s="42" t="s">
        <v>976</v>
      </c>
      <c r="B779" s="6"/>
      <c r="C779" s="6"/>
      <c r="D779" s="6"/>
      <c r="E779" s="50" t="s">
        <v>782</v>
      </c>
      <c r="F779" s="102"/>
      <c r="G779" s="102"/>
      <c r="H779" s="103"/>
      <c r="I779" s="103"/>
      <c r="J779" s="28">
        <f>SUM(J781:J790)</f>
        <v>0</v>
      </c>
    </row>
    <row r="780" spans="1:10" x14ac:dyDescent="0.25">
      <c r="A780" s="39"/>
      <c r="B780" s="5"/>
      <c r="C780" s="5"/>
      <c r="D780" s="5"/>
      <c r="E780" s="47"/>
      <c r="F780" s="5"/>
      <c r="G780" s="48"/>
      <c r="H780" s="49"/>
      <c r="I780" s="49"/>
      <c r="J780" s="13"/>
    </row>
    <row r="781" spans="1:10" ht="42.75" x14ac:dyDescent="0.25">
      <c r="A781" s="39">
        <v>542</v>
      </c>
      <c r="B781" s="5" t="s">
        <v>10</v>
      </c>
      <c r="C781" s="5" t="s">
        <v>17</v>
      </c>
      <c r="D781" s="5" t="s">
        <v>783</v>
      </c>
      <c r="E781" s="47" t="s">
        <v>784</v>
      </c>
      <c r="F781" s="5" t="s">
        <v>21</v>
      </c>
      <c r="G781" s="48">
        <v>77.599999999999994</v>
      </c>
      <c r="H781" s="98"/>
      <c r="I781" s="49">
        <f t="shared" ref="I781:I790" si="124">ROUND((H781*(1+$J$1)),2)</f>
        <v>0</v>
      </c>
      <c r="J781" s="13">
        <f t="shared" ref="J781:J790" si="125">ROUND((G781*I781),2)</f>
        <v>0</v>
      </c>
    </row>
    <row r="782" spans="1:10" ht="42.75" x14ac:dyDescent="0.25">
      <c r="A782" s="39">
        <v>543</v>
      </c>
      <c r="B782" s="5" t="s">
        <v>10</v>
      </c>
      <c r="C782" s="5" t="s">
        <v>11</v>
      </c>
      <c r="D782" s="5">
        <v>91837</v>
      </c>
      <c r="E782" s="47" t="s">
        <v>712</v>
      </c>
      <c r="F782" s="5" t="s">
        <v>21</v>
      </c>
      <c r="G782" s="48">
        <v>4.2</v>
      </c>
      <c r="H782" s="98"/>
      <c r="I782" s="49">
        <f t="shared" si="124"/>
        <v>0</v>
      </c>
      <c r="J782" s="13">
        <f t="shared" si="125"/>
        <v>0</v>
      </c>
    </row>
    <row r="783" spans="1:10" ht="42.75" x14ac:dyDescent="0.25">
      <c r="A783" s="39">
        <v>544</v>
      </c>
      <c r="B783" s="5" t="s">
        <v>10</v>
      </c>
      <c r="C783" s="5" t="s">
        <v>11</v>
      </c>
      <c r="D783" s="5">
        <v>91835</v>
      </c>
      <c r="E783" s="47" t="s">
        <v>785</v>
      </c>
      <c r="F783" s="5" t="s">
        <v>21</v>
      </c>
      <c r="G783" s="48">
        <v>258.39999999999998</v>
      </c>
      <c r="H783" s="98"/>
      <c r="I783" s="49">
        <f t="shared" si="124"/>
        <v>0</v>
      </c>
      <c r="J783" s="13">
        <f t="shared" si="125"/>
        <v>0</v>
      </c>
    </row>
    <row r="784" spans="1:10" ht="42.75" x14ac:dyDescent="0.25">
      <c r="A784" s="39">
        <v>545</v>
      </c>
      <c r="B784" s="5" t="s">
        <v>10</v>
      </c>
      <c r="C784" s="5" t="s">
        <v>11</v>
      </c>
      <c r="D784" s="5">
        <v>91865</v>
      </c>
      <c r="E784" s="47" t="s">
        <v>786</v>
      </c>
      <c r="F784" s="5" t="s">
        <v>21</v>
      </c>
      <c r="G784" s="48">
        <v>51.8</v>
      </c>
      <c r="H784" s="98"/>
      <c r="I784" s="49">
        <f t="shared" si="124"/>
        <v>0</v>
      </c>
      <c r="J784" s="13">
        <f t="shared" si="125"/>
        <v>0</v>
      </c>
    </row>
    <row r="785" spans="1:10" ht="42.75" x14ac:dyDescent="0.25">
      <c r="A785" s="39">
        <v>546</v>
      </c>
      <c r="B785" s="5" t="s">
        <v>10</v>
      </c>
      <c r="C785" s="5" t="s">
        <v>11</v>
      </c>
      <c r="D785" s="5">
        <v>93011</v>
      </c>
      <c r="E785" s="47" t="s">
        <v>787</v>
      </c>
      <c r="F785" s="5" t="s">
        <v>21</v>
      </c>
      <c r="G785" s="48">
        <v>46.9</v>
      </c>
      <c r="H785" s="98"/>
      <c r="I785" s="49">
        <f t="shared" si="124"/>
        <v>0</v>
      </c>
      <c r="J785" s="13">
        <f t="shared" si="125"/>
        <v>0</v>
      </c>
    </row>
    <row r="786" spans="1:10" x14ac:dyDescent="0.25">
      <c r="A786" s="39">
        <v>547</v>
      </c>
      <c r="B786" s="5" t="s">
        <v>10</v>
      </c>
      <c r="C786" s="5" t="s">
        <v>17</v>
      </c>
      <c r="D786" s="5" t="s">
        <v>788</v>
      </c>
      <c r="E786" s="47" t="s">
        <v>789</v>
      </c>
      <c r="F786" s="5" t="s">
        <v>16</v>
      </c>
      <c r="G786" s="48">
        <v>1</v>
      </c>
      <c r="H786" s="98"/>
      <c r="I786" s="49">
        <f t="shared" si="124"/>
        <v>0</v>
      </c>
      <c r="J786" s="13">
        <f t="shared" si="125"/>
        <v>0</v>
      </c>
    </row>
    <row r="787" spans="1:10" x14ac:dyDescent="0.25">
      <c r="A787" s="39">
        <v>548</v>
      </c>
      <c r="B787" s="5" t="s">
        <v>10</v>
      </c>
      <c r="C787" s="5" t="s">
        <v>17</v>
      </c>
      <c r="D787" s="5" t="s">
        <v>705</v>
      </c>
      <c r="E787" s="47" t="s">
        <v>706</v>
      </c>
      <c r="F787" s="5" t="s">
        <v>16</v>
      </c>
      <c r="G787" s="48">
        <v>3</v>
      </c>
      <c r="H787" s="98"/>
      <c r="I787" s="49">
        <f t="shared" si="124"/>
        <v>0</v>
      </c>
      <c r="J787" s="13">
        <f t="shared" si="125"/>
        <v>0</v>
      </c>
    </row>
    <row r="788" spans="1:10" ht="28.5" x14ac:dyDescent="0.25">
      <c r="A788" s="39">
        <v>549</v>
      </c>
      <c r="B788" s="5" t="s">
        <v>10</v>
      </c>
      <c r="C788" s="5" t="s">
        <v>17</v>
      </c>
      <c r="D788" s="5" t="s">
        <v>596</v>
      </c>
      <c r="E788" s="47" t="s">
        <v>597</v>
      </c>
      <c r="F788" s="5" t="s">
        <v>16</v>
      </c>
      <c r="G788" s="48">
        <v>12</v>
      </c>
      <c r="H788" s="98"/>
      <c r="I788" s="49">
        <f t="shared" si="124"/>
        <v>0</v>
      </c>
      <c r="J788" s="13">
        <f t="shared" si="125"/>
        <v>0</v>
      </c>
    </row>
    <row r="789" spans="1:10" x14ac:dyDescent="0.25">
      <c r="A789" s="39">
        <v>550</v>
      </c>
      <c r="B789" s="5" t="s">
        <v>10</v>
      </c>
      <c r="C789" s="5" t="s">
        <v>17</v>
      </c>
      <c r="D789" s="5" t="s">
        <v>790</v>
      </c>
      <c r="E789" s="47" t="s">
        <v>791</v>
      </c>
      <c r="F789" s="5" t="s">
        <v>16</v>
      </c>
      <c r="G789" s="48">
        <v>5</v>
      </c>
      <c r="H789" s="98"/>
      <c r="I789" s="49">
        <f t="shared" si="124"/>
        <v>0</v>
      </c>
      <c r="J789" s="13">
        <f t="shared" si="125"/>
        <v>0</v>
      </c>
    </row>
    <row r="790" spans="1:10" ht="42.75" x14ac:dyDescent="0.25">
      <c r="A790" s="39">
        <v>551</v>
      </c>
      <c r="B790" s="5" t="s">
        <v>10</v>
      </c>
      <c r="C790" s="5" t="s">
        <v>17</v>
      </c>
      <c r="D790" s="5" t="s">
        <v>792</v>
      </c>
      <c r="E790" s="47" t="s">
        <v>793</v>
      </c>
      <c r="F790" s="5" t="s">
        <v>16</v>
      </c>
      <c r="G790" s="48">
        <v>1</v>
      </c>
      <c r="H790" s="98"/>
      <c r="I790" s="49">
        <f t="shared" si="124"/>
        <v>0</v>
      </c>
      <c r="J790" s="13">
        <f t="shared" si="125"/>
        <v>0</v>
      </c>
    </row>
    <row r="791" spans="1:10" x14ac:dyDescent="0.25">
      <c r="A791" s="39"/>
      <c r="B791" s="5"/>
      <c r="C791" s="5"/>
      <c r="D791" s="5"/>
      <c r="E791" s="47"/>
      <c r="F791" s="5"/>
      <c r="G791" s="48"/>
      <c r="H791" s="49"/>
      <c r="I791" s="49"/>
      <c r="J791" s="13"/>
    </row>
    <row r="792" spans="1:10" ht="35.1" customHeight="1" x14ac:dyDescent="0.25">
      <c r="A792" s="42" t="s">
        <v>977</v>
      </c>
      <c r="B792" s="6"/>
      <c r="C792" s="6"/>
      <c r="D792" s="6"/>
      <c r="E792" s="50" t="s">
        <v>794</v>
      </c>
      <c r="F792" s="102"/>
      <c r="G792" s="102"/>
      <c r="H792" s="103"/>
      <c r="I792" s="103"/>
      <c r="J792" s="28">
        <f>SUM(J794)</f>
        <v>0</v>
      </c>
    </row>
    <row r="793" spans="1:10" x14ac:dyDescent="0.25">
      <c r="A793" s="39"/>
      <c r="B793" s="5"/>
      <c r="C793" s="5"/>
      <c r="D793" s="5"/>
      <c r="E793" s="47"/>
      <c r="F793" s="5"/>
      <c r="G793" s="48"/>
      <c r="H793" s="49"/>
      <c r="I793" s="49"/>
      <c r="J793" s="13"/>
    </row>
    <row r="794" spans="1:10" ht="28.5" x14ac:dyDescent="0.25">
      <c r="A794" s="39">
        <v>552</v>
      </c>
      <c r="B794" s="5" t="s">
        <v>10</v>
      </c>
      <c r="C794" s="5" t="s">
        <v>11</v>
      </c>
      <c r="D794" s="5">
        <v>98297</v>
      </c>
      <c r="E794" s="47" t="s">
        <v>795</v>
      </c>
      <c r="F794" s="5" t="s">
        <v>21</v>
      </c>
      <c r="G794" s="48">
        <v>1209.5</v>
      </c>
      <c r="H794" s="98"/>
      <c r="I794" s="49">
        <f t="shared" ref="I794" si="126">ROUND((H794*(1+$J$1)),2)</f>
        <v>0</v>
      </c>
      <c r="J794" s="13">
        <f t="shared" ref="J794" si="127">ROUND((G794*I794),2)</f>
        <v>0</v>
      </c>
    </row>
    <row r="795" spans="1:10" x14ac:dyDescent="0.25">
      <c r="A795" s="39"/>
      <c r="B795" s="5"/>
      <c r="C795" s="5"/>
      <c r="D795" s="5"/>
      <c r="E795" s="47"/>
      <c r="F795" s="5"/>
      <c r="G795" s="48"/>
      <c r="H795" s="49"/>
      <c r="I795" s="49"/>
      <c r="J795" s="13"/>
    </row>
    <row r="796" spans="1:10" s="8" customFormat="1" ht="35.1" customHeight="1" x14ac:dyDescent="0.25">
      <c r="A796" s="38" t="s">
        <v>946</v>
      </c>
      <c r="B796" s="9"/>
      <c r="C796" s="9"/>
      <c r="D796" s="9"/>
      <c r="E796" s="46" t="s">
        <v>796</v>
      </c>
      <c r="F796" s="106"/>
      <c r="G796" s="106"/>
      <c r="H796" s="107"/>
      <c r="I796" s="107"/>
      <c r="J796" s="23">
        <f>SUM(J798:J800)</f>
        <v>0</v>
      </c>
    </row>
    <row r="797" spans="1:10" x14ac:dyDescent="0.25">
      <c r="A797" s="39"/>
      <c r="B797" s="5"/>
      <c r="C797" s="5"/>
      <c r="D797" s="5"/>
      <c r="E797" s="47"/>
      <c r="F797" s="5"/>
      <c r="G797" s="48"/>
      <c r="H797" s="49"/>
      <c r="I797" s="49"/>
      <c r="J797" s="13"/>
    </row>
    <row r="798" spans="1:10" x14ac:dyDescent="0.25">
      <c r="A798" s="39">
        <v>553</v>
      </c>
      <c r="B798" s="5" t="s">
        <v>10</v>
      </c>
      <c r="C798" s="5" t="s">
        <v>17</v>
      </c>
      <c r="D798" s="5" t="s">
        <v>797</v>
      </c>
      <c r="E798" s="47" t="s">
        <v>798</v>
      </c>
      <c r="F798" s="5" t="s">
        <v>799</v>
      </c>
      <c r="G798" s="48">
        <v>4</v>
      </c>
      <c r="H798" s="98"/>
      <c r="I798" s="49">
        <f t="shared" ref="I798:I800" si="128">ROUND((H798*(1+$J$1)),2)</f>
        <v>0</v>
      </c>
      <c r="J798" s="13">
        <f t="shared" ref="J798:J800" si="129">ROUND((G798*I798),2)</f>
        <v>0</v>
      </c>
    </row>
    <row r="799" spans="1:10" x14ac:dyDescent="0.25">
      <c r="A799" s="39">
        <v>554</v>
      </c>
      <c r="B799" s="5" t="s">
        <v>10</v>
      </c>
      <c r="C799" s="5" t="s">
        <v>17</v>
      </c>
      <c r="D799" s="5" t="s">
        <v>800</v>
      </c>
      <c r="E799" s="47" t="s">
        <v>801</v>
      </c>
      <c r="F799" s="5" t="s">
        <v>21</v>
      </c>
      <c r="G799" s="48">
        <v>7.7</v>
      </c>
      <c r="H799" s="98"/>
      <c r="I799" s="49">
        <f t="shared" si="128"/>
        <v>0</v>
      </c>
      <c r="J799" s="13">
        <f t="shared" si="129"/>
        <v>0</v>
      </c>
    </row>
    <row r="800" spans="1:10" x14ac:dyDescent="0.25">
      <c r="A800" s="39">
        <v>555</v>
      </c>
      <c r="B800" s="5" t="s">
        <v>10</v>
      </c>
      <c r="C800" s="5" t="s">
        <v>17</v>
      </c>
      <c r="D800" s="5" t="s">
        <v>802</v>
      </c>
      <c r="E800" s="47" t="s">
        <v>803</v>
      </c>
      <c r="F800" s="5" t="s">
        <v>16</v>
      </c>
      <c r="G800" s="48">
        <v>1</v>
      </c>
      <c r="H800" s="98"/>
      <c r="I800" s="49">
        <f t="shared" si="128"/>
        <v>0</v>
      </c>
      <c r="J800" s="13">
        <f t="shared" si="129"/>
        <v>0</v>
      </c>
    </row>
    <row r="801" spans="1:10" x14ac:dyDescent="0.25">
      <c r="A801" s="39"/>
      <c r="B801" s="5"/>
      <c r="C801" s="5"/>
      <c r="D801" s="5"/>
      <c r="E801" s="47"/>
      <c r="F801" s="5"/>
      <c r="G801" s="48"/>
      <c r="H801" s="49"/>
      <c r="I801" s="49"/>
      <c r="J801" s="13"/>
    </row>
    <row r="802" spans="1:10" s="8" customFormat="1" ht="35.1" customHeight="1" x14ac:dyDescent="0.25">
      <c r="A802" s="38" t="s">
        <v>947</v>
      </c>
      <c r="B802" s="9"/>
      <c r="C802" s="9"/>
      <c r="D802" s="9"/>
      <c r="E802" s="46" t="s">
        <v>804</v>
      </c>
      <c r="F802" s="106"/>
      <c r="G802" s="106"/>
      <c r="H802" s="107"/>
      <c r="I802" s="107"/>
      <c r="J802" s="23">
        <f>SUM(J804:J810)</f>
        <v>0</v>
      </c>
    </row>
    <row r="803" spans="1:10" x14ac:dyDescent="0.25">
      <c r="A803" s="39"/>
      <c r="B803" s="5"/>
      <c r="C803" s="5"/>
      <c r="D803" s="5"/>
      <c r="E803" s="47"/>
      <c r="F803" s="5"/>
      <c r="G803" s="48"/>
      <c r="H803" s="49"/>
      <c r="I803" s="49"/>
      <c r="J803" s="13"/>
    </row>
    <row r="804" spans="1:10" ht="28.5" x14ac:dyDescent="0.25">
      <c r="A804" s="39">
        <v>556</v>
      </c>
      <c r="B804" s="5" t="s">
        <v>10</v>
      </c>
      <c r="C804" s="5" t="s">
        <v>11</v>
      </c>
      <c r="D804" s="5">
        <v>98111</v>
      </c>
      <c r="E804" s="47" t="s">
        <v>805</v>
      </c>
      <c r="F804" s="5" t="s">
        <v>16</v>
      </c>
      <c r="G804" s="48">
        <v>15</v>
      </c>
      <c r="H804" s="98"/>
      <c r="I804" s="49">
        <f t="shared" ref="I804:I810" si="130">ROUND((H804*(1+$J$1)),2)</f>
        <v>0</v>
      </c>
      <c r="J804" s="13">
        <f t="shared" ref="J804:J810" si="131">ROUND((G804*I804),2)</f>
        <v>0</v>
      </c>
    </row>
    <row r="805" spans="1:10" ht="28.5" x14ac:dyDescent="0.25">
      <c r="A805" s="39">
        <v>557</v>
      </c>
      <c r="B805" s="5" t="s">
        <v>10</v>
      </c>
      <c r="C805" s="5" t="s">
        <v>11</v>
      </c>
      <c r="D805" s="5">
        <v>96985</v>
      </c>
      <c r="E805" s="47" t="s">
        <v>806</v>
      </c>
      <c r="F805" s="5" t="s">
        <v>16</v>
      </c>
      <c r="G805" s="48">
        <v>15</v>
      </c>
      <c r="H805" s="98"/>
      <c r="I805" s="49">
        <f t="shared" si="130"/>
        <v>0</v>
      </c>
      <c r="J805" s="13">
        <f t="shared" si="131"/>
        <v>0</v>
      </c>
    </row>
    <row r="806" spans="1:10" ht="28.5" x14ac:dyDescent="0.25">
      <c r="A806" s="39">
        <v>558</v>
      </c>
      <c r="B806" s="5" t="s">
        <v>10</v>
      </c>
      <c r="C806" s="5" t="s">
        <v>11</v>
      </c>
      <c r="D806" s="5">
        <v>104753</v>
      </c>
      <c r="E806" s="47" t="s">
        <v>807</v>
      </c>
      <c r="F806" s="5" t="s">
        <v>16</v>
      </c>
      <c r="G806" s="48">
        <v>48</v>
      </c>
      <c r="H806" s="98"/>
      <c r="I806" s="49">
        <f t="shared" si="130"/>
        <v>0</v>
      </c>
      <c r="J806" s="13">
        <f t="shared" si="131"/>
        <v>0</v>
      </c>
    </row>
    <row r="807" spans="1:10" ht="28.5" x14ac:dyDescent="0.25">
      <c r="A807" s="39">
        <v>559</v>
      </c>
      <c r="B807" s="5" t="s">
        <v>10</v>
      </c>
      <c r="C807" s="5" t="s">
        <v>11</v>
      </c>
      <c r="D807" s="5">
        <v>96977</v>
      </c>
      <c r="E807" s="47" t="s">
        <v>808</v>
      </c>
      <c r="F807" s="5" t="s">
        <v>21</v>
      </c>
      <c r="G807" s="48">
        <v>310</v>
      </c>
      <c r="H807" s="98"/>
      <c r="I807" s="49">
        <f t="shared" si="130"/>
        <v>0</v>
      </c>
      <c r="J807" s="13">
        <f t="shared" si="131"/>
        <v>0</v>
      </c>
    </row>
    <row r="808" spans="1:10" x14ac:dyDescent="0.25">
      <c r="A808" s="39">
        <v>560</v>
      </c>
      <c r="B808" s="5" t="s">
        <v>10</v>
      </c>
      <c r="C808" s="5" t="s">
        <v>17</v>
      </c>
      <c r="D808" s="5" t="s">
        <v>809</v>
      </c>
      <c r="E808" s="47" t="s">
        <v>810</v>
      </c>
      <c r="F808" s="5" t="s">
        <v>16</v>
      </c>
      <c r="G808" s="48">
        <v>20</v>
      </c>
      <c r="H808" s="98"/>
      <c r="I808" s="49">
        <f t="shared" si="130"/>
        <v>0</v>
      </c>
      <c r="J808" s="13">
        <f t="shared" si="131"/>
        <v>0</v>
      </c>
    </row>
    <row r="809" spans="1:10" x14ac:dyDescent="0.25">
      <c r="A809" s="39">
        <v>561</v>
      </c>
      <c r="B809" s="5" t="s">
        <v>10</v>
      </c>
      <c r="C809" s="5" t="s">
        <v>17</v>
      </c>
      <c r="D809" s="5" t="s">
        <v>811</v>
      </c>
      <c r="E809" s="47" t="s">
        <v>812</v>
      </c>
      <c r="F809" s="5" t="s">
        <v>21</v>
      </c>
      <c r="G809" s="48">
        <v>120</v>
      </c>
      <c r="H809" s="98"/>
      <c r="I809" s="49">
        <f t="shared" si="130"/>
        <v>0</v>
      </c>
      <c r="J809" s="13">
        <f t="shared" si="131"/>
        <v>0</v>
      </c>
    </row>
    <row r="810" spans="1:10" x14ac:dyDescent="0.25">
      <c r="A810" s="39">
        <v>562</v>
      </c>
      <c r="B810" s="5" t="s">
        <v>10</v>
      </c>
      <c r="C810" s="5" t="s">
        <v>17</v>
      </c>
      <c r="D810" s="5" t="s">
        <v>813</v>
      </c>
      <c r="E810" s="47" t="s">
        <v>814</v>
      </c>
      <c r="F810" s="5" t="s">
        <v>16</v>
      </c>
      <c r="G810" s="48">
        <v>280</v>
      </c>
      <c r="H810" s="98"/>
      <c r="I810" s="49">
        <f t="shared" si="130"/>
        <v>0</v>
      </c>
      <c r="J810" s="13">
        <f t="shared" si="131"/>
        <v>0</v>
      </c>
    </row>
    <row r="811" spans="1:10" x14ac:dyDescent="0.25">
      <c r="A811" s="39"/>
      <c r="B811" s="5"/>
      <c r="C811" s="5"/>
      <c r="D811" s="5"/>
      <c r="E811" s="47"/>
      <c r="F811" s="5"/>
      <c r="G811" s="48"/>
      <c r="H811" s="49"/>
      <c r="I811" s="49"/>
      <c r="J811" s="13"/>
    </row>
    <row r="812" spans="1:10" s="8" customFormat="1" ht="35.1" customHeight="1" x14ac:dyDescent="0.25">
      <c r="A812" s="38" t="s">
        <v>978</v>
      </c>
      <c r="B812" s="9"/>
      <c r="C812" s="9"/>
      <c r="D812" s="9"/>
      <c r="E812" s="46" t="s">
        <v>815</v>
      </c>
      <c r="F812" s="106"/>
      <c r="G812" s="106"/>
      <c r="H812" s="107"/>
      <c r="I812" s="107"/>
      <c r="J812" s="23">
        <f>SUM(J814:J826)</f>
        <v>0</v>
      </c>
    </row>
    <row r="813" spans="1:10" x14ac:dyDescent="0.25">
      <c r="A813" s="39"/>
      <c r="B813" s="5"/>
      <c r="C813" s="5"/>
      <c r="D813" s="5"/>
      <c r="E813" s="47"/>
      <c r="F813" s="5"/>
      <c r="G813" s="48"/>
      <c r="H813" s="49"/>
      <c r="I813" s="49"/>
      <c r="J813" s="13"/>
    </row>
    <row r="814" spans="1:10" x14ac:dyDescent="0.25">
      <c r="A814" s="39">
        <v>563</v>
      </c>
      <c r="B814" s="5" t="s">
        <v>10</v>
      </c>
      <c r="C814" s="5" t="s">
        <v>17</v>
      </c>
      <c r="D814" s="5" t="s">
        <v>816</v>
      </c>
      <c r="E814" s="47" t="s">
        <v>817</v>
      </c>
      <c r="F814" s="5" t="s">
        <v>16</v>
      </c>
      <c r="G814" s="48">
        <v>1</v>
      </c>
      <c r="H814" s="98"/>
      <c r="I814" s="49">
        <f t="shared" ref="I814:I826" si="132">ROUND((H814*(1+$J$1)),2)</f>
        <v>0</v>
      </c>
      <c r="J814" s="13">
        <f t="shared" ref="J814:J826" si="133">ROUND((G814*I814),2)</f>
        <v>0</v>
      </c>
    </row>
    <row r="815" spans="1:10" ht="28.5" x14ac:dyDescent="0.25">
      <c r="A815" s="39">
        <v>564</v>
      </c>
      <c r="B815" s="5" t="s">
        <v>10</v>
      </c>
      <c r="C815" s="5" t="s">
        <v>17</v>
      </c>
      <c r="D815" s="5" t="s">
        <v>818</v>
      </c>
      <c r="E815" s="47" t="s">
        <v>819</v>
      </c>
      <c r="F815" s="5" t="s">
        <v>13</v>
      </c>
      <c r="G815" s="48">
        <v>64.53</v>
      </c>
      <c r="H815" s="98"/>
      <c r="I815" s="49">
        <f t="shared" si="132"/>
        <v>0</v>
      </c>
      <c r="J815" s="13">
        <f t="shared" si="133"/>
        <v>0</v>
      </c>
    </row>
    <row r="816" spans="1:10" ht="28.5" x14ac:dyDescent="0.25">
      <c r="A816" s="39">
        <v>565</v>
      </c>
      <c r="B816" s="5" t="s">
        <v>10</v>
      </c>
      <c r="C816" s="5" t="s">
        <v>17</v>
      </c>
      <c r="D816" s="5" t="s">
        <v>820</v>
      </c>
      <c r="E816" s="47" t="s">
        <v>821</v>
      </c>
      <c r="F816" s="5" t="s">
        <v>13</v>
      </c>
      <c r="G816" s="48">
        <v>2.21</v>
      </c>
      <c r="H816" s="98"/>
      <c r="I816" s="49">
        <f t="shared" si="132"/>
        <v>0</v>
      </c>
      <c r="J816" s="13">
        <f t="shared" si="133"/>
        <v>0</v>
      </c>
    </row>
    <row r="817" spans="1:10" ht="28.5" x14ac:dyDescent="0.25">
      <c r="A817" s="39">
        <v>566</v>
      </c>
      <c r="B817" s="5" t="s">
        <v>10</v>
      </c>
      <c r="C817" s="5" t="s">
        <v>17</v>
      </c>
      <c r="D817" s="5" t="s">
        <v>822</v>
      </c>
      <c r="E817" s="47" t="s">
        <v>823</v>
      </c>
      <c r="F817" s="5" t="s">
        <v>13</v>
      </c>
      <c r="G817" s="48">
        <v>53.79</v>
      </c>
      <c r="H817" s="98"/>
      <c r="I817" s="49">
        <f t="shared" si="132"/>
        <v>0</v>
      </c>
      <c r="J817" s="13">
        <f t="shared" si="133"/>
        <v>0</v>
      </c>
    </row>
    <row r="818" spans="1:10" x14ac:dyDescent="0.25">
      <c r="A818" s="39">
        <v>567</v>
      </c>
      <c r="B818" s="5" t="s">
        <v>10</v>
      </c>
      <c r="C818" s="5" t="s">
        <v>17</v>
      </c>
      <c r="D818" s="5" t="s">
        <v>824</v>
      </c>
      <c r="E818" s="47" t="s">
        <v>825</v>
      </c>
      <c r="F818" s="5" t="s">
        <v>13</v>
      </c>
      <c r="G818" s="48">
        <v>96.67</v>
      </c>
      <c r="H818" s="98"/>
      <c r="I818" s="49">
        <f t="shared" si="132"/>
        <v>0</v>
      </c>
      <c r="J818" s="13">
        <f t="shared" si="133"/>
        <v>0</v>
      </c>
    </row>
    <row r="819" spans="1:10" ht="28.5" x14ac:dyDescent="0.25">
      <c r="A819" s="39">
        <v>568</v>
      </c>
      <c r="B819" s="5" t="s">
        <v>10</v>
      </c>
      <c r="C819" s="5" t="s">
        <v>11</v>
      </c>
      <c r="D819" s="5">
        <v>101965</v>
      </c>
      <c r="E819" s="47" t="s">
        <v>826</v>
      </c>
      <c r="F819" s="5" t="s">
        <v>21</v>
      </c>
      <c r="G819" s="48">
        <v>132</v>
      </c>
      <c r="H819" s="98"/>
      <c r="I819" s="49">
        <f t="shared" si="132"/>
        <v>0</v>
      </c>
      <c r="J819" s="13">
        <f t="shared" si="133"/>
        <v>0</v>
      </c>
    </row>
    <row r="820" spans="1:10" ht="28.5" x14ac:dyDescent="0.25">
      <c r="A820" s="39">
        <v>569</v>
      </c>
      <c r="B820" s="5" t="s">
        <v>10</v>
      </c>
      <c r="C820" s="5" t="s">
        <v>17</v>
      </c>
      <c r="D820" s="5" t="s">
        <v>827</v>
      </c>
      <c r="E820" s="47" t="s">
        <v>828</v>
      </c>
      <c r="F820" s="5" t="s">
        <v>21</v>
      </c>
      <c r="G820" s="48">
        <v>8.4499999999999993</v>
      </c>
      <c r="H820" s="98"/>
      <c r="I820" s="49">
        <f t="shared" si="132"/>
        <v>0</v>
      </c>
      <c r="J820" s="13">
        <f t="shared" si="133"/>
        <v>0</v>
      </c>
    </row>
    <row r="821" spans="1:10" ht="28.5" x14ac:dyDescent="0.25">
      <c r="A821" s="39">
        <v>570</v>
      </c>
      <c r="B821" s="5" t="s">
        <v>10</v>
      </c>
      <c r="C821" s="5" t="s">
        <v>11</v>
      </c>
      <c r="D821" s="5">
        <v>100861</v>
      </c>
      <c r="E821" s="47" t="s">
        <v>829</v>
      </c>
      <c r="F821" s="5" t="s">
        <v>16</v>
      </c>
      <c r="G821" s="48">
        <v>301</v>
      </c>
      <c r="H821" s="98"/>
      <c r="I821" s="49">
        <f t="shared" si="132"/>
        <v>0</v>
      </c>
      <c r="J821" s="13">
        <f t="shared" si="133"/>
        <v>0</v>
      </c>
    </row>
    <row r="822" spans="1:10" x14ac:dyDescent="0.25">
      <c r="A822" s="39">
        <v>571</v>
      </c>
      <c r="B822" s="5" t="s">
        <v>10</v>
      </c>
      <c r="C822" s="5" t="s">
        <v>17</v>
      </c>
      <c r="D822" s="5" t="s">
        <v>830</v>
      </c>
      <c r="E822" s="47" t="s">
        <v>831</v>
      </c>
      <c r="F822" s="5" t="s">
        <v>21</v>
      </c>
      <c r="G822" s="48">
        <v>23.86</v>
      </c>
      <c r="H822" s="98"/>
      <c r="I822" s="49">
        <f t="shared" si="132"/>
        <v>0</v>
      </c>
      <c r="J822" s="13">
        <f t="shared" si="133"/>
        <v>0</v>
      </c>
    </row>
    <row r="823" spans="1:10" x14ac:dyDescent="0.25">
      <c r="A823" s="39">
        <v>572</v>
      </c>
      <c r="B823" s="5" t="s">
        <v>10</v>
      </c>
      <c r="C823" s="5" t="s">
        <v>17</v>
      </c>
      <c r="D823" s="5" t="s">
        <v>832</v>
      </c>
      <c r="E823" s="47" t="s">
        <v>833</v>
      </c>
      <c r="F823" s="5" t="s">
        <v>13</v>
      </c>
      <c r="G823" s="48">
        <v>5.44</v>
      </c>
      <c r="H823" s="98"/>
      <c r="I823" s="49">
        <f t="shared" si="132"/>
        <v>0</v>
      </c>
      <c r="J823" s="13">
        <f t="shared" si="133"/>
        <v>0</v>
      </c>
    </row>
    <row r="824" spans="1:10" x14ac:dyDescent="0.25">
      <c r="A824" s="39">
        <v>573</v>
      </c>
      <c r="B824" s="5" t="s">
        <v>10</v>
      </c>
      <c r="C824" s="5" t="s">
        <v>17</v>
      </c>
      <c r="D824" s="5" t="s">
        <v>834</v>
      </c>
      <c r="E824" s="47" t="s">
        <v>835</v>
      </c>
      <c r="F824" s="5" t="s">
        <v>836</v>
      </c>
      <c r="G824" s="48">
        <v>1</v>
      </c>
      <c r="H824" s="98"/>
      <c r="I824" s="49">
        <f t="shared" si="132"/>
        <v>0</v>
      </c>
      <c r="J824" s="13">
        <f t="shared" si="133"/>
        <v>0</v>
      </c>
    </row>
    <row r="825" spans="1:10" x14ac:dyDescent="0.25">
      <c r="A825" s="39">
        <v>574</v>
      </c>
      <c r="B825" s="5" t="s">
        <v>10</v>
      </c>
      <c r="C825" s="5" t="s">
        <v>17</v>
      </c>
      <c r="D825" s="5" t="s">
        <v>837</v>
      </c>
      <c r="E825" s="47" t="s">
        <v>838</v>
      </c>
      <c r="F825" s="5" t="s">
        <v>836</v>
      </c>
      <c r="G825" s="48">
        <v>1</v>
      </c>
      <c r="H825" s="98"/>
      <c r="I825" s="49">
        <f t="shared" si="132"/>
        <v>0</v>
      </c>
      <c r="J825" s="13">
        <f t="shared" si="133"/>
        <v>0</v>
      </c>
    </row>
    <row r="826" spans="1:10" x14ac:dyDescent="0.25">
      <c r="A826" s="39">
        <v>575</v>
      </c>
      <c r="B826" s="5" t="s">
        <v>10</v>
      </c>
      <c r="C826" s="5" t="s">
        <v>17</v>
      </c>
      <c r="D826" s="5" t="s">
        <v>839</v>
      </c>
      <c r="E826" s="47" t="s">
        <v>840</v>
      </c>
      <c r="F826" s="5" t="s">
        <v>836</v>
      </c>
      <c r="G826" s="48">
        <v>1</v>
      </c>
      <c r="H826" s="98"/>
      <c r="I826" s="49">
        <f t="shared" si="132"/>
        <v>0</v>
      </c>
      <c r="J826" s="13">
        <f t="shared" si="133"/>
        <v>0</v>
      </c>
    </row>
    <row r="827" spans="1:10" x14ac:dyDescent="0.25">
      <c r="A827" s="39"/>
      <c r="B827" s="5"/>
      <c r="C827" s="5"/>
      <c r="D827" s="5"/>
      <c r="E827" s="47"/>
      <c r="F827" s="5"/>
      <c r="G827" s="48"/>
      <c r="H827" s="49"/>
      <c r="I827" s="49"/>
      <c r="J827" s="13"/>
    </row>
    <row r="828" spans="1:10" s="8" customFormat="1" ht="35.1" customHeight="1" x14ac:dyDescent="0.25">
      <c r="A828" s="38" t="s">
        <v>948</v>
      </c>
      <c r="B828" s="9"/>
      <c r="C828" s="9"/>
      <c r="D828" s="9"/>
      <c r="E828" s="46" t="s">
        <v>841</v>
      </c>
      <c r="F828" s="106"/>
      <c r="G828" s="106"/>
      <c r="H828" s="107"/>
      <c r="I828" s="107"/>
      <c r="J828" s="23">
        <f>SUM(J830+J836+J841)</f>
        <v>0</v>
      </c>
    </row>
    <row r="829" spans="1:10" x14ac:dyDescent="0.25">
      <c r="A829" s="39"/>
      <c r="B829" s="5"/>
      <c r="C829" s="5"/>
      <c r="D829" s="5"/>
      <c r="E829" s="47"/>
      <c r="F829" s="74"/>
      <c r="G829" s="75"/>
      <c r="H829" s="76"/>
      <c r="I829" s="76"/>
      <c r="J829" s="13"/>
    </row>
    <row r="830" spans="1:10" ht="35.1" customHeight="1" x14ac:dyDescent="0.25">
      <c r="A830" s="42" t="s">
        <v>979</v>
      </c>
      <c r="B830" s="6"/>
      <c r="C830" s="6"/>
      <c r="D830" s="6"/>
      <c r="E830" s="50" t="s">
        <v>32</v>
      </c>
      <c r="F830" s="102"/>
      <c r="G830" s="102"/>
      <c r="H830" s="103"/>
      <c r="I830" s="103"/>
      <c r="J830" s="28">
        <f>SUM(J832:J834)</f>
        <v>0</v>
      </c>
    </row>
    <row r="831" spans="1:10" x14ac:dyDescent="0.25">
      <c r="A831" s="39"/>
      <c r="B831" s="5"/>
      <c r="C831" s="5"/>
      <c r="D831" s="5"/>
      <c r="E831" s="47"/>
      <c r="F831" s="5"/>
      <c r="G831" s="48"/>
      <c r="H831" s="49"/>
      <c r="I831" s="49"/>
      <c r="J831" s="13"/>
    </row>
    <row r="832" spans="1:10" ht="28.5" x14ac:dyDescent="0.25">
      <c r="A832" s="39">
        <v>576</v>
      </c>
      <c r="B832" s="5" t="s">
        <v>10</v>
      </c>
      <c r="C832" s="5" t="s">
        <v>11</v>
      </c>
      <c r="D832" s="5">
        <v>101617</v>
      </c>
      <c r="E832" s="47" t="s">
        <v>37</v>
      </c>
      <c r="F832" s="5" t="s">
        <v>13</v>
      </c>
      <c r="G832" s="48">
        <v>50.1</v>
      </c>
      <c r="H832" s="98"/>
      <c r="I832" s="49">
        <f t="shared" ref="I832:I834" si="134">ROUND((H832*(1+$J$1)),2)</f>
        <v>0</v>
      </c>
      <c r="J832" s="13">
        <f t="shared" ref="J832:J834" si="135">ROUND((G832*I832),2)</f>
        <v>0</v>
      </c>
    </row>
    <row r="833" spans="1:10" ht="55.5" customHeight="1" x14ac:dyDescent="0.25">
      <c r="A833" s="39">
        <v>577</v>
      </c>
      <c r="B833" s="5" t="s">
        <v>10</v>
      </c>
      <c r="C833" s="5" t="s">
        <v>11</v>
      </c>
      <c r="D833" s="5">
        <v>93381</v>
      </c>
      <c r="E833" s="47" t="s">
        <v>38</v>
      </c>
      <c r="F833" s="5" t="s">
        <v>31</v>
      </c>
      <c r="G833" s="48">
        <v>15.5</v>
      </c>
      <c r="H833" s="98"/>
      <c r="I833" s="49">
        <f t="shared" si="134"/>
        <v>0</v>
      </c>
      <c r="J833" s="13">
        <f t="shared" si="135"/>
        <v>0</v>
      </c>
    </row>
    <row r="834" spans="1:10" ht="42.75" x14ac:dyDescent="0.25">
      <c r="A834" s="39">
        <v>578</v>
      </c>
      <c r="B834" s="5" t="s">
        <v>10</v>
      </c>
      <c r="C834" s="5" t="s">
        <v>11</v>
      </c>
      <c r="D834" s="5">
        <v>96521</v>
      </c>
      <c r="E834" s="47" t="s">
        <v>35</v>
      </c>
      <c r="F834" s="5" t="s">
        <v>31</v>
      </c>
      <c r="G834" s="48">
        <v>25.2</v>
      </c>
      <c r="H834" s="98"/>
      <c r="I834" s="49">
        <f t="shared" si="134"/>
        <v>0</v>
      </c>
      <c r="J834" s="13">
        <f t="shared" si="135"/>
        <v>0</v>
      </c>
    </row>
    <row r="835" spans="1:10" x14ac:dyDescent="0.25">
      <c r="A835" s="39"/>
      <c r="B835" s="5"/>
      <c r="C835" s="5"/>
      <c r="D835" s="5"/>
      <c r="E835" s="47"/>
      <c r="F835" s="5"/>
      <c r="G835" s="48"/>
      <c r="H835" s="49"/>
      <c r="I835" s="49"/>
      <c r="J835" s="13"/>
    </row>
    <row r="836" spans="1:10" ht="35.1" customHeight="1" x14ac:dyDescent="0.25">
      <c r="A836" s="42" t="s">
        <v>980</v>
      </c>
      <c r="B836" s="6"/>
      <c r="C836" s="6"/>
      <c r="D836" s="6"/>
      <c r="E836" s="50" t="s">
        <v>871</v>
      </c>
      <c r="F836" s="102"/>
      <c r="G836" s="102"/>
      <c r="H836" s="103"/>
      <c r="I836" s="103"/>
      <c r="J836" s="28">
        <f>SUM(J837:J838)</f>
        <v>0</v>
      </c>
    </row>
    <row r="837" spans="1:10" ht="42.75" x14ac:dyDescent="0.25">
      <c r="A837" s="39">
        <v>579</v>
      </c>
      <c r="B837" s="5" t="s">
        <v>10</v>
      </c>
      <c r="C837" s="5" t="s">
        <v>11</v>
      </c>
      <c r="D837" s="5">
        <v>100896</v>
      </c>
      <c r="E837" s="47" t="s">
        <v>872</v>
      </c>
      <c r="F837" s="5" t="s">
        <v>21</v>
      </c>
      <c r="G837" s="79">
        <f>G838*9</f>
        <v>1170</v>
      </c>
      <c r="H837" s="98"/>
      <c r="I837" s="49">
        <f t="shared" ref="I837:I838" si="136">ROUND((H837*(1+$J$1)),2)</f>
        <v>0</v>
      </c>
      <c r="J837" s="13">
        <f t="shared" ref="J837:J838" si="137">ROUND((G837*I837),2)</f>
        <v>0</v>
      </c>
    </row>
    <row r="838" spans="1:10" ht="28.5" x14ac:dyDescent="0.25">
      <c r="A838" s="39">
        <v>580</v>
      </c>
      <c r="B838" s="5" t="s">
        <v>10</v>
      </c>
      <c r="C838" s="5" t="s">
        <v>11</v>
      </c>
      <c r="D838" s="5">
        <v>95602</v>
      </c>
      <c r="E838" s="47" t="s">
        <v>873</v>
      </c>
      <c r="F838" s="5" t="s">
        <v>16</v>
      </c>
      <c r="G838" s="79">
        <v>130</v>
      </c>
      <c r="H838" s="98"/>
      <c r="I838" s="49">
        <f t="shared" si="136"/>
        <v>0</v>
      </c>
      <c r="J838" s="13">
        <f t="shared" si="137"/>
        <v>0</v>
      </c>
    </row>
    <row r="839" spans="1:10" x14ac:dyDescent="0.25">
      <c r="A839" s="39"/>
      <c r="B839" s="5"/>
      <c r="C839" s="5"/>
      <c r="D839" s="5"/>
      <c r="E839" s="47"/>
      <c r="F839" s="5"/>
      <c r="G839" s="48"/>
      <c r="H839" s="49"/>
      <c r="I839" s="49"/>
      <c r="J839" s="13"/>
    </row>
    <row r="840" spans="1:10" x14ac:dyDescent="0.25">
      <c r="A840" s="39"/>
      <c r="B840" s="5"/>
      <c r="C840" s="5"/>
      <c r="D840" s="5"/>
      <c r="E840" s="47"/>
      <c r="F840" s="5"/>
      <c r="G840" s="48"/>
      <c r="H840" s="49"/>
      <c r="I840" s="49"/>
      <c r="J840" s="13"/>
    </row>
    <row r="841" spans="1:10" ht="35.1" customHeight="1" x14ac:dyDescent="0.25">
      <c r="A841" s="42" t="s">
        <v>989</v>
      </c>
      <c r="B841" s="6"/>
      <c r="C841" s="6"/>
      <c r="D841" s="6"/>
      <c r="E841" s="50" t="s">
        <v>874</v>
      </c>
      <c r="F841" s="102"/>
      <c r="G841" s="102"/>
      <c r="H841" s="103"/>
      <c r="I841" s="103"/>
      <c r="J841" s="28">
        <f>SUM(J843:J849)</f>
        <v>0</v>
      </c>
    </row>
    <row r="842" spans="1:10" x14ac:dyDescent="0.25">
      <c r="A842" s="39"/>
      <c r="B842" s="5"/>
      <c r="C842" s="5"/>
      <c r="D842" s="5"/>
      <c r="E842" s="47"/>
      <c r="F842" s="5"/>
      <c r="G842" s="48"/>
      <c r="H842" s="49"/>
      <c r="I842" s="49"/>
      <c r="J842" s="13"/>
    </row>
    <row r="843" spans="1:10" ht="28.5" x14ac:dyDescent="0.25">
      <c r="A843" s="39">
        <v>581</v>
      </c>
      <c r="B843" s="5" t="s">
        <v>10</v>
      </c>
      <c r="C843" s="5" t="s">
        <v>11</v>
      </c>
      <c r="D843" s="5">
        <v>96619</v>
      </c>
      <c r="E843" s="47" t="s">
        <v>40</v>
      </c>
      <c r="F843" s="5" t="s">
        <v>13</v>
      </c>
      <c r="G843" s="48">
        <v>45.54</v>
      </c>
      <c r="H843" s="98"/>
      <c r="I843" s="49">
        <f t="shared" ref="I843:I849" si="138">ROUND((H843*(1+$J$1)),2)</f>
        <v>0</v>
      </c>
      <c r="J843" s="13">
        <f t="shared" ref="J843:J849" si="139">ROUND((G843*I843),2)</f>
        <v>0</v>
      </c>
    </row>
    <row r="844" spans="1:10" ht="42.75" x14ac:dyDescent="0.25">
      <c r="A844" s="39">
        <v>582</v>
      </c>
      <c r="B844" s="5" t="s">
        <v>10</v>
      </c>
      <c r="C844" s="5" t="s">
        <v>11</v>
      </c>
      <c r="D844" s="5">
        <v>96557</v>
      </c>
      <c r="E844" s="47" t="s">
        <v>41</v>
      </c>
      <c r="F844" s="5" t="s">
        <v>31</v>
      </c>
      <c r="G844" s="48">
        <v>22.77</v>
      </c>
      <c r="H844" s="98"/>
      <c r="I844" s="49">
        <f t="shared" si="138"/>
        <v>0</v>
      </c>
      <c r="J844" s="13">
        <f t="shared" si="139"/>
        <v>0</v>
      </c>
    </row>
    <row r="845" spans="1:10" ht="28.5" customHeight="1" x14ac:dyDescent="0.25">
      <c r="A845" s="39">
        <v>583</v>
      </c>
      <c r="B845" s="5" t="s">
        <v>10</v>
      </c>
      <c r="C845" s="5" t="s">
        <v>11</v>
      </c>
      <c r="D845" s="5">
        <v>96534</v>
      </c>
      <c r="E845" s="47" t="s">
        <v>42</v>
      </c>
      <c r="F845" s="5" t="s">
        <v>13</v>
      </c>
      <c r="G845" s="48">
        <v>114.85</v>
      </c>
      <c r="H845" s="98"/>
      <c r="I845" s="49">
        <f t="shared" si="138"/>
        <v>0</v>
      </c>
      <c r="J845" s="13">
        <f t="shared" si="139"/>
        <v>0</v>
      </c>
    </row>
    <row r="846" spans="1:10" ht="28.5" customHeight="1" x14ac:dyDescent="0.25">
      <c r="A846" s="39">
        <v>584</v>
      </c>
      <c r="B846" s="5" t="s">
        <v>10</v>
      </c>
      <c r="C846" s="5" t="s">
        <v>11</v>
      </c>
      <c r="D846" s="5">
        <v>96544</v>
      </c>
      <c r="E846" s="47" t="s">
        <v>875</v>
      </c>
      <c r="F846" s="5" t="s">
        <v>44</v>
      </c>
      <c r="G846" s="79">
        <v>481.95</v>
      </c>
      <c r="H846" s="98"/>
      <c r="I846" s="49">
        <f t="shared" si="138"/>
        <v>0</v>
      </c>
      <c r="J846" s="13">
        <f t="shared" si="139"/>
        <v>0</v>
      </c>
    </row>
    <row r="847" spans="1:10" ht="28.5" customHeight="1" x14ac:dyDescent="0.25">
      <c r="A847" s="39">
        <v>585</v>
      </c>
      <c r="B847" s="5" t="s">
        <v>10</v>
      </c>
      <c r="C847" s="5" t="s">
        <v>11</v>
      </c>
      <c r="D847" s="5">
        <v>96545</v>
      </c>
      <c r="E847" s="47" t="s">
        <v>43</v>
      </c>
      <c r="F847" s="5" t="s">
        <v>44</v>
      </c>
      <c r="G847" s="79">
        <v>299.10000000000002</v>
      </c>
      <c r="H847" s="98"/>
      <c r="I847" s="49">
        <f t="shared" si="138"/>
        <v>0</v>
      </c>
      <c r="J847" s="13">
        <f t="shared" si="139"/>
        <v>0</v>
      </c>
    </row>
    <row r="848" spans="1:10" ht="28.5" x14ac:dyDescent="0.25">
      <c r="A848" s="39">
        <v>586</v>
      </c>
      <c r="B848" s="5" t="s">
        <v>10</v>
      </c>
      <c r="C848" s="5" t="s">
        <v>11</v>
      </c>
      <c r="D848" s="5">
        <v>104920</v>
      </c>
      <c r="E848" s="47" t="s">
        <v>45</v>
      </c>
      <c r="F848" s="5" t="s">
        <v>44</v>
      </c>
      <c r="G848" s="79">
        <v>317.75</v>
      </c>
      <c r="H848" s="98"/>
      <c r="I848" s="49">
        <f t="shared" si="138"/>
        <v>0</v>
      </c>
      <c r="J848" s="13">
        <f t="shared" si="139"/>
        <v>0</v>
      </c>
    </row>
    <row r="849" spans="1:10" ht="28.5" x14ac:dyDescent="0.25">
      <c r="A849" s="39">
        <v>587</v>
      </c>
      <c r="B849" s="5" t="s">
        <v>10</v>
      </c>
      <c r="C849" s="5" t="s">
        <v>11</v>
      </c>
      <c r="D849" s="5">
        <v>96543</v>
      </c>
      <c r="E849" s="47" t="s">
        <v>876</v>
      </c>
      <c r="F849" s="5" t="s">
        <v>44</v>
      </c>
      <c r="G849" s="79">
        <v>53.6</v>
      </c>
      <c r="H849" s="98"/>
      <c r="I849" s="49">
        <f t="shared" si="138"/>
        <v>0</v>
      </c>
      <c r="J849" s="13">
        <f t="shared" si="139"/>
        <v>0</v>
      </c>
    </row>
    <row r="850" spans="1:10" x14ac:dyDescent="0.25">
      <c r="A850" s="39"/>
      <c r="B850" s="5"/>
      <c r="C850" s="5"/>
      <c r="D850" s="5"/>
      <c r="E850" s="47"/>
      <c r="F850" s="5"/>
      <c r="G850" s="48"/>
      <c r="H850" s="49"/>
      <c r="I850" s="49"/>
      <c r="J850" s="13"/>
    </row>
    <row r="851" spans="1:10" s="8" customFormat="1" ht="35.1" customHeight="1" x14ac:dyDescent="0.25">
      <c r="A851" s="38" t="s">
        <v>949</v>
      </c>
      <c r="B851" s="9"/>
      <c r="C851" s="9"/>
      <c r="D851" s="9"/>
      <c r="E851" s="46" t="s">
        <v>862</v>
      </c>
      <c r="F851" s="106"/>
      <c r="G851" s="106"/>
      <c r="H851" s="107"/>
      <c r="I851" s="107"/>
      <c r="J851" s="23">
        <f>J853+J861+J872+J876+J881+J889</f>
        <v>0</v>
      </c>
    </row>
    <row r="852" spans="1:10" x14ac:dyDescent="0.25">
      <c r="A852" s="39"/>
      <c r="B852" s="5"/>
      <c r="C852" s="5"/>
      <c r="D852" s="5"/>
      <c r="E852" s="47"/>
      <c r="F852" s="74"/>
      <c r="G852" s="75"/>
      <c r="H852" s="76"/>
      <c r="I852" s="76"/>
      <c r="J852" s="13"/>
    </row>
    <row r="853" spans="1:10" ht="35.1" customHeight="1" x14ac:dyDescent="0.25">
      <c r="A853" s="42" t="s">
        <v>981</v>
      </c>
      <c r="B853" s="6"/>
      <c r="C853" s="6"/>
      <c r="D853" s="6"/>
      <c r="E853" s="50" t="s">
        <v>48</v>
      </c>
      <c r="F853" s="102"/>
      <c r="G853" s="102"/>
      <c r="H853" s="103"/>
      <c r="I853" s="103"/>
      <c r="J853" s="28">
        <f>SUM(J855:J859)</f>
        <v>0</v>
      </c>
    </row>
    <row r="854" spans="1:10" x14ac:dyDescent="0.25">
      <c r="A854" s="39"/>
      <c r="B854" s="5"/>
      <c r="C854" s="5"/>
      <c r="D854" s="5"/>
      <c r="E854" s="47"/>
      <c r="F854" s="5"/>
      <c r="G854" s="48"/>
      <c r="H854" s="49"/>
      <c r="I854" s="49"/>
      <c r="J854" s="13"/>
    </row>
    <row r="855" spans="1:10" ht="42.75" x14ac:dyDescent="0.25">
      <c r="A855" s="39">
        <v>588</v>
      </c>
      <c r="B855" s="5" t="s">
        <v>10</v>
      </c>
      <c r="C855" s="5" t="s">
        <v>11</v>
      </c>
      <c r="D855" s="5">
        <v>92443</v>
      </c>
      <c r="E855" s="47" t="s">
        <v>49</v>
      </c>
      <c r="F855" s="5" t="s">
        <v>13</v>
      </c>
      <c r="G855" s="48">
        <v>104.48</v>
      </c>
      <c r="H855" s="98"/>
      <c r="I855" s="49">
        <f t="shared" ref="I855:I859" si="140">ROUND((H855*(1+$J$1)),2)</f>
        <v>0</v>
      </c>
      <c r="J855" s="13">
        <f t="shared" ref="J855:J859" si="141">ROUND((G855*I855),2)</f>
        <v>0</v>
      </c>
    </row>
    <row r="856" spans="1:10" ht="28.5" customHeight="1" x14ac:dyDescent="0.25">
      <c r="A856" s="39">
        <v>589</v>
      </c>
      <c r="B856" s="5" t="s">
        <v>10</v>
      </c>
      <c r="C856" s="5" t="s">
        <v>11</v>
      </c>
      <c r="D856" s="5">
        <v>92762</v>
      </c>
      <c r="E856" s="47" t="s">
        <v>50</v>
      </c>
      <c r="F856" s="5" t="s">
        <v>44</v>
      </c>
      <c r="G856" s="48">
        <v>294.01</v>
      </c>
      <c r="H856" s="98"/>
      <c r="I856" s="49">
        <f t="shared" si="140"/>
        <v>0</v>
      </c>
      <c r="J856" s="13">
        <f t="shared" si="141"/>
        <v>0</v>
      </c>
    </row>
    <row r="857" spans="1:10" ht="28.5" customHeight="1" x14ac:dyDescent="0.25">
      <c r="A857" s="39">
        <v>590</v>
      </c>
      <c r="B857" s="5" t="s">
        <v>10</v>
      </c>
      <c r="C857" s="5" t="s">
        <v>11</v>
      </c>
      <c r="D857" s="5">
        <v>92759</v>
      </c>
      <c r="E857" s="47" t="s">
        <v>52</v>
      </c>
      <c r="F857" s="5" t="s">
        <v>44</v>
      </c>
      <c r="G857" s="48">
        <v>173.04</v>
      </c>
      <c r="H857" s="98"/>
      <c r="I857" s="49">
        <f t="shared" si="140"/>
        <v>0</v>
      </c>
      <c r="J857" s="13">
        <f t="shared" si="141"/>
        <v>0</v>
      </c>
    </row>
    <row r="858" spans="1:10" ht="28.5" customHeight="1" x14ac:dyDescent="0.25">
      <c r="A858" s="39">
        <v>591</v>
      </c>
      <c r="B858" s="5" t="s">
        <v>10</v>
      </c>
      <c r="C858" s="5" t="s">
        <v>11</v>
      </c>
      <c r="D858" s="5">
        <v>103672</v>
      </c>
      <c r="E858" s="47" t="s">
        <v>53</v>
      </c>
      <c r="F858" s="5" t="s">
        <v>31</v>
      </c>
      <c r="G858" s="48">
        <v>4.9800000000000004</v>
      </c>
      <c r="H858" s="98"/>
      <c r="I858" s="49">
        <f t="shared" si="140"/>
        <v>0</v>
      </c>
      <c r="J858" s="13">
        <f t="shared" si="141"/>
        <v>0</v>
      </c>
    </row>
    <row r="859" spans="1:10" ht="28.5" customHeight="1" x14ac:dyDescent="0.25">
      <c r="A859" s="39">
        <v>592</v>
      </c>
      <c r="B859" s="5" t="s">
        <v>10</v>
      </c>
      <c r="C859" s="5" t="s">
        <v>11</v>
      </c>
      <c r="D859" s="5">
        <v>92759</v>
      </c>
      <c r="E859" s="47" t="s">
        <v>52</v>
      </c>
      <c r="F859" s="5" t="s">
        <v>44</v>
      </c>
      <c r="G859" s="48">
        <v>1</v>
      </c>
      <c r="H859" s="98"/>
      <c r="I859" s="49">
        <f t="shared" si="140"/>
        <v>0</v>
      </c>
      <c r="J859" s="13">
        <f t="shared" si="141"/>
        <v>0</v>
      </c>
    </row>
    <row r="860" spans="1:10" x14ac:dyDescent="0.25">
      <c r="A860" s="39"/>
      <c r="B860" s="5"/>
      <c r="C860" s="5"/>
      <c r="D860" s="5"/>
      <c r="E860" s="47"/>
      <c r="F860" s="5"/>
      <c r="G860" s="48"/>
      <c r="H860" s="49"/>
      <c r="I860" s="49"/>
      <c r="J860" s="13"/>
    </row>
    <row r="861" spans="1:10" ht="35.1" customHeight="1" x14ac:dyDescent="0.25">
      <c r="A861" s="42" t="s">
        <v>982</v>
      </c>
      <c r="B861" s="6"/>
      <c r="C861" s="6"/>
      <c r="D861" s="6"/>
      <c r="E861" s="50" t="s">
        <v>54</v>
      </c>
      <c r="F861" s="102"/>
      <c r="G861" s="102"/>
      <c r="H861" s="103"/>
      <c r="I861" s="103"/>
      <c r="J861" s="28">
        <f>SUM(J863:J870)</f>
        <v>0</v>
      </c>
    </row>
    <row r="862" spans="1:10" x14ac:dyDescent="0.25">
      <c r="A862" s="39"/>
      <c r="B862" s="5"/>
      <c r="C862" s="5"/>
      <c r="D862" s="5"/>
      <c r="E862" s="47"/>
      <c r="F862" s="5"/>
      <c r="G862" s="48"/>
      <c r="H862" s="49"/>
      <c r="I862" s="49"/>
      <c r="J862" s="13"/>
    </row>
    <row r="863" spans="1:10" ht="28.5" x14ac:dyDescent="0.25">
      <c r="A863" s="39">
        <v>593</v>
      </c>
      <c r="B863" s="5" t="s">
        <v>10</v>
      </c>
      <c r="C863" s="5" t="s">
        <v>11</v>
      </c>
      <c r="D863" s="5">
        <v>96619</v>
      </c>
      <c r="E863" s="47" t="s">
        <v>40</v>
      </c>
      <c r="F863" s="5" t="s">
        <v>13</v>
      </c>
      <c r="G863" s="48">
        <v>40.299999999999997</v>
      </c>
      <c r="H863" s="98"/>
      <c r="I863" s="49">
        <f t="shared" ref="I863:I870" si="142">ROUND((H863*(1+$J$1)),2)</f>
        <v>0</v>
      </c>
      <c r="J863" s="13">
        <f t="shared" ref="J863:J870" si="143">ROUND((G863*I863),2)</f>
        <v>0</v>
      </c>
    </row>
    <row r="864" spans="1:10" ht="42.75" x14ac:dyDescent="0.25">
      <c r="A864" s="39">
        <v>594</v>
      </c>
      <c r="B864" s="5" t="s">
        <v>10</v>
      </c>
      <c r="C864" s="5" t="s">
        <v>11</v>
      </c>
      <c r="D864" s="5">
        <v>92443</v>
      </c>
      <c r="E864" s="47" t="s">
        <v>49</v>
      </c>
      <c r="F864" s="5" t="s">
        <v>13</v>
      </c>
      <c r="G864" s="48">
        <v>163.16999999999999</v>
      </c>
      <c r="H864" s="98"/>
      <c r="I864" s="49">
        <f t="shared" si="142"/>
        <v>0</v>
      </c>
      <c r="J864" s="13">
        <f t="shared" si="143"/>
        <v>0</v>
      </c>
    </row>
    <row r="865" spans="1:10" ht="28.5" customHeight="1" x14ac:dyDescent="0.25">
      <c r="A865" s="39">
        <v>595</v>
      </c>
      <c r="B865" s="5" t="s">
        <v>10</v>
      </c>
      <c r="C865" s="5" t="s">
        <v>11</v>
      </c>
      <c r="D865" s="5">
        <v>92761</v>
      </c>
      <c r="E865" s="47" t="s">
        <v>56</v>
      </c>
      <c r="F865" s="5" t="s">
        <v>44</v>
      </c>
      <c r="G865" s="48">
        <v>541.39</v>
      </c>
      <c r="H865" s="98"/>
      <c r="I865" s="49">
        <f t="shared" si="142"/>
        <v>0</v>
      </c>
      <c r="J865" s="13">
        <f t="shared" si="143"/>
        <v>0</v>
      </c>
    </row>
    <row r="866" spans="1:10" ht="28.5" customHeight="1" x14ac:dyDescent="0.25">
      <c r="A866" s="39">
        <v>596</v>
      </c>
      <c r="B866" s="5" t="s">
        <v>10</v>
      </c>
      <c r="C866" s="5" t="s">
        <v>11</v>
      </c>
      <c r="D866" s="5">
        <v>92762</v>
      </c>
      <c r="E866" s="47" t="s">
        <v>50</v>
      </c>
      <c r="F866" s="5" t="s">
        <v>44</v>
      </c>
      <c r="G866" s="48">
        <v>3.99</v>
      </c>
      <c r="H866" s="98"/>
      <c r="I866" s="49">
        <f t="shared" si="142"/>
        <v>0</v>
      </c>
      <c r="J866" s="13">
        <f t="shared" si="143"/>
        <v>0</v>
      </c>
    </row>
    <row r="867" spans="1:10" ht="28.5" customHeight="1" x14ac:dyDescent="0.25">
      <c r="A867" s="39">
        <v>597</v>
      </c>
      <c r="B867" s="5" t="s">
        <v>10</v>
      </c>
      <c r="C867" s="5" t="s">
        <v>11</v>
      </c>
      <c r="D867" s="5">
        <v>92763</v>
      </c>
      <c r="E867" s="47" t="s">
        <v>51</v>
      </c>
      <c r="F867" s="5" t="s">
        <v>44</v>
      </c>
      <c r="G867" s="48">
        <v>8.51</v>
      </c>
      <c r="H867" s="98"/>
      <c r="I867" s="49">
        <f t="shared" si="142"/>
        <v>0</v>
      </c>
      <c r="J867" s="13">
        <f t="shared" si="143"/>
        <v>0</v>
      </c>
    </row>
    <row r="868" spans="1:10" ht="28.5" customHeight="1" x14ac:dyDescent="0.25">
      <c r="A868" s="39">
        <v>598</v>
      </c>
      <c r="B868" s="5" t="s">
        <v>10</v>
      </c>
      <c r="C868" s="5" t="s">
        <v>11</v>
      </c>
      <c r="D868" s="5">
        <v>92764</v>
      </c>
      <c r="E868" s="47" t="s">
        <v>57</v>
      </c>
      <c r="F868" s="5" t="s">
        <v>44</v>
      </c>
      <c r="G868" s="48">
        <v>40.21</v>
      </c>
      <c r="H868" s="98"/>
      <c r="I868" s="49">
        <f t="shared" si="142"/>
        <v>0</v>
      </c>
      <c r="J868" s="13">
        <f t="shared" si="143"/>
        <v>0</v>
      </c>
    </row>
    <row r="869" spans="1:10" ht="28.5" customHeight="1" x14ac:dyDescent="0.25">
      <c r="A869" s="39">
        <v>599</v>
      </c>
      <c r="B869" s="5" t="s">
        <v>10</v>
      </c>
      <c r="C869" s="5" t="s">
        <v>11</v>
      </c>
      <c r="D869" s="5">
        <v>92759</v>
      </c>
      <c r="E869" s="47" t="s">
        <v>52</v>
      </c>
      <c r="F869" s="5" t="s">
        <v>44</v>
      </c>
      <c r="G869" s="48">
        <v>202.39</v>
      </c>
      <c r="H869" s="98"/>
      <c r="I869" s="49">
        <f t="shared" si="142"/>
        <v>0</v>
      </c>
      <c r="J869" s="13">
        <f t="shared" si="143"/>
        <v>0</v>
      </c>
    </row>
    <row r="870" spans="1:10" ht="42.75" x14ac:dyDescent="0.25">
      <c r="A870" s="39">
        <v>600</v>
      </c>
      <c r="B870" s="5" t="s">
        <v>10</v>
      </c>
      <c r="C870" s="5" t="s">
        <v>11</v>
      </c>
      <c r="D870" s="5">
        <v>103675</v>
      </c>
      <c r="E870" s="47" t="s">
        <v>59</v>
      </c>
      <c r="F870" s="5" t="s">
        <v>31</v>
      </c>
      <c r="G870" s="48">
        <v>12.09</v>
      </c>
      <c r="H870" s="98"/>
      <c r="I870" s="49">
        <f t="shared" si="142"/>
        <v>0</v>
      </c>
      <c r="J870" s="13">
        <f t="shared" si="143"/>
        <v>0</v>
      </c>
    </row>
    <row r="871" spans="1:10" x14ac:dyDescent="0.25">
      <c r="A871" s="39"/>
      <c r="B871" s="5"/>
      <c r="C871" s="5"/>
      <c r="D871" s="5"/>
      <c r="E871" s="47"/>
      <c r="F871" s="5"/>
      <c r="G871" s="48"/>
      <c r="H871" s="49"/>
      <c r="I871" s="49"/>
      <c r="J871" s="13"/>
    </row>
    <row r="872" spans="1:10" ht="35.1" customHeight="1" x14ac:dyDescent="0.25">
      <c r="A872" s="42" t="s">
        <v>983</v>
      </c>
      <c r="B872" s="6"/>
      <c r="C872" s="6"/>
      <c r="D872" s="6"/>
      <c r="E872" s="50" t="s">
        <v>208</v>
      </c>
      <c r="F872" s="102"/>
      <c r="G872" s="102"/>
      <c r="H872" s="103"/>
      <c r="I872" s="103"/>
      <c r="J872" s="28">
        <f>SUM(J874)</f>
        <v>0</v>
      </c>
    </row>
    <row r="873" spans="1:10" x14ac:dyDescent="0.25">
      <c r="A873" s="39"/>
      <c r="B873" s="5"/>
      <c r="C873" s="5"/>
      <c r="D873" s="5"/>
      <c r="E873" s="47"/>
      <c r="F873" s="5"/>
      <c r="G873" s="48"/>
      <c r="H873" s="49"/>
      <c r="I873" s="49"/>
      <c r="J873" s="13"/>
    </row>
    <row r="874" spans="1:10" ht="28.5" x14ac:dyDescent="0.25">
      <c r="A874" s="39">
        <v>601</v>
      </c>
      <c r="B874" s="5" t="s">
        <v>10</v>
      </c>
      <c r="C874" s="5" t="s">
        <v>17</v>
      </c>
      <c r="D874" s="5" t="s">
        <v>209</v>
      </c>
      <c r="E874" s="47" t="s">
        <v>210</v>
      </c>
      <c r="F874" s="5" t="s">
        <v>13</v>
      </c>
      <c r="G874" s="48">
        <v>106.81</v>
      </c>
      <c r="H874" s="98"/>
      <c r="I874" s="49">
        <f t="shared" ref="I874" si="144">ROUND((H874*(1+$J$1)),2)</f>
        <v>0</v>
      </c>
      <c r="J874" s="13">
        <f t="shared" ref="J874" si="145">ROUND((G874*I874),2)</f>
        <v>0</v>
      </c>
    </row>
    <row r="875" spans="1:10" x14ac:dyDescent="0.25">
      <c r="A875" s="39"/>
      <c r="B875" s="5"/>
      <c r="C875" s="5"/>
      <c r="D875" s="5"/>
      <c r="E875" s="47"/>
      <c r="F875" s="5"/>
      <c r="G875" s="48"/>
      <c r="H875" s="49"/>
      <c r="I875" s="49"/>
      <c r="J875" s="13"/>
    </row>
    <row r="876" spans="1:10" ht="35.1" customHeight="1" x14ac:dyDescent="0.25">
      <c r="A876" s="42" t="s">
        <v>984</v>
      </c>
      <c r="B876" s="6"/>
      <c r="C876" s="6"/>
      <c r="D876" s="6"/>
      <c r="E876" s="50" t="s">
        <v>842</v>
      </c>
      <c r="F876" s="102"/>
      <c r="G876" s="102"/>
      <c r="H876" s="103"/>
      <c r="I876" s="103"/>
      <c r="J876" s="28">
        <f>SUM(J878:J879)</f>
        <v>0</v>
      </c>
    </row>
    <row r="877" spans="1:10" x14ac:dyDescent="0.25">
      <c r="A877" s="39"/>
      <c r="B877" s="5"/>
      <c r="C877" s="5"/>
      <c r="D877" s="5"/>
      <c r="E877" s="47"/>
      <c r="F877" s="5"/>
      <c r="G877" s="48"/>
      <c r="H877" s="49"/>
      <c r="I877" s="49"/>
      <c r="J877" s="13"/>
    </row>
    <row r="878" spans="1:10" ht="42.75" x14ac:dyDescent="0.25">
      <c r="A878" s="39">
        <v>602</v>
      </c>
      <c r="B878" s="5" t="s">
        <v>10</v>
      </c>
      <c r="C878" s="5" t="s">
        <v>11</v>
      </c>
      <c r="D878" s="5">
        <v>103324</v>
      </c>
      <c r="E878" s="47" t="s">
        <v>88</v>
      </c>
      <c r="F878" s="5" t="s">
        <v>13</v>
      </c>
      <c r="G878" s="48">
        <v>330.6</v>
      </c>
      <c r="H878" s="98"/>
      <c r="I878" s="49">
        <f t="shared" ref="I878:I879" si="146">ROUND((H878*(1+$J$1)),2)</f>
        <v>0</v>
      </c>
      <c r="J878" s="13">
        <f t="shared" ref="J878:J879" si="147">ROUND((G878*I878),2)</f>
        <v>0</v>
      </c>
    </row>
    <row r="879" spans="1:10" ht="28.5" x14ac:dyDescent="0.25">
      <c r="A879" s="39">
        <v>603</v>
      </c>
      <c r="B879" s="5" t="s">
        <v>10</v>
      </c>
      <c r="C879" s="5" t="s">
        <v>11</v>
      </c>
      <c r="D879" s="5">
        <v>93201</v>
      </c>
      <c r="E879" s="47" t="s">
        <v>843</v>
      </c>
      <c r="F879" s="5" t="s">
        <v>21</v>
      </c>
      <c r="G879" s="48">
        <v>171.8</v>
      </c>
      <c r="H879" s="98"/>
      <c r="I879" s="49">
        <f t="shared" si="146"/>
        <v>0</v>
      </c>
      <c r="J879" s="13">
        <f t="shared" si="147"/>
        <v>0</v>
      </c>
    </row>
    <row r="880" spans="1:10" x14ac:dyDescent="0.25">
      <c r="A880" s="39"/>
      <c r="B880" s="5"/>
      <c r="C880" s="5"/>
      <c r="D880" s="5"/>
      <c r="E880" s="47"/>
      <c r="F880" s="5"/>
      <c r="G880" s="48"/>
      <c r="H880" s="49"/>
      <c r="I880" s="49"/>
      <c r="J880" s="13"/>
    </row>
    <row r="881" spans="1:10" ht="35.1" customHeight="1" x14ac:dyDescent="0.25">
      <c r="A881" s="42" t="s">
        <v>985</v>
      </c>
      <c r="B881" s="6"/>
      <c r="C881" s="6"/>
      <c r="D881" s="6"/>
      <c r="E881" s="50" t="s">
        <v>844</v>
      </c>
      <c r="F881" s="102"/>
      <c r="G881" s="102"/>
      <c r="H881" s="103"/>
      <c r="I881" s="103"/>
      <c r="J881" s="28">
        <f>SUM(J883:J887)</f>
        <v>0</v>
      </c>
    </row>
    <row r="882" spans="1:10" x14ac:dyDescent="0.25">
      <c r="A882" s="39"/>
      <c r="B882" s="5"/>
      <c r="C882" s="5"/>
      <c r="D882" s="5"/>
      <c r="E882" s="47"/>
      <c r="F882" s="5"/>
      <c r="G882" s="48"/>
      <c r="H882" s="49"/>
      <c r="I882" s="49"/>
      <c r="J882" s="13"/>
    </row>
    <row r="883" spans="1:10" ht="42.75" x14ac:dyDescent="0.25">
      <c r="A883" s="39">
        <v>604</v>
      </c>
      <c r="B883" s="5" t="s">
        <v>10</v>
      </c>
      <c r="C883" s="5" t="s">
        <v>17</v>
      </c>
      <c r="D883" s="5" t="s">
        <v>221</v>
      </c>
      <c r="E883" s="47" t="s">
        <v>222</v>
      </c>
      <c r="F883" s="5" t="s">
        <v>13</v>
      </c>
      <c r="G883" s="48">
        <v>330.6</v>
      </c>
      <c r="H883" s="98"/>
      <c r="I883" s="49">
        <f t="shared" ref="I883:I887" si="148">ROUND((H883*(1+$J$1)),2)</f>
        <v>0</v>
      </c>
      <c r="J883" s="13">
        <f t="shared" ref="J883:J887" si="149">ROUND((G883*I883),2)</f>
        <v>0</v>
      </c>
    </row>
    <row r="884" spans="1:10" ht="42.75" x14ac:dyDescent="0.25">
      <c r="A884" s="39">
        <v>605</v>
      </c>
      <c r="B884" s="5" t="s">
        <v>10</v>
      </c>
      <c r="C884" s="5" t="s">
        <v>17</v>
      </c>
      <c r="D884" s="5" t="s">
        <v>845</v>
      </c>
      <c r="E884" s="47" t="s">
        <v>846</v>
      </c>
      <c r="F884" s="5" t="s">
        <v>13</v>
      </c>
      <c r="G884" s="48">
        <v>330.6</v>
      </c>
      <c r="H884" s="98"/>
      <c r="I884" s="49">
        <f t="shared" si="148"/>
        <v>0</v>
      </c>
      <c r="J884" s="13">
        <f t="shared" si="149"/>
        <v>0</v>
      </c>
    </row>
    <row r="885" spans="1:10" ht="57" x14ac:dyDescent="0.25">
      <c r="A885" s="39">
        <v>606</v>
      </c>
      <c r="B885" s="5" t="s">
        <v>10</v>
      </c>
      <c r="C885" s="5" t="s">
        <v>17</v>
      </c>
      <c r="D885" s="5" t="s">
        <v>847</v>
      </c>
      <c r="E885" s="47" t="s">
        <v>848</v>
      </c>
      <c r="F885" s="5" t="s">
        <v>13</v>
      </c>
      <c r="G885" s="48">
        <v>330.6</v>
      </c>
      <c r="H885" s="98"/>
      <c r="I885" s="49">
        <f t="shared" si="148"/>
        <v>0</v>
      </c>
      <c r="J885" s="13">
        <f t="shared" si="149"/>
        <v>0</v>
      </c>
    </row>
    <row r="886" spans="1:10" ht="57" x14ac:dyDescent="0.25">
      <c r="A886" s="39">
        <v>607</v>
      </c>
      <c r="B886" s="5" t="s">
        <v>10</v>
      </c>
      <c r="C886" s="5" t="s">
        <v>17</v>
      </c>
      <c r="D886" s="5" t="s">
        <v>849</v>
      </c>
      <c r="E886" s="47" t="s">
        <v>850</v>
      </c>
      <c r="F886" s="5" t="s">
        <v>13</v>
      </c>
      <c r="G886" s="48">
        <v>330.6</v>
      </c>
      <c r="H886" s="98"/>
      <c r="I886" s="49">
        <f t="shared" si="148"/>
        <v>0</v>
      </c>
      <c r="J886" s="13">
        <f t="shared" si="149"/>
        <v>0</v>
      </c>
    </row>
    <row r="887" spans="1:10" x14ac:dyDescent="0.25">
      <c r="A887" s="39">
        <v>608</v>
      </c>
      <c r="B887" s="5" t="s">
        <v>10</v>
      </c>
      <c r="C887" s="5" t="s">
        <v>11</v>
      </c>
      <c r="D887" s="5">
        <v>101979</v>
      </c>
      <c r="E887" s="47" t="s">
        <v>207</v>
      </c>
      <c r="F887" s="5" t="s">
        <v>21</v>
      </c>
      <c r="G887" s="48">
        <v>177.7</v>
      </c>
      <c r="H887" s="98"/>
      <c r="I887" s="49">
        <f t="shared" si="148"/>
        <v>0</v>
      </c>
      <c r="J887" s="13">
        <f t="shared" si="149"/>
        <v>0</v>
      </c>
    </row>
    <row r="888" spans="1:10" x14ac:dyDescent="0.25">
      <c r="A888" s="39"/>
      <c r="B888" s="5"/>
      <c r="C888" s="5"/>
      <c r="D888" s="5"/>
      <c r="E888" s="47"/>
      <c r="F888" s="5"/>
      <c r="G888" s="48"/>
      <c r="H888" s="49"/>
      <c r="I888" s="49"/>
      <c r="J888" s="13"/>
    </row>
    <row r="889" spans="1:10" ht="35.1" customHeight="1" x14ac:dyDescent="0.25">
      <c r="A889" s="42" t="s">
        <v>986</v>
      </c>
      <c r="B889" s="6"/>
      <c r="C889" s="6"/>
      <c r="D889" s="6"/>
      <c r="E889" s="50" t="s">
        <v>851</v>
      </c>
      <c r="F889" s="102"/>
      <c r="G889" s="102"/>
      <c r="H889" s="103"/>
      <c r="I889" s="103"/>
      <c r="J889" s="28">
        <f>SUM(J891:J892)</f>
        <v>0</v>
      </c>
    </row>
    <row r="890" spans="1:10" x14ac:dyDescent="0.25">
      <c r="A890" s="39"/>
      <c r="B890" s="5"/>
      <c r="C890" s="5"/>
      <c r="D890" s="5"/>
      <c r="E890" s="47"/>
      <c r="F890" s="5"/>
      <c r="G890" s="48"/>
      <c r="H890" s="49"/>
      <c r="I890" s="49"/>
      <c r="J890" s="13"/>
    </row>
    <row r="891" spans="1:10" ht="28.5" x14ac:dyDescent="0.25">
      <c r="A891" s="39">
        <v>609</v>
      </c>
      <c r="B891" s="5" t="s">
        <v>10</v>
      </c>
      <c r="C891" s="5" t="s">
        <v>17</v>
      </c>
      <c r="D891" s="5" t="s">
        <v>852</v>
      </c>
      <c r="E891" s="47" t="s">
        <v>853</v>
      </c>
      <c r="F891" s="5" t="s">
        <v>13</v>
      </c>
      <c r="G891" s="48">
        <v>330.6</v>
      </c>
      <c r="H891" s="98"/>
      <c r="I891" s="49">
        <f t="shared" ref="I891:I892" si="150">ROUND((H891*(1+$J$1)),2)</f>
        <v>0</v>
      </c>
      <c r="J891" s="13">
        <f t="shared" ref="J891:J892" si="151">ROUND((G891*I891),2)</f>
        <v>0</v>
      </c>
    </row>
    <row r="892" spans="1:10" ht="42.75" x14ac:dyDescent="0.25">
      <c r="A892" s="39">
        <v>610</v>
      </c>
      <c r="B892" s="5" t="s">
        <v>10</v>
      </c>
      <c r="C892" s="5" t="s">
        <v>17</v>
      </c>
      <c r="D892" s="5" t="s">
        <v>854</v>
      </c>
      <c r="E892" s="47" t="s">
        <v>855</v>
      </c>
      <c r="F892" s="5" t="s">
        <v>13</v>
      </c>
      <c r="G892" s="48">
        <v>330.6</v>
      </c>
      <c r="H892" s="98"/>
      <c r="I892" s="49">
        <f t="shared" si="150"/>
        <v>0</v>
      </c>
      <c r="J892" s="13">
        <f t="shared" si="151"/>
        <v>0</v>
      </c>
    </row>
    <row r="893" spans="1:10" x14ac:dyDescent="0.25">
      <c r="A893" s="39"/>
      <c r="B893" s="5"/>
      <c r="C893" s="5"/>
      <c r="D893" s="5"/>
      <c r="E893" s="47"/>
      <c r="F893" s="5"/>
      <c r="G893" s="48"/>
      <c r="H893" s="49"/>
      <c r="I893" s="49"/>
      <c r="J893" s="13"/>
    </row>
    <row r="894" spans="1:10" s="8" customFormat="1" ht="35.1" customHeight="1" x14ac:dyDescent="0.25">
      <c r="A894" s="38" t="s">
        <v>950</v>
      </c>
      <c r="B894" s="9"/>
      <c r="C894" s="9"/>
      <c r="D894" s="9"/>
      <c r="E894" s="46" t="s">
        <v>856</v>
      </c>
      <c r="F894" s="106"/>
      <c r="G894" s="106"/>
      <c r="H894" s="107"/>
      <c r="I894" s="107"/>
      <c r="J894" s="29">
        <f>SUM(J896:J897)</f>
        <v>0</v>
      </c>
    </row>
    <row r="895" spans="1:10" x14ac:dyDescent="0.25">
      <c r="A895" s="39"/>
      <c r="B895" s="5"/>
      <c r="C895" s="5"/>
      <c r="D895" s="5"/>
      <c r="E895" s="47"/>
      <c r="F895" s="5"/>
      <c r="G895" s="48"/>
      <c r="H895" s="49"/>
      <c r="I895" s="49"/>
      <c r="J895" s="13"/>
    </row>
    <row r="896" spans="1:10" ht="19.5" customHeight="1" x14ac:dyDescent="0.25">
      <c r="A896" s="39">
        <v>611</v>
      </c>
      <c r="B896" s="5" t="s">
        <v>10</v>
      </c>
      <c r="C896" s="5" t="s">
        <v>11</v>
      </c>
      <c r="D896" s="5">
        <v>99803</v>
      </c>
      <c r="E896" s="47" t="s">
        <v>857</v>
      </c>
      <c r="F896" s="5" t="s">
        <v>13</v>
      </c>
      <c r="G896" s="48">
        <v>1545.99</v>
      </c>
      <c r="H896" s="98"/>
      <c r="I896" s="49">
        <f t="shared" ref="I896:I897" si="152">ROUND((H896*(1+$J$1)),2)</f>
        <v>0</v>
      </c>
      <c r="J896" s="13">
        <f t="shared" ref="J896:J897" si="153">ROUND((G896*I896),2)</f>
        <v>0</v>
      </c>
    </row>
    <row r="897" spans="1:11" ht="28.5" x14ac:dyDescent="0.25">
      <c r="A897" s="39">
        <v>612</v>
      </c>
      <c r="B897" s="5" t="s">
        <v>10</v>
      </c>
      <c r="C897" s="5" t="s">
        <v>11</v>
      </c>
      <c r="D897" s="5">
        <v>103689</v>
      </c>
      <c r="E897" s="47" t="s">
        <v>12</v>
      </c>
      <c r="F897" s="5" t="s">
        <v>13</v>
      </c>
      <c r="G897" s="48">
        <v>6</v>
      </c>
      <c r="H897" s="98"/>
      <c r="I897" s="49">
        <f t="shared" si="152"/>
        <v>0</v>
      </c>
      <c r="J897" s="13">
        <f t="shared" si="153"/>
        <v>0</v>
      </c>
    </row>
    <row r="898" spans="1:11" x14ac:dyDescent="0.25">
      <c r="A898" s="41"/>
      <c r="B898" s="4"/>
      <c r="C898" s="4"/>
      <c r="D898" s="4"/>
      <c r="E898" s="80"/>
      <c r="F898" s="5"/>
      <c r="G898" s="81"/>
      <c r="H898" s="82"/>
      <c r="I898" s="82"/>
      <c r="J898" s="26"/>
    </row>
    <row r="899" spans="1:11" ht="15.75" thickBot="1" x14ac:dyDescent="0.3">
      <c r="A899" s="44"/>
      <c r="B899" s="83"/>
      <c r="C899" s="83"/>
      <c r="D899" s="83"/>
      <c r="E899" s="84"/>
      <c r="F899" s="85"/>
      <c r="G899" s="86"/>
      <c r="H899" s="87"/>
      <c r="I899" s="88" t="s">
        <v>8</v>
      </c>
      <c r="J899" s="30">
        <f>J11+J15+J27+J37+J55+J117+J138+J207+J216+J244+J272+J312+J225+J375+J400+J493+J508+J588+J727+J744+J796+J802+J812+J828+J851+J894</f>
        <v>0</v>
      </c>
      <c r="K899" s="1"/>
    </row>
    <row r="900" spans="1:11" x14ac:dyDescent="0.25">
      <c r="A900" s="99"/>
      <c r="B900" s="100"/>
      <c r="C900" s="100"/>
      <c r="D900" s="100"/>
      <c r="E900" s="100"/>
      <c r="F900" s="100"/>
      <c r="G900" s="100"/>
      <c r="H900" s="100"/>
      <c r="I900" s="100"/>
      <c r="J900" s="101"/>
    </row>
    <row r="901" spans="1:11" x14ac:dyDescent="0.25">
      <c r="A901" s="17"/>
      <c r="B901" s="17"/>
      <c r="C901" s="17"/>
      <c r="D901" s="17"/>
      <c r="E901" s="94"/>
      <c r="F901" s="17"/>
      <c r="G901" s="95"/>
      <c r="H901" s="73"/>
      <c r="I901" s="73"/>
      <c r="J901" s="73"/>
    </row>
    <row r="902" spans="1:11" x14ac:dyDescent="0.25">
      <c r="E902" s="90"/>
    </row>
    <row r="903" spans="1:11" x14ac:dyDescent="0.25">
      <c r="E903" s="90"/>
      <c r="J903" s="96"/>
    </row>
    <row r="904" spans="1:11" x14ac:dyDescent="0.25">
      <c r="E904" s="90"/>
    </row>
    <row r="906" spans="1:11" x14ac:dyDescent="0.25">
      <c r="E906" s="104"/>
      <c r="F906" s="105"/>
      <c r="G906" s="105"/>
    </row>
    <row r="908" spans="1:11" x14ac:dyDescent="0.25">
      <c r="E908" s="93"/>
    </row>
    <row r="912" spans="1:11" x14ac:dyDescent="0.25">
      <c r="I912"/>
    </row>
    <row r="914" spans="11:11" x14ac:dyDescent="0.25">
      <c r="K914" s="32"/>
    </row>
  </sheetData>
  <sheetProtection algorithmName="SHA-512" hashValue="prA1z0mlU6yZhdqbkoc3u1jckmAAfs21nE426amf8RczVLV3pBW3FObbu3Uus8yafKuohVtfWsJfzcNdQVXjnA==" saltValue="by1B22WzGrAxtXQYMHEEVQ==" spinCount="100000" sheet="1" objects="1" scenarios="1" selectLockedCells="1"/>
  <autoFilter ref="A7:J7" xr:uid="{00000000-0009-0000-0000-000000000000}"/>
  <sortState xmlns:xlrd2="http://schemas.microsoft.com/office/spreadsheetml/2017/richdata2" ref="C2:E2">
    <sortCondition ref="C2"/>
  </sortState>
  <mergeCells count="106">
    <mergeCell ref="C2:E2"/>
    <mergeCell ref="F15:I15"/>
    <mergeCell ref="F27:I27"/>
    <mergeCell ref="A6:J6"/>
    <mergeCell ref="F55:I55"/>
    <mergeCell ref="G5:H5"/>
    <mergeCell ref="F11:I11"/>
    <mergeCell ref="F37:I37"/>
    <mergeCell ref="F39:I39"/>
    <mergeCell ref="F44:I44"/>
    <mergeCell ref="A8:J8"/>
    <mergeCell ref="A9:J9"/>
    <mergeCell ref="A10:J10"/>
    <mergeCell ref="F57:I57"/>
    <mergeCell ref="F103:I103"/>
    <mergeCell ref="F110:I110"/>
    <mergeCell ref="F117:I117"/>
    <mergeCell ref="F119:I119"/>
    <mergeCell ref="F65:I65"/>
    <mergeCell ref="F78:I78"/>
    <mergeCell ref="F87:I87"/>
    <mergeCell ref="F97:I97"/>
    <mergeCell ref="F101:I101"/>
    <mergeCell ref="F166:I166"/>
    <mergeCell ref="F186:I186"/>
    <mergeCell ref="F191:I191"/>
    <mergeCell ref="F207:I207"/>
    <mergeCell ref="F216:I216"/>
    <mergeCell ref="F132:I132"/>
    <mergeCell ref="F138:I138"/>
    <mergeCell ref="F140:I140"/>
    <mergeCell ref="F149:I149"/>
    <mergeCell ref="F156:I156"/>
    <mergeCell ref="F272:I272"/>
    <mergeCell ref="F274:I274"/>
    <mergeCell ref="F285:I285"/>
    <mergeCell ref="F290:I290"/>
    <mergeCell ref="F296:I296"/>
    <mergeCell ref="F225:I225"/>
    <mergeCell ref="F227:I227"/>
    <mergeCell ref="F244:I244"/>
    <mergeCell ref="F246:I246"/>
    <mergeCell ref="F261:I261"/>
    <mergeCell ref="F364:I364"/>
    <mergeCell ref="F368:I368"/>
    <mergeCell ref="F375:I375"/>
    <mergeCell ref="F377:I377"/>
    <mergeCell ref="F395:I395"/>
    <mergeCell ref="F306:I306"/>
    <mergeCell ref="F308:I308"/>
    <mergeCell ref="F312:I312"/>
    <mergeCell ref="F314:I314"/>
    <mergeCell ref="F354:I354"/>
    <mergeCell ref="F493:I493"/>
    <mergeCell ref="F508:I508"/>
    <mergeCell ref="F510:I510"/>
    <mergeCell ref="F515:I515"/>
    <mergeCell ref="F520:I520"/>
    <mergeCell ref="F400:I400"/>
    <mergeCell ref="F402:I402"/>
    <mergeCell ref="F434:I434"/>
    <mergeCell ref="F440:I440"/>
    <mergeCell ref="F454:I454"/>
    <mergeCell ref="F608:I608"/>
    <mergeCell ref="F628:I628"/>
    <mergeCell ref="F642:I642"/>
    <mergeCell ref="F648:I648"/>
    <mergeCell ref="F663:I663"/>
    <mergeCell ref="F537:I537"/>
    <mergeCell ref="F575:I575"/>
    <mergeCell ref="F588:I588"/>
    <mergeCell ref="F590:I590"/>
    <mergeCell ref="F595:I595"/>
    <mergeCell ref="F796:I796"/>
    <mergeCell ref="F802:I802"/>
    <mergeCell ref="F812:I812"/>
    <mergeCell ref="F828:I828"/>
    <mergeCell ref="F830:I830"/>
    <mergeCell ref="F694:I694"/>
    <mergeCell ref="F705:I705"/>
    <mergeCell ref="F711:I711"/>
    <mergeCell ref="F722:I722"/>
    <mergeCell ref="A900:J900"/>
    <mergeCell ref="F836:I836"/>
    <mergeCell ref="E906:G906"/>
    <mergeCell ref="F876:I876"/>
    <mergeCell ref="F881:I881"/>
    <mergeCell ref="F889:I889"/>
    <mergeCell ref="F894:I894"/>
    <mergeCell ref="F872:I872"/>
    <mergeCell ref="F123:I123"/>
    <mergeCell ref="F841:I841"/>
    <mergeCell ref="F851:I851"/>
    <mergeCell ref="F853:I853"/>
    <mergeCell ref="F861:I861"/>
    <mergeCell ref="F758:I758"/>
    <mergeCell ref="F768:I768"/>
    <mergeCell ref="F774:I774"/>
    <mergeCell ref="F779:I779"/>
    <mergeCell ref="F792:I792"/>
    <mergeCell ref="F727:I727"/>
    <mergeCell ref="F729:I729"/>
    <mergeCell ref="F737:I737"/>
    <mergeCell ref="F744:I744"/>
    <mergeCell ref="F746:I746"/>
    <mergeCell ref="F682:I682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landscape" r:id="rId1"/>
  <rowBreaks count="22" manualBreakCount="22">
    <brk id="54" max="9" man="1"/>
    <brk id="77" max="9" man="1"/>
    <brk id="100" max="9" man="1"/>
    <brk id="116" max="9" man="1"/>
    <brk id="137" max="9" man="1"/>
    <brk id="155" max="9" man="1"/>
    <brk id="185" max="9" man="1"/>
    <brk id="206" max="9" man="1"/>
    <brk id="243" max="9" man="1"/>
    <brk id="267" max="9" man="1"/>
    <brk id="295" max="9" man="1"/>
    <brk id="311" max="9" man="1"/>
    <brk id="353" max="9" man="1"/>
    <brk id="374" max="9" man="1"/>
    <brk id="497" max="9" man="1"/>
    <brk id="587" max="9" man="1"/>
    <brk id="704" max="9" man="1"/>
    <brk id="726" max="9" man="1"/>
    <brk id="753" max="9" man="1"/>
    <brk id="795" max="9" man="1"/>
    <brk id="827" max="9" man="1"/>
    <brk id="893" max="9" man="1"/>
  </rowBreaks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628650</xdr:colOff>
                <xdr:row>0</xdr:row>
                <xdr:rowOff>66675</xdr:rowOff>
              </from>
              <to>
                <xdr:col>1</xdr:col>
                <xdr:colOff>666750</xdr:colOff>
                <xdr:row>2</xdr:row>
                <xdr:rowOff>38100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LOTE 1</vt:lpstr>
      <vt:lpstr>'LOTE 1'!Area_de_impressao</vt:lpstr>
      <vt:lpstr>'LOTE 1'!Titulos_de_impressao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Rodrigo Nascimento Minatto</cp:lastModifiedBy>
  <cp:lastPrinted>2025-03-18T19:01:09Z</cp:lastPrinted>
  <dcterms:created xsi:type="dcterms:W3CDTF">2024-09-17T16:48:09Z</dcterms:created>
  <dcterms:modified xsi:type="dcterms:W3CDTF">2025-03-25T16:57:15Z</dcterms:modified>
  <cp:category>Sinapi Excel</cp:category>
</cp:coreProperties>
</file>