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drawings/drawing4.xml" ContentType="application/vnd.openxmlformats-officedocument.drawing+xml"/>
  <Override PartName="/xl/drawings/drawing5.xml" ContentType="application/vnd.openxmlformats-officedocument.drawing+xml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\\Srv02\_backup-SMDUH\SMDUH\__OBRAS\__PROJETOS\__SMEC\CONVÊNIO 1381-2023_PISO HELIO FRAGA\PLANILHA LICITANTES\"/>
    </mc:Choice>
  </mc:AlternateContent>
  <xr:revisionPtr revIDLastSave="0" documentId="13_ncr:1_{318FDB88-8EF7-4E8D-A77B-7DA3A22A42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" sheetId="1" r:id="rId1"/>
    <sheet name="COMPOSIÇÕES" sheetId="6" r:id="rId2"/>
    <sheet name="BDI" sheetId="3" r:id="rId3"/>
    <sheet name="DEM. ENCARGOS SOCIAIS" sheetId="5" r:id="rId4"/>
    <sheet name="CRONOGRAMA FÍS - FIN" sheetId="2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J15" i="1" s="1"/>
  <c r="I14" i="1"/>
  <c r="J14" i="1" s="1"/>
  <c r="J13" i="1" s="1"/>
  <c r="G7" i="2" l="1"/>
  <c r="I24" i="1"/>
  <c r="J24" i="1" s="1"/>
  <c r="I17" i="1"/>
  <c r="J17" i="1" s="1"/>
  <c r="J16" i="1" s="1"/>
  <c r="G8" i="2" s="1"/>
  <c r="J10" i="6"/>
  <c r="J11" i="6" s="1"/>
  <c r="J7" i="2" l="1"/>
  <c r="I28" i="1"/>
  <c r="J28" i="1" s="1"/>
  <c r="I27" i="1"/>
  <c r="J27" i="1" s="1"/>
  <c r="E22" i="3" l="1"/>
  <c r="E24" i="3" l="1"/>
  <c r="E45" i="5"/>
  <c r="D45" i="5"/>
  <c r="E41" i="5"/>
  <c r="D41" i="5"/>
  <c r="E34" i="5"/>
  <c r="D34" i="5"/>
  <c r="E22" i="5"/>
  <c r="D22" i="5"/>
  <c r="D46" i="5" l="1"/>
  <c r="E46" i="5"/>
  <c r="E23" i="3" l="1"/>
  <c r="I25" i="1" l="1"/>
  <c r="J25" i="1" s="1"/>
  <c r="J23" i="1" s="1"/>
  <c r="G10" i="2" s="1"/>
  <c r="I22" i="1"/>
  <c r="J22" i="1" s="1"/>
  <c r="I19" i="1"/>
  <c r="J19" i="1" s="1"/>
  <c r="I21" i="1"/>
  <c r="J21" i="1" s="1"/>
  <c r="I20" i="1"/>
  <c r="J20" i="1" s="1"/>
  <c r="J26" i="1" l="1"/>
  <c r="J18" i="1"/>
  <c r="G9" i="2" l="1"/>
  <c r="J29" i="1"/>
  <c r="G11" i="2"/>
  <c r="J11" i="2" s="1"/>
  <c r="J10" i="2"/>
  <c r="J8" i="2"/>
  <c r="J9" i="2" l="1"/>
  <c r="J12" i="2" s="1"/>
  <c r="J13" i="2" s="1"/>
  <c r="G12" i="2"/>
  <c r="J14" i="2" l="1"/>
  <c r="I8" i="2"/>
  <c r="I7" i="2"/>
  <c r="I12" i="2" s="1"/>
  <c r="I9" i="2"/>
  <c r="I10" i="2"/>
  <c r="I11" i="2"/>
</calcChain>
</file>

<file path=xl/sharedStrings.xml><?xml version="1.0" encoding="utf-8"?>
<sst xmlns="http://schemas.openxmlformats.org/spreadsheetml/2006/main" count="262" uniqueCount="215">
  <si>
    <t>SINAPI</t>
  </si>
  <si>
    <t>m²</t>
  </si>
  <si>
    <t>m</t>
  </si>
  <si>
    <t xml:space="preserve">OBRA: </t>
  </si>
  <si>
    <t>ITEM</t>
  </si>
  <si>
    <t>DESCRIÇÃO</t>
  </si>
  <si>
    <t>VALOR (R$) COM BDI</t>
  </si>
  <si>
    <t>%</t>
  </si>
  <si>
    <t>IDENTIFICAÇÃO</t>
  </si>
  <si>
    <t>Serviços preliminares</t>
  </si>
  <si>
    <t>Pisos</t>
  </si>
  <si>
    <t>Acabamentos</t>
  </si>
  <si>
    <t>Outros</t>
  </si>
  <si>
    <t>R$</t>
  </si>
  <si>
    <t>% ACUM</t>
  </si>
  <si>
    <t>BDI:</t>
  </si>
  <si>
    <t>TOTAL GERAL</t>
  </si>
  <si>
    <t>TOTAL ACUMULADO</t>
  </si>
  <si>
    <t>% ACUMULADO</t>
  </si>
  <si>
    <t>Perpiodo:</t>
  </si>
  <si>
    <t>Mensal</t>
  </si>
  <si>
    <t>Assinatura:</t>
  </si>
  <si>
    <t>Item</t>
  </si>
  <si>
    <t>ADMINISTRAÇÃO CENTRAL</t>
  </si>
  <si>
    <t>1.1</t>
  </si>
  <si>
    <t>ESCRITÓRIO CENTRAL</t>
  </si>
  <si>
    <t>1.2</t>
  </si>
  <si>
    <t>VIAGENS</t>
  </si>
  <si>
    <t>1.3</t>
  </si>
  <si>
    <t>OUTROS</t>
  </si>
  <si>
    <t>PIS</t>
  </si>
  <si>
    <t>RISCO</t>
  </si>
  <si>
    <t>DESPESAS FINANCEIRAS</t>
  </si>
  <si>
    <t>LUCRO</t>
  </si>
  <si>
    <t xml:space="preserve">BDI CALCULADO CONFORME ACÓRDÃO Nº 2369/2011 – TCU </t>
  </si>
  <si>
    <t>Fórmula de Cálculo do BDI</t>
  </si>
  <si>
    <t>AC</t>
  </si>
  <si>
    <t>R</t>
  </si>
  <si>
    <t>L</t>
  </si>
  <si>
    <t>DF</t>
  </si>
  <si>
    <t>TIPO DE OBRA:</t>
  </si>
  <si>
    <t>IMPOSTOS</t>
  </si>
  <si>
    <t>Adotado</t>
  </si>
  <si>
    <t>Mín</t>
  </si>
  <si>
    <t>Máx</t>
  </si>
  <si>
    <t>PIS, COFINS, ISSQN (DESONERADO)</t>
  </si>
  <si>
    <t>PIS, COFINS, ISSQN (S/ DESONERAÇÃO)</t>
  </si>
  <si>
    <t>Composição do BDI</t>
  </si>
  <si>
    <t>S + G</t>
  </si>
  <si>
    <t>SEGURO e GARANTIA</t>
  </si>
  <si>
    <t>6.1</t>
  </si>
  <si>
    <t>6.2</t>
  </si>
  <si>
    <t>6.3</t>
  </si>
  <si>
    <t>6.4</t>
  </si>
  <si>
    <t>6.5</t>
  </si>
  <si>
    <t>COFINS</t>
  </si>
  <si>
    <t>ISSQN</t>
  </si>
  <si>
    <t>I1</t>
  </si>
  <si>
    <t>I2</t>
  </si>
  <si>
    <t>I3</t>
  </si>
  <si>
    <t>I4</t>
  </si>
  <si>
    <t>I5</t>
  </si>
  <si>
    <t>Conf. Legislação</t>
  </si>
  <si>
    <t>Conf. Legislação + 2%</t>
  </si>
  <si>
    <t>BDI Sem Desoneração:</t>
  </si>
  <si>
    <t>BDI Com Desoneração:</t>
  </si>
  <si>
    <t>BDI RESULTANTE</t>
  </si>
  <si>
    <t>BDI ADOTADO:</t>
  </si>
  <si>
    <t xml:space="preserve">Mín </t>
  </si>
  <si>
    <t>1 - Construção de Edifícios</t>
  </si>
  <si>
    <t>OBSERVAÇÕES:</t>
  </si>
  <si>
    <r>
      <rPr>
        <b/>
        <sz val="10"/>
        <color theme="1"/>
        <rFont val="Arial"/>
        <family val="2"/>
      </rPr>
      <t>AC</t>
    </r>
    <r>
      <rPr>
        <sz val="10"/>
        <color theme="1"/>
        <rFont val="Arial"/>
        <family val="2"/>
      </rPr>
      <t xml:space="preserve"> = Administração central</t>
    </r>
  </si>
  <si>
    <r>
      <rPr>
        <b/>
        <sz val="10"/>
        <color theme="1"/>
        <rFont val="Arial"/>
        <family val="2"/>
      </rPr>
      <t>G</t>
    </r>
    <r>
      <rPr>
        <sz val="10"/>
        <color theme="1"/>
        <rFont val="Arial"/>
        <family val="2"/>
      </rPr>
      <t xml:space="preserve"> = Garantias exigidas em edital</t>
    </r>
  </si>
  <si>
    <r>
      <rPr>
        <b/>
        <sz val="10"/>
        <color theme="1"/>
        <rFont val="Arial"/>
        <family val="2"/>
      </rPr>
      <t>R</t>
    </r>
    <r>
      <rPr>
        <sz val="10"/>
        <color theme="1"/>
        <rFont val="Arial"/>
        <family val="2"/>
      </rPr>
      <t xml:space="preserve"> = Riscos e imprevistos</t>
    </r>
  </si>
  <si>
    <r>
      <rPr>
        <b/>
        <sz val="10"/>
        <color theme="1"/>
        <rFont val="Arial"/>
        <family val="2"/>
      </rPr>
      <t>S</t>
    </r>
    <r>
      <rPr>
        <sz val="10"/>
        <color theme="1"/>
        <rFont val="Arial"/>
        <family val="2"/>
      </rPr>
      <t xml:space="preserve"> = Seguros</t>
    </r>
  </si>
  <si>
    <r>
      <rPr>
        <b/>
        <sz val="10"/>
        <color theme="1"/>
        <rFont val="Arial"/>
        <family val="2"/>
      </rPr>
      <t>DF</t>
    </r>
    <r>
      <rPr>
        <sz val="10"/>
        <color theme="1"/>
        <rFont val="Arial"/>
        <family val="2"/>
      </rPr>
      <t xml:space="preserve"> = Despesas financeiras</t>
    </r>
  </si>
  <si>
    <r>
      <rPr>
        <b/>
        <sz val="10"/>
        <color theme="1"/>
        <rFont val="Arial"/>
        <family val="2"/>
      </rPr>
      <t>L</t>
    </r>
    <r>
      <rPr>
        <sz val="10"/>
        <color theme="1"/>
        <rFont val="Arial"/>
        <family val="2"/>
      </rPr>
      <t xml:space="preserve"> = Remuneração bruta do construtor</t>
    </r>
  </si>
  <si>
    <r>
      <rPr>
        <b/>
        <sz val="10"/>
        <color theme="1"/>
        <rFont val="Arial"/>
        <family val="2"/>
      </rPr>
      <t>I</t>
    </r>
    <r>
      <rPr>
        <sz val="10"/>
        <color theme="1"/>
        <rFont val="Arial"/>
        <family val="2"/>
      </rPr>
      <t xml:space="preserve"> = Tributos sobre o preço de venda (PIS, Cofins, CPRB e ISS).</t>
    </r>
  </si>
  <si>
    <t>Peso %</t>
  </si>
  <si>
    <t>Especificação - Descrição das características de materiais e serviços necessários para execução da obra.</t>
  </si>
  <si>
    <t>DETALHAMENTO DO BDI 1</t>
  </si>
  <si>
    <t>BDI 1:</t>
  </si>
  <si>
    <t>A</t>
  </si>
  <si>
    <t>B</t>
  </si>
  <si>
    <t>ENCARGOS SOCIAIS SOBRE A MÃO DE OBRA</t>
  </si>
  <si>
    <t>CÓDIGO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</si>
  <si>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</si>
  <si>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</si>
  <si>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</si>
  <si>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</si>
  <si>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</si>
  <si>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</si>
  <si>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</si>
  <si>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</si>
  <si>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</si>
  <si>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</si>
  <si>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</si>
  <si>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</si>
  <si>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</si>
  <si>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</si>
  <si>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</si>
  <si>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</si>
  <si>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</si>
  <si>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</si>
  <si>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</si>
  <si>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</si>
  <si>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</si>
  <si>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</si>
  <si>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</si>
  <si>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</si>
  <si>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</si>
  <si>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</si>
  <si>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</si>
  <si>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</si>
  <si>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</si>
  <si>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</si>
  <si>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</si>
  <si>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</si>
  <si>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</si>
  <si>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</si>
  <si>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</si>
  <si>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</si>
  <si>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</si>
  <si>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</si>
  <si>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</si>
  <si>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</si>
  <si>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</si>
  <si>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</si>
  <si>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</si>
  <si>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</si>
  <si>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 xml:space="preserve">C2 </t>
  </si>
  <si>
    <t xml:space="preserve">Aviso Prévio Trabalhado </t>
  </si>
  <si>
    <t xml:space="preserve">C3 </t>
  </si>
  <si>
    <t xml:space="preserve">Férias Indenizadas </t>
  </si>
  <si>
    <t xml:space="preserve">C4 </t>
  </si>
  <si>
    <t xml:space="preserve">Depósito Rescisão Sem Justa Causa </t>
  </si>
  <si>
    <t xml:space="preserve">C5 </t>
  </si>
  <si>
    <t xml:space="preserve">Indenização Adicional </t>
  </si>
  <si>
    <t xml:space="preserve">C </t>
  </si>
  <si>
    <t xml:space="preserve">Total </t>
  </si>
  <si>
    <t xml:space="preserve">GRUPO D </t>
  </si>
  <si>
    <t xml:space="preserve">D1 </t>
  </si>
  <si>
    <t xml:space="preserve">Reincidência de Grupo A sobre Grupo B </t>
  </si>
  <si>
    <t xml:space="preserve">D2 </t>
  </si>
  <si>
    <t xml:space="preserve">Reincidência de Grupo A sobre Aviso Prévio Trabalhado e Reincidência do FGTS sobre Aviso Prévio Indenizado </t>
  </si>
  <si>
    <t xml:space="preserve">D </t>
  </si>
  <si>
    <t>TOTAL(A+B+C+D)</t>
  </si>
  <si>
    <t>30 dias</t>
  </si>
  <si>
    <t>m³</t>
  </si>
  <si>
    <t>FONTE</t>
  </si>
  <si>
    <t>DESCRIÇÃO DOS SERVIÇOS</t>
  </si>
  <si>
    <t>QUANT.</t>
  </si>
  <si>
    <t>PREÇO SEM BDI (R$)</t>
  </si>
  <si>
    <t>PREÇO COM BDI (R$)</t>
  </si>
  <si>
    <t>VALOR (R$)</t>
  </si>
  <si>
    <t>Proponente:</t>
  </si>
  <si>
    <t>PREFEITURA MUNICIPAL DE NOVA SANTA RITA</t>
  </si>
  <si>
    <t>Endereço:</t>
  </si>
  <si>
    <t>Obra:</t>
  </si>
  <si>
    <t>Unidade Federativa:</t>
  </si>
  <si>
    <t>Data ref. Técnica:</t>
  </si>
  <si>
    <t>Nova Santa Rita - RS</t>
  </si>
  <si>
    <t>PLANILHA ORÇAMENTÁRIA</t>
  </si>
  <si>
    <t>SERVIÇOS PRELIMINARES</t>
  </si>
  <si>
    <t>PISOS</t>
  </si>
  <si>
    <t>ACABAMENTOS</t>
  </si>
  <si>
    <t>COMPOSIÇÃO PRÓPRIA</t>
  </si>
  <si>
    <t>TRANSPORTE DE ENTULHO COM CAMINHÃO BASCULANTE, RODOVIA PAVIMENTADA</t>
  </si>
  <si>
    <t>PRÓPRIA</t>
  </si>
  <si>
    <t>Tipo</t>
  </si>
  <si>
    <t>Coef.</t>
  </si>
  <si>
    <t>Valor Material</t>
  </si>
  <si>
    <t>Valor Mão de Obra</t>
  </si>
  <si>
    <t>Total Material</t>
  </si>
  <si>
    <t>Total Mão de Obra</t>
  </si>
  <si>
    <t>MAT</t>
  </si>
  <si>
    <t>COMPOSIÇÃO</t>
  </si>
  <si>
    <t>H</t>
  </si>
  <si>
    <t>Observação:</t>
  </si>
  <si>
    <t>M3XKM</t>
  </si>
  <si>
    <t>CHP</t>
  </si>
  <si>
    <t>C</t>
  </si>
  <si>
    <t>D</t>
  </si>
  <si>
    <t>UN.</t>
  </si>
  <si>
    <t>RODAPÉ CERÂMICO DE 7CM DE ALTURA COM PLACAS TIPO ESMALTADA EXTRA DE DIMENSÕES 60X60CM. AF_02/2023</t>
  </si>
  <si>
    <t>COMP_2</t>
  </si>
  <si>
    <t>PREFEITURA MUNICIPAL DE NOVA SANTA RITA
SECRETARIA MUNICIPAL DE EDUCAÇÃO
SECRETARIA MUNICIPAL DE DESENVOLVIMENTO URBANO</t>
  </si>
  <si>
    <t>Estado do Rio Grande do Sul
PREFEITURA MUNICIPAL DE NOVA SANTA RITA
SECRETARIA MUNICIPAL DE EDUCAÇÃO
SECRETARIA MUNICIPAL DE DESENVOLVIMENTO URBANO</t>
  </si>
  <si>
    <t>PREFEITURA MUNICIPAL DE NOVA SANTA RITA
SECRETARIA MUNICIPAL DE SAÚDE
SECRETARIA MUNICIPAL DE DESENVOLVIMENTO URBANO</t>
  </si>
  <si>
    <t>REVESTIMENTO CERÂMICO PARA PISO COM PLACAS TIPO ESMALTADA EXTRA DE DIMENSÕES 60X60 CM APLICADA EM AMBIENTES DE ÁREA MAIOR QUE 10 M2. AF_02/2023_PE</t>
  </si>
  <si>
    <t>LIMPEZA DE PISO CERÂMICO OU PORCELANATO UTILIZANDO DETERGENTE NEUTRO E ESCOVAÇÃO MANUAL. AF_04/2019</t>
  </si>
  <si>
    <t>HORISTA</t>
  </si>
  <si>
    <t>MENSALISTA</t>
  </si>
  <si>
    <t>Não incide</t>
  </si>
  <si>
    <t>FORNECIMENTO E INSTALAÇÃO DE PLACA DE OBRA COM CHAPA GALVANIZADA E ESTRUTURA DE MADEIRA. AF_03/2022_PS</t>
  </si>
  <si>
    <t>DESONERADO</t>
  </si>
  <si>
    <t>ENCARGOS SOCIAIS SOBRE PREÇOS DA MÃO-DE-OBRA: 83,25%(HORA), 46,08%(MENSALISTA)</t>
  </si>
  <si>
    <t>DEMOLIÇÃO DE REVESTIMENTO CERÂMICO, DE FORMA MANUAL, SEM REAPROVEITAMENTO. AF_09/2023</t>
  </si>
  <si>
    <t>DEMOLIÇÃO DE RODAPÉ CERÂMICO, DE FORMA MANUAL, SEM REAPROVEITAMENTO. AF_09/2023</t>
  </si>
  <si>
    <t>TRATAMENTO DE JUNTA DE DILATAÇÃO, COM TARUGO DE POLIETILENO E SELANTE PU, INCLUSO PREENCHIMENTO COM ESPUMA EXPANSIVA PU. AF_09/2023</t>
  </si>
  <si>
    <t>CAMINHÃO BASCULANTE 6 M3, PESO BRUTO TOTAL 16.000 KG, CARGA ÚTIL MÁXIMA 13.071 KG, DISTÂNCIA ENTRE EIXOS 4,80 M, POTÊNCIA 230 CV INCLUSIVE CAÇAMBA METÁLICA - CHP DIURNO. AF_06/2014</t>
  </si>
  <si>
    <t>Reforma da E.M.E.F. Hélio Fraga</t>
  </si>
  <si>
    <t>EMEF Hélio Fraga</t>
  </si>
  <si>
    <t>BDI: 24,92%</t>
  </si>
  <si>
    <t>Avenida Santa Rita, 1901 - Centro - Nova Santa Rita</t>
  </si>
  <si>
    <t>Base de encargos sociais: SINAPI RS a partir de 12/2023</t>
  </si>
  <si>
    <t>CRONOGRAMA FISICO - FINANCEIRO (Desonerado)</t>
  </si>
  <si>
    <t>E.M.E.F Hélio Fraga</t>
  </si>
  <si>
    <t>CARGA, MANOBRA E DESCARGA DE ENTULHO EM CAMINHÃO BASCULANTE 14 M³ - CARGA COM ESCAVADEIRA HIDRÁULICA (CAÇAMBA DE 0,80 M³ / 111 HP) E DESCARGA LIVRE (UNIDADE: M3). AF_07/2020</t>
  </si>
  <si>
    <t>ADMINISTRAÇÃO DE OBRA</t>
  </si>
  <si>
    <t>ENGENHEIRO CVIL DE OBRA PLENO COM ENCARGOS COMPLEMENTARES</t>
  </si>
  <si>
    <t>AUXILIAR TÉCNICO DE ENGENHARIA COM ENCARGOS COMPLENTARES</t>
  </si>
  <si>
    <t>Administração da Obra</t>
  </si>
  <si>
    <t xml:space="preserve">CUSTO TOTAL (CUSTO DIRETO TOTAL + BDI) </t>
  </si>
  <si>
    <t>SINAPI SETEMBRO/2024 -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</si>
</sst>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theme="1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1"/>
    </font>
    <font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3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10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2" fillId="0" borderId="0" xfId="2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0" fontId="1" fillId="0" borderId="1" xfId="1" applyNumberFormat="1" applyFont="1" applyBorder="1" applyAlignment="1">
      <alignment horizontal="center" vertical="center"/>
    </xf>
    <xf numFmtId="43" fontId="14" fillId="0" borderId="1" xfId="0" applyNumberFormat="1" applyFont="1" applyBorder="1" applyAlignment="1">
      <alignment vertical="center"/>
    </xf>
    <xf numFmtId="43" fontId="2" fillId="3" borderId="1" xfId="0" applyNumberFormat="1" applyFont="1" applyFill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/>
    <xf numFmtId="43" fontId="1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3" fillId="0" borderId="0" xfId="0" applyFont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1" fillId="6" borderId="9" xfId="0" applyFont="1" applyFill="1" applyBorder="1" applyAlignment="1">
      <alignment horizontal="center" vertical="center"/>
    </xf>
    <xf numFmtId="0" fontId="2" fillId="0" borderId="3" xfId="0" applyFont="1" applyBorder="1"/>
    <xf numFmtId="0" fontId="10" fillId="9" borderId="1" xfId="0" applyFont="1" applyFill="1" applyBorder="1" applyAlignment="1">
      <alignment vertical="center"/>
    </xf>
    <xf numFmtId="10" fontId="10" fillId="9" borderId="1" xfId="1" applyNumberFormat="1" applyFont="1" applyFill="1" applyBorder="1" applyAlignment="1">
      <alignment horizontal="center" vertical="center"/>
    </xf>
    <xf numFmtId="2" fontId="10" fillId="9" borderId="1" xfId="0" applyNumberFormat="1" applyFont="1" applyFill="1" applyBorder="1" applyAlignment="1">
      <alignment vertical="center"/>
    </xf>
    <xf numFmtId="0" fontId="1" fillId="0" borderId="2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44" fontId="1" fillId="0" borderId="0" xfId="0" applyNumberFormat="1" applyFont="1"/>
    <xf numFmtId="0" fontId="2" fillId="6" borderId="17" xfId="0" applyFont="1" applyFill="1" applyBorder="1"/>
    <xf numFmtId="0" fontId="5" fillId="6" borderId="17" xfId="0" applyFont="1" applyFill="1" applyBorder="1"/>
    <xf numFmtId="0" fontId="2" fillId="0" borderId="17" xfId="0" applyFont="1" applyBorder="1"/>
    <xf numFmtId="10" fontId="5" fillId="0" borderId="34" xfId="0" applyNumberFormat="1" applyFont="1" applyBorder="1"/>
    <xf numFmtId="0" fontId="25" fillId="0" borderId="0" xfId="0" applyFont="1"/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0" fontId="14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9" xfId="0" applyBorder="1"/>
    <xf numFmtId="0" fontId="1" fillId="6" borderId="0" xfId="0" applyFont="1" applyFill="1" applyAlignment="1">
      <alignment horizontal="center" vertical="center"/>
    </xf>
    <xf numFmtId="0" fontId="1" fillId="0" borderId="8" xfId="0" applyFont="1" applyBorder="1"/>
    <xf numFmtId="0" fontId="1" fillId="0" borderId="11" xfId="0" applyFont="1" applyBorder="1"/>
    <xf numFmtId="0" fontId="2" fillId="0" borderId="18" xfId="0" applyFont="1" applyBorder="1"/>
    <xf numFmtId="0" fontId="8" fillId="0" borderId="18" xfId="0" applyFont="1" applyBorder="1"/>
    <xf numFmtId="0" fontId="8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0" fontId="1" fillId="0" borderId="19" xfId="1" applyNumberFormat="1" applyFont="1" applyBorder="1" applyAlignment="1">
      <alignment horizontal="center" vertical="center"/>
    </xf>
    <xf numFmtId="4" fontId="1" fillId="0" borderId="19" xfId="0" applyNumberFormat="1" applyFont="1" applyBorder="1" applyAlignment="1">
      <alignment vertical="center"/>
    </xf>
    <xf numFmtId="43" fontId="2" fillId="3" borderId="19" xfId="0" applyNumberFormat="1" applyFont="1" applyFill="1" applyBorder="1" applyAlignment="1">
      <alignment horizontal="left" vertical="center"/>
    </xf>
    <xf numFmtId="10" fontId="1" fillId="0" borderId="19" xfId="0" applyNumberFormat="1" applyFont="1" applyBorder="1" applyAlignment="1">
      <alignment horizontal="center" vertical="center"/>
    </xf>
    <xf numFmtId="43" fontId="1" fillId="0" borderId="19" xfId="0" applyNumberFormat="1" applyFont="1" applyBorder="1" applyAlignment="1">
      <alignment horizontal="center" vertical="center"/>
    </xf>
    <xf numFmtId="2" fontId="10" fillId="9" borderId="19" xfId="0" applyNumberFormat="1" applyFont="1" applyFill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/>
    <xf numFmtId="0" fontId="16" fillId="0" borderId="18" xfId="0" applyFont="1" applyBorder="1" applyAlignment="1">
      <alignment vertical="center"/>
    </xf>
    <xf numFmtId="10" fontId="16" fillId="0" borderId="19" xfId="0" applyNumberFormat="1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0" fontId="18" fillId="0" borderId="19" xfId="0" applyNumberFormat="1" applyFont="1" applyBorder="1" applyAlignment="1">
      <alignment vertical="center"/>
    </xf>
    <xf numFmtId="10" fontId="18" fillId="6" borderId="22" xfId="1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8" fillId="0" borderId="14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10" fontId="16" fillId="0" borderId="1" xfId="0" applyNumberFormat="1" applyFont="1" applyBorder="1" applyAlignment="1">
      <alignment vertical="center"/>
    </xf>
    <xf numFmtId="10" fontId="18" fillId="0" borderId="1" xfId="0" applyNumberFormat="1" applyFont="1" applyBorder="1" applyAlignment="1">
      <alignment vertical="center"/>
    </xf>
    <xf numFmtId="10" fontId="16" fillId="0" borderId="19" xfId="0" applyNumberFormat="1" applyFont="1" applyBorder="1" applyAlignment="1">
      <alignment horizontal="right" vertical="center"/>
    </xf>
    <xf numFmtId="10" fontId="18" fillId="0" borderId="19" xfId="0" applyNumberFormat="1" applyFont="1" applyBorder="1" applyAlignment="1">
      <alignment horizontal="right" vertical="center"/>
    </xf>
    <xf numFmtId="10" fontId="18" fillId="6" borderId="50" xfId="1" applyNumberFormat="1" applyFont="1" applyFill="1" applyBorder="1" applyAlignment="1">
      <alignment vertical="center"/>
    </xf>
    <xf numFmtId="0" fontId="0" fillId="10" borderId="32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164" fontId="0" fillId="10" borderId="17" xfId="0" applyNumberForma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 wrapText="1"/>
    </xf>
    <xf numFmtId="44" fontId="0" fillId="10" borderId="17" xfId="0" applyNumberFormat="1" applyFill="1" applyBorder="1" applyAlignment="1">
      <alignment horizontal="center" vertical="center" wrapText="1"/>
    </xf>
    <xf numFmtId="0" fontId="0" fillId="10" borderId="17" xfId="0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44" fontId="0" fillId="0" borderId="16" xfId="0" applyNumberFormat="1" applyBorder="1" applyAlignment="1">
      <alignment horizontal="center" vertical="center"/>
    </xf>
    <xf numFmtId="44" fontId="0" fillId="0" borderId="4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6" xfId="0" applyBorder="1" applyAlignment="1">
      <alignment wrapText="1"/>
    </xf>
    <xf numFmtId="164" fontId="0" fillId="0" borderId="16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0" fontId="1" fillId="6" borderId="16" xfId="0" applyNumberFormat="1" applyFont="1" applyFill="1" applyBorder="1" applyAlignment="1">
      <alignment horizontal="center" vertical="center"/>
    </xf>
    <xf numFmtId="44" fontId="1" fillId="6" borderId="14" xfId="0" applyNumberFormat="1" applyFont="1" applyFill="1" applyBorder="1" applyAlignment="1">
      <alignment horizontal="right" vertical="center"/>
    </xf>
    <xf numFmtId="9" fontId="2" fillId="6" borderId="17" xfId="1" applyFont="1" applyFill="1" applyBorder="1"/>
    <xf numFmtId="0" fontId="2" fillId="0" borderId="8" xfId="0" applyFont="1" applyBorder="1" applyAlignment="1">
      <alignment horizontal="center" vertical="center"/>
    </xf>
    <xf numFmtId="0" fontId="2" fillId="6" borderId="24" xfId="0" applyFont="1" applyFill="1" applyBorder="1" applyAlignment="1">
      <alignment horizontal="left"/>
    </xf>
    <xf numFmtId="0" fontId="2" fillId="6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4" fontId="0" fillId="11" borderId="23" xfId="0" applyNumberFormat="1" applyFill="1" applyBorder="1" applyAlignment="1">
      <alignment horizontal="center"/>
    </xf>
    <xf numFmtId="7" fontId="0" fillId="11" borderId="25" xfId="0" applyNumberForma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3" fontId="1" fillId="0" borderId="1" xfId="0" applyNumberFormat="1" applyFont="1" applyBorder="1" applyAlignment="1">
      <alignment horizontal="left" vertical="center"/>
    </xf>
    <xf numFmtId="43" fontId="1" fillId="0" borderId="19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0" fontId="14" fillId="0" borderId="1" xfId="0" applyNumberFormat="1" applyFont="1" applyBorder="1" applyAlignment="1">
      <alignment horizontal="center" vertical="center"/>
    </xf>
    <xf numFmtId="43" fontId="14" fillId="0" borderId="1" xfId="0" applyNumberFormat="1" applyFont="1" applyBorder="1" applyAlignment="1">
      <alignment horizontal="center" vertical="center"/>
    </xf>
    <xf numFmtId="10" fontId="1" fillId="0" borderId="19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6" fillId="0" borderId="46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10" fillId="9" borderId="18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8" fillId="4" borderId="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22" fillId="0" borderId="36" xfId="0" applyFont="1" applyBorder="1" applyAlignment="1">
      <alignment horizontal="left" vertical="center" wrapText="1" indent="9"/>
    </xf>
    <xf numFmtId="0" fontId="22" fillId="0" borderId="44" xfId="0" applyFont="1" applyBorder="1" applyAlignment="1">
      <alignment horizontal="left" vertical="center" indent="9"/>
    </xf>
    <xf numFmtId="0" fontId="15" fillId="0" borderId="4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5" fillId="5" borderId="0" xfId="0" applyFont="1" applyFill="1" applyAlignment="1">
      <alignment horizontal="left"/>
    </xf>
    <xf numFmtId="0" fontId="13" fillId="0" borderId="0" xfId="0" applyFont="1" applyAlignment="1">
      <alignment horizontal="center" vertical="center"/>
    </xf>
    <xf numFmtId="0" fontId="2" fillId="0" borderId="39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18" fillId="7" borderId="46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18" fillId="7" borderId="41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2" fillId="0" borderId="4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5" fillId="0" borderId="4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18" fillId="0" borderId="3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8" borderId="46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41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indent="10"/>
    </xf>
    <xf numFmtId="44" fontId="1" fillId="6" borderId="0" xfId="0" applyNumberFormat="1" applyFont="1" applyFill="1"/>
    <xf numFmtId="0" fontId="6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left"/>
    </xf>
    <xf numFmtId="0" fontId="2" fillId="6" borderId="28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wrapText="1"/>
    </xf>
    <xf numFmtId="0" fontId="2" fillId="6" borderId="23" xfId="0" applyFont="1" applyFill="1" applyBorder="1" applyAlignment="1">
      <alignment horizontal="left"/>
    </xf>
    <xf numFmtId="0" fontId="1" fillId="6" borderId="24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2" fontId="2" fillId="6" borderId="17" xfId="0" applyNumberFormat="1" applyFont="1" applyFill="1" applyBorder="1" applyAlignment="1">
      <alignment horizontal="right"/>
    </xf>
    <xf numFmtId="44" fontId="1" fillId="6" borderId="17" xfId="0" applyNumberFormat="1" applyFont="1" applyFill="1" applyBorder="1" applyAlignment="1">
      <alignment horizontal="center"/>
    </xf>
    <xf numFmtId="9" fontId="1" fillId="6" borderId="31" xfId="0" applyNumberFormat="1" applyFont="1" applyFill="1" applyBorder="1" applyAlignment="1">
      <alignment horizontal="center"/>
    </xf>
    <xf numFmtId="9" fontId="1" fillId="6" borderId="35" xfId="0" applyNumberFormat="1" applyFont="1" applyFill="1" applyBorder="1" applyAlignment="1">
      <alignment horizontal="center"/>
    </xf>
    <xf numFmtId="9" fontId="1" fillId="6" borderId="32" xfId="0" applyNumberFormat="1" applyFont="1" applyFill="1" applyBorder="1" applyAlignment="1">
      <alignment horizontal="center"/>
    </xf>
    <xf numFmtId="0" fontId="24" fillId="2" borderId="5" xfId="0" applyFont="1" applyFill="1" applyBorder="1" applyAlignment="1" applyProtection="1">
      <alignment horizontal="left" vertical="center" wrapText="1" indent="16"/>
      <protection locked="0"/>
    </xf>
    <xf numFmtId="0" fontId="24" fillId="2" borderId="6" xfId="0" applyFont="1" applyFill="1" applyBorder="1" applyAlignment="1" applyProtection="1">
      <alignment horizontal="left" vertical="center" wrapText="1" indent="16"/>
      <protection locked="0"/>
    </xf>
    <xf numFmtId="0" fontId="24" fillId="2" borderId="7" xfId="0" applyFont="1" applyFill="1" applyBorder="1" applyAlignment="1" applyProtection="1">
      <alignment horizontal="left" vertical="center" wrapText="1" indent="16"/>
      <protection locked="0"/>
    </xf>
    <xf numFmtId="0" fontId="24" fillId="2" borderId="8" xfId="0" applyFont="1" applyFill="1" applyBorder="1" applyAlignment="1" applyProtection="1">
      <alignment horizontal="left" vertical="center" wrapText="1" indent="16"/>
      <protection locked="0"/>
    </xf>
    <xf numFmtId="0" fontId="24" fillId="2" borderId="0" xfId="0" applyFont="1" applyFill="1" applyAlignment="1" applyProtection="1">
      <alignment horizontal="left" vertical="center" wrapText="1" indent="16"/>
      <protection locked="0"/>
    </xf>
    <xf numFmtId="0" fontId="24" fillId="2" borderId="9" xfId="0" applyFont="1" applyFill="1" applyBorder="1" applyAlignment="1" applyProtection="1">
      <alignment horizontal="left" vertical="center" wrapText="1" indent="16"/>
      <protection locked="0"/>
    </xf>
    <xf numFmtId="0" fontId="24" fillId="2" borderId="10" xfId="0" applyFont="1" applyFill="1" applyBorder="1" applyAlignment="1" applyProtection="1">
      <alignment horizontal="left" vertical="center" wrapText="1" indent="16"/>
      <protection locked="0"/>
    </xf>
    <xf numFmtId="0" fontId="24" fillId="2" borderId="11" xfId="0" applyFont="1" applyFill="1" applyBorder="1" applyAlignment="1" applyProtection="1">
      <alignment horizontal="left" vertical="center" wrapText="1" indent="16"/>
      <protection locked="0"/>
    </xf>
    <xf numFmtId="0" fontId="24" fillId="2" borderId="12" xfId="0" applyFont="1" applyFill="1" applyBorder="1" applyAlignment="1" applyProtection="1">
      <alignment horizontal="left" vertical="center" wrapText="1" indent="16"/>
      <protection locked="0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14" fontId="6" fillId="0" borderId="0" xfId="0" applyNumberFormat="1" applyFont="1" applyAlignment="1" applyProtection="1">
      <alignment horizontal="left" vertical="center" wrapText="1"/>
      <protection locked="0"/>
    </xf>
    <xf numFmtId="0" fontId="6" fillId="0" borderId="9" xfId="0" applyFont="1" applyBorder="1" applyAlignment="1" applyProtection="1">
      <alignment horizontal="left" vertical="center" wrapText="1"/>
      <protection locked="0"/>
    </xf>
    <xf numFmtId="0" fontId="19" fillId="0" borderId="8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9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28" xfId="0" applyFont="1" applyBorder="1" applyAlignment="1" applyProtection="1">
      <alignment vertical="center" wrapText="1"/>
      <protection locked="0"/>
    </xf>
    <xf numFmtId="10" fontId="6" fillId="14" borderId="28" xfId="0" applyNumberFormat="1" applyFont="1" applyFill="1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17" fillId="6" borderId="17" xfId="0" applyFont="1" applyFill="1" applyBorder="1" applyAlignment="1" applyProtection="1">
      <alignment horizontal="center" vertical="center"/>
      <protection locked="0"/>
    </xf>
    <xf numFmtId="0" fontId="17" fillId="6" borderId="17" xfId="0" applyFont="1" applyFill="1" applyBorder="1" applyAlignment="1" applyProtection="1">
      <alignment horizontal="center" vertical="center"/>
      <protection locked="0"/>
    </xf>
    <xf numFmtId="0" fontId="23" fillId="0" borderId="17" xfId="0" applyFont="1" applyBorder="1" applyAlignment="1" applyProtection="1">
      <alignment horizontal="center" vertical="center"/>
      <protection locked="0"/>
    </xf>
    <xf numFmtId="0" fontId="23" fillId="14" borderId="17" xfId="0" applyFont="1" applyFill="1" applyBorder="1" applyAlignment="1" applyProtection="1">
      <alignment horizontal="center" vertical="center" wrapText="1"/>
      <protection locked="0"/>
    </xf>
    <xf numFmtId="0" fontId="2" fillId="6" borderId="17" xfId="0" applyFont="1" applyFill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23" fillId="0" borderId="26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4" fontId="27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4" fontId="27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23" fillId="0" borderId="15" xfId="0" applyFont="1" applyBorder="1" applyAlignment="1" applyProtection="1">
      <alignment horizontal="center" vertical="center" wrapText="1"/>
      <protection locked="0"/>
    </xf>
    <xf numFmtId="0" fontId="2" fillId="6" borderId="17" xfId="0" applyFont="1" applyFill="1" applyBorder="1" applyAlignment="1" applyProtection="1">
      <alignment horizontal="center" vertical="center"/>
    </xf>
    <xf numFmtId="0" fontId="2" fillId="6" borderId="17" xfId="0" applyFont="1" applyFill="1" applyBorder="1" applyProtection="1"/>
    <xf numFmtId="0" fontId="2" fillId="12" borderId="17" xfId="0" applyFont="1" applyFill="1" applyBorder="1" applyAlignment="1" applyProtection="1">
      <alignment horizontal="center" vertical="center"/>
    </xf>
    <xf numFmtId="44" fontId="2" fillId="6" borderId="17" xfId="0" applyNumberFormat="1" applyFont="1" applyFill="1" applyBorder="1" applyAlignment="1" applyProtection="1">
      <alignment horizontal="left" vertical="center"/>
    </xf>
    <xf numFmtId="2" fontId="2" fillId="6" borderId="17" xfId="0" applyNumberFormat="1" applyFont="1" applyFill="1" applyBorder="1" applyAlignment="1" applyProtection="1">
      <alignment horizontal="left" vertical="center"/>
    </xf>
    <xf numFmtId="0" fontId="2" fillId="6" borderId="17" xfId="0" applyFont="1" applyFill="1" applyBorder="1" applyAlignment="1" applyProtection="1">
      <alignment horizontal="center"/>
    </xf>
    <xf numFmtId="2" fontId="1" fillId="0" borderId="1" xfId="0" applyNumberFormat="1" applyFont="1" applyBorder="1" applyAlignment="1" applyProtection="1">
      <alignment horizontal="center" vertical="center"/>
    </xf>
    <xf numFmtId="44" fontId="1" fillId="0" borderId="1" xfId="0" applyNumberFormat="1" applyFont="1" applyBorder="1" applyAlignment="1" applyProtection="1">
      <alignment horizontal="left" vertical="center"/>
    </xf>
    <xf numFmtId="2" fontId="1" fillId="0" borderId="15" xfId="0" applyNumberFormat="1" applyFont="1" applyBorder="1" applyAlignment="1" applyProtection="1">
      <alignment horizontal="left" vertical="center"/>
    </xf>
    <xf numFmtId="0" fontId="1" fillId="0" borderId="15" xfId="0" applyFont="1" applyBorder="1" applyAlignment="1" applyProtection="1">
      <alignment horizontal="left" vertical="center"/>
    </xf>
    <xf numFmtId="0" fontId="1" fillId="0" borderId="42" xfId="0" applyFont="1" applyBorder="1" applyAlignment="1" applyProtection="1">
      <alignment horizontal="left" vertical="center"/>
    </xf>
    <xf numFmtId="0" fontId="27" fillId="13" borderId="15" xfId="0" applyFont="1" applyFill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left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2" fontId="1" fillId="0" borderId="26" xfId="0" applyNumberFormat="1" applyFont="1" applyBorder="1" applyAlignment="1" applyProtection="1">
      <alignment vertical="center"/>
    </xf>
    <xf numFmtId="2" fontId="1" fillId="0" borderId="26" xfId="0" applyNumberFormat="1" applyFont="1" applyBorder="1" applyAlignment="1" applyProtection="1">
      <alignment horizontal="center" vertical="center"/>
    </xf>
    <xf numFmtId="2" fontId="1" fillId="0" borderId="29" xfId="0" applyNumberFormat="1" applyFont="1" applyBorder="1" applyAlignment="1" applyProtection="1">
      <alignment horizontal="center" vertical="center"/>
    </xf>
    <xf numFmtId="0" fontId="27" fillId="13" borderId="26" xfId="0" applyFont="1" applyFill="1" applyBorder="1" applyAlignment="1" applyProtection="1">
      <alignment horizontal="center" vertical="center" wrapText="1"/>
    </xf>
    <xf numFmtId="0" fontId="27" fillId="0" borderId="26" xfId="0" applyFont="1" applyBorder="1" applyAlignment="1" applyProtection="1">
      <alignment horizontal="left" vertical="center" wrapText="1"/>
    </xf>
    <xf numFmtId="0" fontId="27" fillId="0" borderId="26" xfId="0" applyFont="1" applyBorder="1" applyAlignment="1" applyProtection="1">
      <alignment horizontal="center" vertical="center" wrapText="1"/>
    </xf>
    <xf numFmtId="0" fontId="2" fillId="6" borderId="17" xfId="0" applyFont="1" applyFill="1" applyBorder="1" applyAlignment="1" applyProtection="1">
      <alignment horizontal="left"/>
    </xf>
    <xf numFmtId="2" fontId="2" fillId="6" borderId="17" xfId="0" applyNumberFormat="1" applyFont="1" applyFill="1" applyBorder="1" applyAlignment="1" applyProtection="1">
      <alignment horizontal="center" vertical="center"/>
    </xf>
    <xf numFmtId="2" fontId="1" fillId="12" borderId="17" xfId="0" applyNumberFormat="1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left" vertical="center"/>
    </xf>
    <xf numFmtId="2" fontId="1" fillId="0" borderId="16" xfId="0" applyNumberFormat="1" applyFont="1" applyBorder="1" applyAlignment="1" applyProtection="1">
      <alignment horizontal="left" vertical="center"/>
    </xf>
    <xf numFmtId="0" fontId="1" fillId="0" borderId="16" xfId="0" applyFont="1" applyBorder="1" applyAlignment="1" applyProtection="1">
      <alignment horizontal="left" vertical="center"/>
    </xf>
    <xf numFmtId="0" fontId="1" fillId="0" borderId="43" xfId="0" applyFont="1" applyBorder="1" applyAlignment="1" applyProtection="1">
      <alignment horizontal="left" vertical="center"/>
    </xf>
    <xf numFmtId="0" fontId="14" fillId="0" borderId="16" xfId="0" applyFont="1" applyBorder="1" applyAlignment="1" applyProtection="1">
      <alignment horizontal="center" vertical="center"/>
    </xf>
    <xf numFmtId="0" fontId="27" fillId="0" borderId="1" xfId="0" applyFont="1" applyBorder="1" applyAlignment="1" applyProtection="1">
      <alignment horizontal="left" vertical="center" wrapText="1"/>
    </xf>
    <xf numFmtId="0" fontId="2" fillId="6" borderId="17" xfId="0" applyFont="1" applyFill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19" xfId="0" applyFont="1" applyBorder="1" applyAlignment="1" applyProtection="1">
      <alignment horizontal="left" vertical="center" wrapText="1"/>
    </xf>
    <xf numFmtId="0" fontId="27" fillId="13" borderId="1" xfId="0" applyFont="1" applyFill="1" applyBorder="1" applyAlignment="1" applyProtection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</xf>
    <xf numFmtId="2" fontId="1" fillId="0" borderId="26" xfId="0" applyNumberFormat="1" applyFont="1" applyBorder="1" applyAlignment="1" applyProtection="1">
      <alignment horizontal="center" vertical="center"/>
    </xf>
    <xf numFmtId="44" fontId="1" fillId="0" borderId="26" xfId="0" applyNumberFormat="1" applyFont="1" applyBorder="1" applyAlignment="1" applyProtection="1">
      <alignment horizontal="left" vertical="center"/>
    </xf>
    <xf numFmtId="2" fontId="1" fillId="0" borderId="26" xfId="0" applyNumberFormat="1" applyFont="1" applyBorder="1" applyAlignment="1" applyProtection="1">
      <alignment horizontal="left" vertical="center"/>
    </xf>
    <xf numFmtId="0" fontId="1" fillId="0" borderId="26" xfId="0" applyFont="1" applyBorder="1" applyAlignment="1" applyProtection="1">
      <alignment horizontal="left" vertical="center" wrapText="1"/>
    </xf>
    <xf numFmtId="0" fontId="1" fillId="0" borderId="29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/>
    </xf>
    <xf numFmtId="0" fontId="1" fillId="0" borderId="19" xfId="0" applyFont="1" applyBorder="1" applyAlignment="1" applyProtection="1">
      <alignment horizontal="left" vertical="center"/>
    </xf>
    <xf numFmtId="44" fontId="1" fillId="0" borderId="26" xfId="3" applyNumberFormat="1" applyFont="1" applyBorder="1" applyAlignment="1" applyProtection="1">
      <alignment horizontal="right" vertical="center"/>
    </xf>
    <xf numFmtId="2" fontId="2" fillId="0" borderId="26" xfId="0" applyNumberFormat="1" applyFont="1" applyBorder="1" applyAlignment="1" applyProtection="1">
      <alignment horizontal="left" vertical="center"/>
    </xf>
    <xf numFmtId="0" fontId="2" fillId="0" borderId="26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0" fontId="23" fillId="13" borderId="26" xfId="0" applyFont="1" applyFill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left" vertical="center" wrapText="1"/>
    </xf>
    <xf numFmtId="0" fontId="1" fillId="0" borderId="26" xfId="0" applyFont="1" applyBorder="1" applyAlignment="1" applyProtection="1">
      <alignment horizontal="center" vertical="center"/>
    </xf>
    <xf numFmtId="44" fontId="2" fillId="6" borderId="31" xfId="0" applyNumberFormat="1" applyFont="1" applyFill="1" applyBorder="1" applyAlignment="1" applyProtection="1">
      <alignment horizontal="left" vertical="center"/>
    </xf>
    <xf numFmtId="2" fontId="2" fillId="6" borderId="23" xfId="0" applyNumberFormat="1" applyFont="1" applyFill="1" applyBorder="1" applyAlignment="1" applyProtection="1">
      <alignment horizontal="left" vertical="center"/>
    </xf>
    <xf numFmtId="0" fontId="2" fillId="6" borderId="24" xfId="0" applyFont="1" applyFill="1" applyBorder="1" applyAlignment="1" applyProtection="1">
      <alignment horizontal="left"/>
    </xf>
    <xf numFmtId="0" fontId="2" fillId="6" borderId="25" xfId="0" applyFont="1" applyFill="1" applyBorder="1" applyAlignment="1" applyProtection="1">
      <alignment horizontal="left"/>
    </xf>
    <xf numFmtId="44" fontId="1" fillId="0" borderId="48" xfId="3" applyNumberFormat="1" applyFont="1" applyBorder="1" applyAlignment="1" applyProtection="1">
      <alignment horizontal="right" vertical="center"/>
    </xf>
    <xf numFmtId="0" fontId="23" fillId="0" borderId="26" xfId="0" applyFont="1" applyBorder="1" applyAlignment="1" applyProtection="1">
      <alignment horizontal="center" vertical="center"/>
    </xf>
    <xf numFmtId="0" fontId="23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/>
    </xf>
    <xf numFmtId="0" fontId="2" fillId="0" borderId="43" xfId="0" applyFont="1" applyBorder="1" applyAlignment="1" applyProtection="1">
      <alignment horizontal="center"/>
    </xf>
    <xf numFmtId="0" fontId="23" fillId="0" borderId="17" xfId="0" applyFont="1" applyBorder="1" applyAlignment="1" applyProtection="1">
      <alignment horizontal="center" vertical="center"/>
    </xf>
    <xf numFmtId="0" fontId="28" fillId="0" borderId="17" xfId="0" applyFont="1" applyBorder="1" applyAlignment="1" applyProtection="1">
      <alignment horizontal="left" vertical="center"/>
    </xf>
    <xf numFmtId="0" fontId="23" fillId="0" borderId="17" xfId="0" applyFont="1" applyBorder="1" applyAlignment="1" applyProtection="1">
      <alignment horizontal="left" vertical="center"/>
    </xf>
    <xf numFmtId="0" fontId="17" fillId="6" borderId="17" xfId="0" applyFont="1" applyFill="1" applyBorder="1" applyAlignment="1" applyProtection="1">
      <alignment horizontal="center" vertical="center"/>
    </xf>
    <xf numFmtId="0" fontId="17" fillId="6" borderId="17" xfId="0" applyFont="1" applyFill="1" applyBorder="1" applyAlignment="1" applyProtection="1">
      <alignment horizontal="center" vertical="center" wrapText="1"/>
    </xf>
    <xf numFmtId="0" fontId="17" fillId="6" borderId="17" xfId="0" applyFont="1" applyFill="1" applyBorder="1" applyAlignment="1" applyProtection="1">
      <alignment horizontal="left" vertical="center" wrapText="1"/>
    </xf>
    <xf numFmtId="0" fontId="17" fillId="6" borderId="17" xfId="0" applyFont="1" applyFill="1" applyBorder="1" applyAlignment="1" applyProtection="1">
      <alignment horizontal="center" vertical="center"/>
    </xf>
    <xf numFmtId="0" fontId="17" fillId="6" borderId="17" xfId="0" applyFont="1" applyFill="1" applyBorder="1" applyAlignment="1" applyProtection="1">
      <alignment horizontal="left" vertical="center"/>
    </xf>
    <xf numFmtId="0" fontId="17" fillId="6" borderId="17" xfId="0" applyFont="1" applyFill="1" applyBorder="1" applyAlignment="1" applyProtection="1">
      <alignment horizontal="center" vertical="center" wrapText="1"/>
    </xf>
    <xf numFmtId="44" fontId="17" fillId="6" borderId="17" xfId="0" applyNumberFormat="1" applyFont="1" applyFill="1" applyBorder="1" applyAlignment="1" applyProtection="1">
      <alignment horizontal="center" vertical="center" wrapText="1"/>
    </xf>
    <xf numFmtId="0" fontId="17" fillId="6" borderId="31" xfId="0" applyFont="1" applyFill="1" applyBorder="1" applyAlignment="1" applyProtection="1">
      <alignment horizontal="center" vertical="center" wrapText="1"/>
    </xf>
    <xf numFmtId="0" fontId="17" fillId="6" borderId="35" xfId="0" applyFont="1" applyFill="1" applyBorder="1" applyAlignment="1" applyProtection="1">
      <alignment horizontal="center" vertical="center" wrapText="1"/>
    </xf>
    <xf numFmtId="0" fontId="17" fillId="6" borderId="32" xfId="0" applyFont="1" applyFill="1" applyBorder="1" applyAlignment="1" applyProtection="1">
      <alignment horizontal="center" vertical="center" wrapText="1"/>
    </xf>
  </cellXfs>
  <cellStyles count="6">
    <cellStyle name="Hiperlink" xfId="2" builtinId="8"/>
    <cellStyle name="Moeda 2" xfId="5" xr:uid="{00000000-0005-0000-0000-000001000000}"/>
    <cellStyle name="Normal" xfId="0" builtinId="0"/>
    <cellStyle name="Porcentagem" xfId="1" builtinId="5"/>
    <cellStyle name="Vírgula" xfId="3" builtinId="3"/>
    <cellStyle name="Vírgula 2" xfId="4" xr:uid="{00000000-0005-0000-0000-000005000000}"/>
  </cellStyles>
  <dxfs count="0"/>
  <tableStyles count="0" defaultTableStyle="TableStyleMedium2" defaultPivotStyle="PivotStyleLight16"/>
  <colors>
    <mruColors>
      <color rgb="FF6BEA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273844</xdr:colOff>
      <xdr:row>0</xdr:row>
      <xdr:rowOff>163852</xdr:rowOff>
    </xdr:from>
    <xdr:to>
      <xdr:col>2</xdr:col>
      <xdr:colOff>726281</xdr:colOff>
      <xdr:row>6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844" y="163852"/>
          <a:ext cx="904875" cy="9910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243840</xdr:colOff>
      <xdr:row>0</xdr:row>
      <xdr:rowOff>106680</xdr:rowOff>
    </xdr:from>
    <xdr:to>
      <xdr:col>1</xdr:col>
      <xdr:colOff>1153477</xdr:colOff>
      <xdr:row>5</xdr:row>
      <xdr:rowOff>163808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440" y="306705"/>
          <a:ext cx="909637" cy="1009628"/>
        </a:xfrm>
        <a:prstGeom prst="rect">
          <a:avLst/>
        </a:prstGeom>
      </xdr:spPr>
    </xdr:pic>
    <xdr:clientData/>
  </xdr:twoCellAnchor>
  <xdr:twoCellAnchor editAs="oneCell">
    <xdr:from>
      <xdr:col>1</xdr:col>
      <xdr:colOff>282718</xdr:colOff>
      <xdr:row>0</xdr:row>
      <xdr:rowOff>96960</xdr:rowOff>
    </xdr:from>
    <xdr:to>
      <xdr:col>1</xdr:col>
      <xdr:colOff>1192355</xdr:colOff>
      <xdr:row>5</xdr:row>
      <xdr:rowOff>154088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718" y="96960"/>
          <a:ext cx="909637" cy="100962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</xdr:colOff>
      <xdr:row>30</xdr:row>
      <xdr:rowOff>99798</xdr:rowOff>
    </xdr:from>
    <xdr:ext cx="2364105" cy="437411"/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745" y="6300573"/>
          <a:ext cx="2364105" cy="437411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9525</xdr:rowOff>
        </xdr:from>
        <xdr:to>
          <xdr:col>1</xdr:col>
          <xdr:colOff>666750</xdr:colOff>
          <xdr:row>0</xdr:row>
          <xdr:rowOff>704850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127000</xdr:colOff>
      <xdr:row>0</xdr:row>
      <xdr:rowOff>52916</xdr:rowOff>
    </xdr:from>
    <xdr:ext cx="433917" cy="542397"/>
    <xdr:pic>
      <xdr:nvPicPr>
        <xdr:cNvPr id="2" name="Objeto 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000" y="52916"/>
          <a:ext cx="433917" cy="542397"/>
        </a:xfrm>
        <a:prstGeom prst="rect">
          <a:avLst/>
        </a:prstGeom>
      </xdr:spPr>
    </xdr:pic>
    <xdr:clientData/>
  </xdr:oneCellAnchor>
  <xdr:oneCellAnchor>
    <xdr:from>
      <xdr:col>1</xdr:col>
      <xdr:colOff>127000</xdr:colOff>
      <xdr:row>0</xdr:row>
      <xdr:rowOff>52916</xdr:rowOff>
    </xdr:from>
    <xdr:ext cx="433917" cy="542397"/>
    <xdr:pic>
      <xdr:nvPicPr>
        <xdr:cNvPr id="5" name="Objeto 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12250" y="52916"/>
          <a:ext cx="433917" cy="542397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0</xdr:row>
          <xdr:rowOff>0</xdr:rowOff>
        </xdr:from>
        <xdr:to>
          <xdr:col>2</xdr:col>
          <xdr:colOff>85725</xdr:colOff>
          <xdr:row>1</xdr:row>
          <xdr:rowOff>314325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S38"/>
  <sheetViews>
    <sheetView tabSelected="1" topLeftCell="B1" zoomScale="115" zoomScaleNormal="115" workbookViewId="0">
      <selection activeCell="H14" sqref="H14"/>
    </sheetView>
  </sheetViews>
  <sheetFormatPr defaultRowHeight="15" x14ac:dyDescent="0.25"/>
  <cols>
    <col min="1" max="1" width="5.7109375" customWidth="1"/>
    <col min="2" max="2" width="6.7109375" customWidth="1"/>
    <col min="3" max="3" width="13.5703125" customWidth="1"/>
    <col min="4" max="4" width="12.140625" customWidth="1"/>
    <col min="5" max="5" width="66.28515625" customWidth="1"/>
    <col min="6" max="6" width="5.7109375" customWidth="1"/>
    <col min="7" max="7" width="10" customWidth="1"/>
    <col min="8" max="8" width="12" customWidth="1"/>
    <col min="9" max="9" width="15.7109375" customWidth="1"/>
    <col min="10" max="10" width="21.7109375" customWidth="1"/>
  </cols>
  <sheetData>
    <row r="1" spans="2:19" ht="15" customHeight="1" x14ac:dyDescent="0.25">
      <c r="B1" s="221" t="s">
        <v>188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3"/>
    </row>
    <row r="2" spans="2:19" ht="18.600000000000001" customHeight="1" x14ac:dyDescent="0.25">
      <c r="B2" s="224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6"/>
    </row>
    <row r="3" spans="2:19" ht="15" customHeight="1" x14ac:dyDescent="0.25">
      <c r="B3" s="224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6"/>
    </row>
    <row r="4" spans="2:19" ht="14.45" customHeight="1" x14ac:dyDescent="0.25">
      <c r="B4" s="224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2:19" ht="14.45" customHeight="1" x14ac:dyDescent="0.25">
      <c r="B5" s="224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6"/>
    </row>
    <row r="6" spans="2:19" ht="15" customHeight="1" x14ac:dyDescent="0.25">
      <c r="B6" s="224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6"/>
    </row>
    <row r="7" spans="2:19" ht="15.75" customHeight="1" thickBot="1" x14ac:dyDescent="0.3">
      <c r="B7" s="227"/>
      <c r="C7" s="228"/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9"/>
    </row>
    <row r="8" spans="2:19" ht="18.75" customHeight="1" thickBot="1" x14ac:dyDescent="0.3">
      <c r="B8" s="230" t="s">
        <v>158</v>
      </c>
      <c r="C8" s="231"/>
      <c r="D8" s="232" t="s">
        <v>201</v>
      </c>
      <c r="E8" s="233"/>
      <c r="F8" s="234" t="s">
        <v>162</v>
      </c>
      <c r="G8" s="235"/>
      <c r="H8" s="235"/>
      <c r="I8" s="236"/>
      <c r="J8" s="237" t="s">
        <v>196</v>
      </c>
      <c r="K8" s="237"/>
      <c r="L8" s="237"/>
      <c r="M8" s="237"/>
      <c r="N8" s="237"/>
      <c r="O8" s="237"/>
      <c r="P8" s="237"/>
      <c r="Q8" s="237"/>
      <c r="R8" s="237"/>
    </row>
    <row r="9" spans="2:19" ht="18.75" customHeight="1" thickBot="1" x14ac:dyDescent="0.3">
      <c r="B9" s="238" t="s">
        <v>160</v>
      </c>
      <c r="C9" s="239"/>
      <c r="D9" s="240" t="s">
        <v>214</v>
      </c>
      <c r="E9" s="241"/>
      <c r="F9" s="242"/>
      <c r="G9" s="243"/>
      <c r="H9" s="243"/>
      <c r="I9" s="244"/>
      <c r="J9" s="237"/>
      <c r="K9" s="237"/>
      <c r="L9" s="237"/>
      <c r="M9" s="237"/>
      <c r="N9" s="237"/>
      <c r="O9" s="237"/>
      <c r="P9" s="237"/>
      <c r="Q9" s="237"/>
      <c r="R9" s="237"/>
    </row>
    <row r="10" spans="2:19" ht="28.5" customHeight="1" thickBot="1" x14ac:dyDescent="0.3">
      <c r="B10" s="245" t="s">
        <v>159</v>
      </c>
      <c r="C10" s="239"/>
      <c r="D10" s="246" t="s">
        <v>161</v>
      </c>
      <c r="E10" s="241"/>
      <c r="F10" s="242"/>
      <c r="G10" s="243"/>
      <c r="H10" s="243"/>
      <c r="I10" s="244"/>
      <c r="J10" s="247" t="s">
        <v>81</v>
      </c>
      <c r="K10" s="248"/>
      <c r="L10" s="249" t="s">
        <v>195</v>
      </c>
      <c r="M10" s="250"/>
      <c r="N10" s="250"/>
      <c r="O10" s="250"/>
      <c r="P10" s="250"/>
      <c r="Q10" s="250"/>
      <c r="R10" s="251"/>
    </row>
    <row r="11" spans="2:19" ht="19.5" thickBot="1" x14ac:dyDescent="0.3">
      <c r="B11" s="252" t="s">
        <v>4</v>
      </c>
      <c r="C11" s="252" t="s">
        <v>149</v>
      </c>
      <c r="D11" s="329" t="s">
        <v>85</v>
      </c>
      <c r="E11" s="329" t="s">
        <v>150</v>
      </c>
      <c r="F11" s="329" t="s">
        <v>183</v>
      </c>
      <c r="G11" s="329" t="s">
        <v>151</v>
      </c>
      <c r="H11" s="330" t="s">
        <v>152</v>
      </c>
      <c r="I11" s="330" t="s">
        <v>153</v>
      </c>
      <c r="J11" s="330" t="s">
        <v>154</v>
      </c>
      <c r="K11" s="329" t="s">
        <v>78</v>
      </c>
      <c r="L11" s="331" t="s">
        <v>79</v>
      </c>
      <c r="M11" s="331"/>
      <c r="N11" s="331"/>
      <c r="O11" s="331"/>
      <c r="P11" s="331"/>
      <c r="Q11" s="331"/>
      <c r="R11" s="331"/>
      <c r="S11" s="31"/>
    </row>
    <row r="12" spans="2:19" ht="19.5" thickBot="1" x14ac:dyDescent="0.3">
      <c r="B12" s="252"/>
      <c r="C12" s="252"/>
      <c r="D12" s="329"/>
      <c r="E12" s="329"/>
      <c r="F12" s="329"/>
      <c r="G12" s="329"/>
      <c r="H12" s="330"/>
      <c r="I12" s="330"/>
      <c r="J12" s="330"/>
      <c r="K12" s="329"/>
      <c r="L12" s="331"/>
      <c r="M12" s="331"/>
      <c r="N12" s="331"/>
      <c r="O12" s="331"/>
      <c r="P12" s="331"/>
      <c r="Q12" s="331"/>
      <c r="R12" s="331"/>
      <c r="S12" s="31"/>
    </row>
    <row r="13" spans="2:19" ht="19.5" thickBot="1" x14ac:dyDescent="0.3">
      <c r="B13" s="253"/>
      <c r="C13" s="253"/>
      <c r="D13" s="332"/>
      <c r="E13" s="333" t="s">
        <v>209</v>
      </c>
      <c r="F13" s="332"/>
      <c r="G13" s="332"/>
      <c r="H13" s="334"/>
      <c r="I13" s="334"/>
      <c r="J13" s="335">
        <f>SUM(J14:J15)</f>
        <v>0</v>
      </c>
      <c r="K13" s="332"/>
      <c r="L13" s="336"/>
      <c r="M13" s="337"/>
      <c r="N13" s="337"/>
      <c r="O13" s="337"/>
      <c r="P13" s="337"/>
      <c r="Q13" s="337"/>
      <c r="R13" s="338"/>
      <c r="S13" s="31"/>
    </row>
    <row r="14" spans="2:19" ht="19.5" thickBot="1" x14ac:dyDescent="0.3">
      <c r="B14" s="254">
        <v>1</v>
      </c>
      <c r="C14" s="254" t="s">
        <v>0</v>
      </c>
      <c r="D14" s="326">
        <v>101739</v>
      </c>
      <c r="E14" s="327" t="s">
        <v>210</v>
      </c>
      <c r="F14" s="326" t="s">
        <v>177</v>
      </c>
      <c r="G14" s="326">
        <v>40</v>
      </c>
      <c r="H14" s="255"/>
      <c r="I14" s="303">
        <f>ROUND((($K$10*H14)+H14),2)</f>
        <v>0</v>
      </c>
      <c r="J14" s="321">
        <f>ROUND((G14*I14),2)</f>
        <v>0</v>
      </c>
      <c r="K14" s="322"/>
      <c r="L14" s="312"/>
      <c r="M14" s="312"/>
      <c r="N14" s="312"/>
      <c r="O14" s="312"/>
      <c r="P14" s="312"/>
      <c r="Q14" s="312"/>
      <c r="R14" s="313"/>
      <c r="S14" s="31"/>
    </row>
    <row r="15" spans="2:19" ht="19.5" thickBot="1" x14ac:dyDescent="0.3">
      <c r="B15" s="254">
        <v>2</v>
      </c>
      <c r="C15" s="254" t="s">
        <v>0</v>
      </c>
      <c r="D15" s="326">
        <v>93523</v>
      </c>
      <c r="E15" s="328" t="s">
        <v>211</v>
      </c>
      <c r="F15" s="326" t="s">
        <v>177</v>
      </c>
      <c r="G15" s="326">
        <v>40</v>
      </c>
      <c r="H15" s="255"/>
      <c r="I15" s="303">
        <f>ROUND((($K$10*H15)+H15),2)</f>
        <v>0</v>
      </c>
      <c r="J15" s="321">
        <f>ROUND((G15*I15),2)</f>
        <v>0</v>
      </c>
      <c r="K15" s="323"/>
      <c r="L15" s="324"/>
      <c r="M15" s="324"/>
      <c r="N15" s="324"/>
      <c r="O15" s="324"/>
      <c r="P15" s="324"/>
      <c r="Q15" s="324"/>
      <c r="R15" s="325"/>
      <c r="S15" s="31"/>
    </row>
    <row r="16" spans="2:19" ht="15.75" thickBot="1" x14ac:dyDescent="0.3">
      <c r="B16" s="256" t="s">
        <v>82</v>
      </c>
      <c r="C16" s="256"/>
      <c r="D16" s="268"/>
      <c r="E16" s="269" t="s">
        <v>163</v>
      </c>
      <c r="F16" s="268"/>
      <c r="G16" s="289"/>
      <c r="H16" s="289"/>
      <c r="I16" s="289"/>
      <c r="J16" s="317">
        <f>SUM(J17:J17)</f>
        <v>0</v>
      </c>
      <c r="K16" s="318"/>
      <c r="L16" s="319"/>
      <c r="M16" s="319"/>
      <c r="N16" s="319"/>
      <c r="O16" s="319"/>
      <c r="P16" s="319"/>
      <c r="Q16" s="319"/>
      <c r="R16" s="320"/>
    </row>
    <row r="17" spans="2:19" ht="26.25" thickBot="1" x14ac:dyDescent="0.3">
      <c r="B17" s="257">
        <v>3</v>
      </c>
      <c r="C17" s="258" t="s">
        <v>0</v>
      </c>
      <c r="D17" s="314">
        <v>112208</v>
      </c>
      <c r="E17" s="315" t="s">
        <v>194</v>
      </c>
      <c r="F17" s="316" t="s">
        <v>1</v>
      </c>
      <c r="G17" s="303">
        <v>2.25</v>
      </c>
      <c r="H17" s="260"/>
      <c r="I17" s="303">
        <f>ROUND((($K$10*H17)+H17),2)</f>
        <v>0</v>
      </c>
      <c r="J17" s="310">
        <f>ROUND((G17*I17),2)</f>
        <v>0</v>
      </c>
      <c r="K17" s="311"/>
      <c r="L17" s="312"/>
      <c r="M17" s="312"/>
      <c r="N17" s="312"/>
      <c r="O17" s="312"/>
      <c r="P17" s="312"/>
      <c r="Q17" s="312"/>
      <c r="R17" s="313"/>
    </row>
    <row r="18" spans="2:19" ht="15.75" thickBot="1" x14ac:dyDescent="0.3">
      <c r="B18" s="256" t="s">
        <v>83</v>
      </c>
      <c r="C18" s="256"/>
      <c r="D18" s="268"/>
      <c r="E18" s="288" t="s">
        <v>164</v>
      </c>
      <c r="F18" s="268"/>
      <c r="G18" s="289"/>
      <c r="H18" s="289"/>
      <c r="I18" s="290"/>
      <c r="J18" s="271">
        <f>SUM(J19:J22)</f>
        <v>0</v>
      </c>
      <c r="K18" s="272"/>
      <c r="L18" s="297"/>
      <c r="M18" s="297"/>
      <c r="N18" s="297"/>
      <c r="O18" s="297"/>
      <c r="P18" s="297"/>
      <c r="Q18" s="297"/>
      <c r="R18" s="297"/>
    </row>
    <row r="19" spans="2:19" ht="25.5" x14ac:dyDescent="0.25">
      <c r="B19" s="261">
        <v>4</v>
      </c>
      <c r="C19" s="259" t="s">
        <v>0</v>
      </c>
      <c r="D19" s="285">
        <v>95977</v>
      </c>
      <c r="E19" s="286" t="s">
        <v>197</v>
      </c>
      <c r="F19" s="287" t="s">
        <v>1</v>
      </c>
      <c r="G19" s="287">
        <v>400</v>
      </c>
      <c r="H19" s="260"/>
      <c r="I19" s="303">
        <f t="shared" ref="I19:I22" si="0">ROUND(((1+$K$10)*H19),2)</f>
        <v>0</v>
      </c>
      <c r="J19" s="304">
        <f t="shared" ref="J19:J25" si="1">ROUND((G19*I19),2)</f>
        <v>0</v>
      </c>
      <c r="K19" s="305"/>
      <c r="L19" s="306"/>
      <c r="M19" s="306"/>
      <c r="N19" s="306"/>
      <c r="O19" s="306"/>
      <c r="P19" s="306"/>
      <c r="Q19" s="306"/>
      <c r="R19" s="307"/>
      <c r="S19" s="51"/>
    </row>
    <row r="20" spans="2:19" ht="38.25" x14ac:dyDescent="0.25">
      <c r="B20" s="261">
        <v>5</v>
      </c>
      <c r="C20" s="262" t="s">
        <v>0</v>
      </c>
      <c r="D20" s="301">
        <v>110793</v>
      </c>
      <c r="E20" s="296" t="s">
        <v>189</v>
      </c>
      <c r="F20" s="302" t="s">
        <v>1</v>
      </c>
      <c r="G20" s="302">
        <v>400</v>
      </c>
      <c r="H20" s="263"/>
      <c r="I20" s="274">
        <f t="shared" si="0"/>
        <v>0</v>
      </c>
      <c r="J20" s="275">
        <f t="shared" si="1"/>
        <v>0</v>
      </c>
      <c r="K20" s="298"/>
      <c r="L20" s="308"/>
      <c r="M20" s="308"/>
      <c r="N20" s="308"/>
      <c r="O20" s="308"/>
      <c r="P20" s="308"/>
      <c r="Q20" s="308"/>
      <c r="R20" s="309"/>
      <c r="S20" s="51"/>
    </row>
    <row r="21" spans="2:19" ht="38.25" x14ac:dyDescent="0.25">
      <c r="B21" s="261">
        <v>6</v>
      </c>
      <c r="C21" s="262" t="s">
        <v>0</v>
      </c>
      <c r="D21" s="301">
        <v>111506</v>
      </c>
      <c r="E21" s="286" t="s">
        <v>199</v>
      </c>
      <c r="F21" s="302" t="s">
        <v>2</v>
      </c>
      <c r="G21" s="302">
        <v>51</v>
      </c>
      <c r="H21" s="263"/>
      <c r="I21" s="274">
        <f t="shared" si="0"/>
        <v>0</v>
      </c>
      <c r="J21" s="275">
        <f t="shared" si="1"/>
        <v>0</v>
      </c>
      <c r="K21" s="298"/>
      <c r="L21" s="299"/>
      <c r="M21" s="299"/>
      <c r="N21" s="299"/>
      <c r="O21" s="299"/>
      <c r="P21" s="299"/>
      <c r="Q21" s="299"/>
      <c r="R21" s="300"/>
      <c r="S21" s="51"/>
    </row>
    <row r="22" spans="2:19" ht="26.25" thickBot="1" x14ac:dyDescent="0.3">
      <c r="B22" s="261">
        <v>7</v>
      </c>
      <c r="C22" s="262" t="s">
        <v>0</v>
      </c>
      <c r="D22" s="301">
        <v>110795</v>
      </c>
      <c r="E22" s="296" t="s">
        <v>190</v>
      </c>
      <c r="F22" s="302" t="s">
        <v>1</v>
      </c>
      <c r="G22" s="302">
        <v>400</v>
      </c>
      <c r="H22" s="263"/>
      <c r="I22" s="274">
        <f t="shared" si="0"/>
        <v>0</v>
      </c>
      <c r="J22" s="275">
        <f t="shared" si="1"/>
        <v>0</v>
      </c>
      <c r="K22" s="298"/>
      <c r="L22" s="299"/>
      <c r="M22" s="299"/>
      <c r="N22" s="299"/>
      <c r="O22" s="299"/>
      <c r="P22" s="299"/>
      <c r="Q22" s="299"/>
      <c r="R22" s="300"/>
      <c r="S22" s="51"/>
    </row>
    <row r="23" spans="2:19" ht="15.75" thickBot="1" x14ac:dyDescent="0.3">
      <c r="B23" s="256" t="s">
        <v>181</v>
      </c>
      <c r="C23" s="256"/>
      <c r="D23" s="268"/>
      <c r="E23" s="288" t="s">
        <v>165</v>
      </c>
      <c r="F23" s="268"/>
      <c r="G23" s="289"/>
      <c r="H23" s="289"/>
      <c r="I23" s="290"/>
      <c r="J23" s="271">
        <f>J25+J24</f>
        <v>0</v>
      </c>
      <c r="K23" s="272"/>
      <c r="L23" s="297"/>
      <c r="M23" s="297"/>
      <c r="N23" s="297"/>
      <c r="O23" s="297"/>
      <c r="P23" s="297"/>
      <c r="Q23" s="297"/>
      <c r="R23" s="297"/>
    </row>
    <row r="24" spans="2:19" ht="25.5" x14ac:dyDescent="0.25">
      <c r="B24" s="264">
        <v>8</v>
      </c>
      <c r="C24" s="265" t="s">
        <v>0</v>
      </c>
      <c r="D24" s="295">
        <v>95978</v>
      </c>
      <c r="E24" s="296" t="s">
        <v>198</v>
      </c>
      <c r="F24" s="287" t="s">
        <v>2</v>
      </c>
      <c r="G24" s="287">
        <v>237.11</v>
      </c>
      <c r="H24" s="263"/>
      <c r="I24" s="274">
        <f t="shared" ref="I24" si="2">ROUND(((1+$K$10)*H24),2)</f>
        <v>0</v>
      </c>
      <c r="J24" s="275">
        <f t="shared" ref="J24" si="3">ROUND((G24*I24),2)</f>
        <v>0</v>
      </c>
      <c r="K24" s="292"/>
      <c r="L24" s="293"/>
      <c r="M24" s="293"/>
      <c r="N24" s="293"/>
      <c r="O24" s="293"/>
      <c r="P24" s="293"/>
      <c r="Q24" s="293"/>
      <c r="R24" s="294"/>
    </row>
    <row r="25" spans="2:19" ht="26.25" thickBot="1" x14ac:dyDescent="0.3">
      <c r="B25" s="264">
        <v>9</v>
      </c>
      <c r="C25" s="265" t="s">
        <v>0</v>
      </c>
      <c r="D25" s="295">
        <v>108105</v>
      </c>
      <c r="E25" s="296" t="s">
        <v>184</v>
      </c>
      <c r="F25" s="281" t="s">
        <v>2</v>
      </c>
      <c r="G25" s="281">
        <v>237.11</v>
      </c>
      <c r="H25" s="263"/>
      <c r="I25" s="274">
        <f t="shared" ref="I25" si="4">ROUND(((1+$K$10)*H25),2)</f>
        <v>0</v>
      </c>
      <c r="J25" s="275">
        <f t="shared" si="1"/>
        <v>0</v>
      </c>
      <c r="K25" s="292"/>
      <c r="L25" s="293"/>
      <c r="M25" s="293"/>
      <c r="N25" s="293"/>
      <c r="O25" s="293"/>
      <c r="P25" s="293"/>
      <c r="Q25" s="293"/>
      <c r="R25" s="294"/>
      <c r="S25" s="51"/>
    </row>
    <row r="26" spans="2:19" ht="15.75" thickBot="1" x14ac:dyDescent="0.3">
      <c r="B26" s="256" t="s">
        <v>182</v>
      </c>
      <c r="C26" s="256"/>
      <c r="D26" s="268"/>
      <c r="E26" s="288" t="s">
        <v>29</v>
      </c>
      <c r="F26" s="268"/>
      <c r="G26" s="289"/>
      <c r="H26" s="289"/>
      <c r="I26" s="290"/>
      <c r="J26" s="271">
        <f>SUM(J27:J28)</f>
        <v>0</v>
      </c>
      <c r="K26" s="272"/>
      <c r="L26" s="291"/>
      <c r="M26" s="291"/>
      <c r="N26" s="291"/>
      <c r="O26" s="291"/>
      <c r="P26" s="291"/>
      <c r="Q26" s="291"/>
      <c r="R26" s="291"/>
      <c r="S26" s="5"/>
    </row>
    <row r="27" spans="2:19" ht="51" x14ac:dyDescent="0.25">
      <c r="B27" s="257">
        <v>10</v>
      </c>
      <c r="C27" s="265" t="s">
        <v>0</v>
      </c>
      <c r="D27" s="285">
        <v>113170</v>
      </c>
      <c r="E27" s="286" t="s">
        <v>208</v>
      </c>
      <c r="F27" s="287" t="s">
        <v>148</v>
      </c>
      <c r="G27" s="287">
        <v>26</v>
      </c>
      <c r="H27" s="263"/>
      <c r="I27" s="274">
        <f t="shared" ref="I27:I28" si="5">ROUND(((1+$K$10)*H27),2)</f>
        <v>0</v>
      </c>
      <c r="J27" s="275">
        <f t="shared" ref="J27:J28" si="6">ROUND((G27*I27),2)</f>
        <v>0</v>
      </c>
      <c r="K27" s="282"/>
      <c r="L27" s="283"/>
      <c r="M27" s="283"/>
      <c r="N27" s="283"/>
      <c r="O27" s="283"/>
      <c r="P27" s="283"/>
      <c r="Q27" s="283"/>
      <c r="R27" s="284"/>
      <c r="S27" s="5"/>
    </row>
    <row r="28" spans="2:19" ht="26.25" thickBot="1" x14ac:dyDescent="0.3">
      <c r="B28" s="266">
        <v>11</v>
      </c>
      <c r="C28" s="267" t="s">
        <v>166</v>
      </c>
      <c r="D28" s="279">
        <v>108715</v>
      </c>
      <c r="E28" s="280" t="s">
        <v>167</v>
      </c>
      <c r="F28" s="281" t="s">
        <v>179</v>
      </c>
      <c r="G28" s="281">
        <v>26</v>
      </c>
      <c r="H28" s="263"/>
      <c r="I28" s="274">
        <f t="shared" si="5"/>
        <v>0</v>
      </c>
      <c r="J28" s="275">
        <f t="shared" si="6"/>
        <v>0</v>
      </c>
      <c r="K28" s="276"/>
      <c r="L28" s="277"/>
      <c r="M28" s="277"/>
      <c r="N28" s="277"/>
      <c r="O28" s="277"/>
      <c r="P28" s="277"/>
      <c r="Q28" s="277"/>
      <c r="R28" s="278"/>
    </row>
    <row r="29" spans="2:19" ht="15.75" thickBot="1" x14ac:dyDescent="0.3">
      <c r="B29" s="256"/>
      <c r="C29" s="256"/>
      <c r="D29" s="268"/>
      <c r="E29" s="269" t="s">
        <v>213</v>
      </c>
      <c r="F29" s="268"/>
      <c r="G29" s="268"/>
      <c r="H29" s="268"/>
      <c r="I29" s="270"/>
      <c r="J29" s="271">
        <f>SUM(J13,J16,J18,J23,J26)</f>
        <v>0</v>
      </c>
      <c r="K29" s="272"/>
      <c r="L29" s="273"/>
      <c r="M29" s="273"/>
      <c r="N29" s="273"/>
      <c r="O29" s="273"/>
      <c r="P29" s="273"/>
      <c r="Q29" s="273"/>
      <c r="R29" s="273"/>
    </row>
    <row r="32" spans="2:19" x14ac:dyDescent="0.25">
      <c r="F32" s="1" t="s">
        <v>21</v>
      </c>
      <c r="G32" s="2"/>
      <c r="H32" s="2"/>
      <c r="I32" s="2"/>
    </row>
    <row r="33" spans="6:9" x14ac:dyDescent="0.25">
      <c r="F33" s="109"/>
      <c r="G33" s="109"/>
      <c r="H33" s="109"/>
      <c r="I33" s="109"/>
    </row>
    <row r="34" spans="6:9" x14ac:dyDescent="0.25">
      <c r="F34" s="109"/>
      <c r="G34" s="109"/>
      <c r="H34" s="109"/>
      <c r="I34" s="109"/>
    </row>
    <row r="35" spans="6:9" x14ac:dyDescent="0.25">
      <c r="F35" s="109"/>
      <c r="G35" s="109"/>
      <c r="H35" s="109"/>
      <c r="I35" s="109"/>
    </row>
    <row r="36" spans="6:9" x14ac:dyDescent="0.25">
      <c r="F36" s="110"/>
      <c r="G36" s="110"/>
      <c r="H36" s="110"/>
      <c r="I36" s="110"/>
    </row>
    <row r="37" spans="6:9" x14ac:dyDescent="0.25">
      <c r="F37" s="111"/>
      <c r="G37" s="111"/>
      <c r="H37" s="111"/>
      <c r="I37" s="111"/>
    </row>
    <row r="38" spans="6:9" x14ac:dyDescent="0.25">
      <c r="F38" s="111"/>
      <c r="G38" s="111"/>
      <c r="H38" s="111"/>
      <c r="I38" s="111"/>
    </row>
  </sheetData>
  <sheetProtection algorithmName="SHA-512" hashValue="kJD9AylWe6lDRw7t12rGjYz4S5+rotAEPyQ0mdyXpRVGgGNY2GQuiCLojvPPdiFbsaf8WFDJSqQueEHMMHREHQ==" saltValue="TKxQLZhuNsrrXZwRpXkCRA==" spinCount="100000" sheet="1" objects="1" scenarios="1" selectLockedCells="1"/>
  <mergeCells count="42">
    <mergeCell ref="F38:I38"/>
    <mergeCell ref="L28:R28"/>
    <mergeCell ref="L29:R29"/>
    <mergeCell ref="L27:R27"/>
    <mergeCell ref="L25:R25"/>
    <mergeCell ref="L24:R24"/>
    <mergeCell ref="L26:R26"/>
    <mergeCell ref="F33:I35"/>
    <mergeCell ref="F36:I36"/>
    <mergeCell ref="F37:I37"/>
    <mergeCell ref="L18:R18"/>
    <mergeCell ref="L20:R20"/>
    <mergeCell ref="L21:R21"/>
    <mergeCell ref="L23:R23"/>
    <mergeCell ref="L22:R22"/>
    <mergeCell ref="L19:R19"/>
    <mergeCell ref="L17:R17"/>
    <mergeCell ref="B1:R7"/>
    <mergeCell ref="J8:R9"/>
    <mergeCell ref="H11:H12"/>
    <mergeCell ref="I11:I12"/>
    <mergeCell ref="B11:B12"/>
    <mergeCell ref="E11:E12"/>
    <mergeCell ref="F11:F12"/>
    <mergeCell ref="G11:G12"/>
    <mergeCell ref="C11:C12"/>
    <mergeCell ref="D11:D12"/>
    <mergeCell ref="L10:R10"/>
    <mergeCell ref="L16:R16"/>
    <mergeCell ref="B8:C8"/>
    <mergeCell ref="B9:C9"/>
    <mergeCell ref="B10:C10"/>
    <mergeCell ref="D8:E8"/>
    <mergeCell ref="D9:E9"/>
    <mergeCell ref="D10:E10"/>
    <mergeCell ref="F8:I10"/>
    <mergeCell ref="J11:J12"/>
    <mergeCell ref="K11:K12"/>
    <mergeCell ref="L11:R12"/>
    <mergeCell ref="L15:R15"/>
    <mergeCell ref="L14:R14"/>
    <mergeCell ref="L13:R13"/>
  </mergeCells>
  <phoneticPr fontId="26" type="noConversion"/>
  <pageMargins left="0.25" right="0.25" top="0.75" bottom="0.75" header="0.3" footer="0.3"/>
  <pageSetup paperSize="9" scale="59" fitToHeight="0" orientation="landscape" r:id="rId1"/>
  <ignoredErrors>
    <ignoredError sqref="J18 J26 J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9"/>
  <sheetViews>
    <sheetView zoomScale="85" zoomScaleNormal="85" workbookViewId="0">
      <selection activeCell="D21" sqref="D21"/>
    </sheetView>
  </sheetViews>
  <sheetFormatPr defaultRowHeight="15" x14ac:dyDescent="0.25"/>
  <cols>
    <col min="1" max="1" width="5.7109375" customWidth="1"/>
    <col min="2" max="3" width="20.7109375" customWidth="1"/>
    <col min="4" max="4" width="90.140625" customWidth="1"/>
    <col min="5" max="6" width="8.7109375" customWidth="1"/>
    <col min="7" max="7" width="10.7109375" customWidth="1"/>
    <col min="8" max="10" width="12.7109375" customWidth="1"/>
    <col min="11" max="11" width="15.7109375" customWidth="1"/>
  </cols>
  <sheetData>
    <row r="1" spans="1:15" ht="15" customHeight="1" x14ac:dyDescent="0.25">
      <c r="A1" s="56"/>
      <c r="B1" s="118" t="s">
        <v>186</v>
      </c>
      <c r="C1" s="119"/>
      <c r="D1" s="119"/>
      <c r="E1" s="119"/>
      <c r="F1" s="119"/>
      <c r="G1" s="119"/>
      <c r="H1" s="119"/>
      <c r="I1" s="119"/>
      <c r="J1" s="119"/>
      <c r="K1" s="120"/>
    </row>
    <row r="2" spans="1:15" ht="15" customHeight="1" x14ac:dyDescent="0.25">
      <c r="A2" s="56"/>
      <c r="B2" s="121"/>
      <c r="C2" s="121"/>
      <c r="D2" s="121"/>
      <c r="E2" s="121"/>
      <c r="F2" s="121"/>
      <c r="G2" s="121"/>
      <c r="H2" s="121"/>
      <c r="I2" s="121"/>
      <c r="J2" s="121"/>
      <c r="K2" s="122"/>
    </row>
    <row r="3" spans="1:15" ht="15" customHeight="1" x14ac:dyDescent="0.25">
      <c r="A3" s="56"/>
      <c r="B3" s="121"/>
      <c r="C3" s="121"/>
      <c r="D3" s="121"/>
      <c r="E3" s="121"/>
      <c r="F3" s="121"/>
      <c r="G3" s="121"/>
      <c r="H3" s="121"/>
      <c r="I3" s="121"/>
      <c r="J3" s="121"/>
      <c r="K3" s="122"/>
    </row>
    <row r="4" spans="1:15" ht="15" customHeight="1" x14ac:dyDescent="0.25">
      <c r="A4" s="56"/>
      <c r="B4" s="121"/>
      <c r="C4" s="121"/>
      <c r="D4" s="121"/>
      <c r="E4" s="121"/>
      <c r="F4" s="121"/>
      <c r="G4" s="121"/>
      <c r="H4" s="121"/>
      <c r="I4" s="121"/>
      <c r="J4" s="121"/>
      <c r="K4" s="122"/>
    </row>
    <row r="5" spans="1:15" ht="15" customHeight="1" x14ac:dyDescent="0.25">
      <c r="A5" s="56"/>
      <c r="B5" s="121"/>
      <c r="C5" s="121"/>
      <c r="D5" s="121"/>
      <c r="E5" s="121"/>
      <c r="F5" s="121"/>
      <c r="G5" s="121"/>
      <c r="H5" s="121"/>
      <c r="I5" s="121"/>
      <c r="J5" s="121"/>
      <c r="K5" s="122"/>
    </row>
    <row r="6" spans="1:15" ht="15" customHeight="1" x14ac:dyDescent="0.25">
      <c r="A6" s="56"/>
      <c r="B6" s="121"/>
      <c r="C6" s="121"/>
      <c r="D6" s="121"/>
      <c r="E6" s="121"/>
      <c r="F6" s="121"/>
      <c r="G6" s="121"/>
      <c r="H6" s="121"/>
      <c r="I6" s="121"/>
      <c r="J6" s="121"/>
      <c r="K6" s="122"/>
    </row>
    <row r="7" spans="1:15" ht="15.75" customHeight="1" thickBot="1" x14ac:dyDescent="0.3">
      <c r="A7" s="56"/>
      <c r="B7" s="123"/>
      <c r="C7" s="123"/>
      <c r="D7" s="123"/>
      <c r="E7" s="123"/>
      <c r="F7" s="123"/>
      <c r="G7" s="123"/>
      <c r="H7" s="123"/>
      <c r="I7" s="123"/>
      <c r="J7" s="123"/>
      <c r="K7" s="124"/>
    </row>
    <row r="8" spans="1:15" ht="15" customHeight="1" thickBot="1" x14ac:dyDescent="0.3">
      <c r="B8" s="44"/>
      <c r="G8" s="45"/>
      <c r="I8" s="1"/>
      <c r="J8" s="46"/>
      <c r="K8" s="46"/>
      <c r="L8" s="1"/>
      <c r="M8" s="1"/>
      <c r="N8" s="1"/>
      <c r="O8" s="1"/>
    </row>
    <row r="9" spans="1:15" ht="50.25" customHeight="1" thickBot="1" x14ac:dyDescent="0.3">
      <c r="A9" s="56"/>
      <c r="B9" s="88" t="s">
        <v>168</v>
      </c>
      <c r="C9" s="89" t="s">
        <v>185</v>
      </c>
      <c r="D9" s="93" t="s">
        <v>167</v>
      </c>
      <c r="E9" s="89" t="s">
        <v>179</v>
      </c>
      <c r="F9" s="89" t="s">
        <v>169</v>
      </c>
      <c r="G9" s="90" t="s">
        <v>170</v>
      </c>
      <c r="H9" s="91" t="s">
        <v>171</v>
      </c>
      <c r="I9" s="91" t="s">
        <v>172</v>
      </c>
      <c r="J9" s="92" t="s">
        <v>173</v>
      </c>
      <c r="K9" s="92" t="s">
        <v>174</v>
      </c>
      <c r="L9" s="1"/>
      <c r="M9" s="1"/>
      <c r="N9" s="1"/>
      <c r="O9" s="1"/>
    </row>
    <row r="10" spans="1:15" ht="45.75" thickBot="1" x14ac:dyDescent="0.3">
      <c r="A10" s="56"/>
      <c r="B10" s="97" t="s">
        <v>176</v>
      </c>
      <c r="C10" s="94">
        <v>5811</v>
      </c>
      <c r="D10" s="98" t="s">
        <v>200</v>
      </c>
      <c r="E10" s="94" t="s">
        <v>180</v>
      </c>
      <c r="F10" s="94" t="s">
        <v>175</v>
      </c>
      <c r="G10" s="99">
        <v>3.4000000000000002E-2</v>
      </c>
      <c r="H10" s="95">
        <v>210.23</v>
      </c>
      <c r="I10" s="95"/>
      <c r="J10" s="95">
        <f>H10*G10</f>
        <v>7.1478200000000003</v>
      </c>
      <c r="K10" s="96"/>
      <c r="L10" s="1"/>
      <c r="M10" s="1"/>
      <c r="N10" s="1"/>
      <c r="O10" s="1"/>
    </row>
    <row r="11" spans="1:15" ht="15.75" thickBot="1" x14ac:dyDescent="0.3">
      <c r="B11" s="113" t="s">
        <v>178</v>
      </c>
      <c r="C11" s="114"/>
      <c r="D11" s="114"/>
      <c r="E11" s="114"/>
      <c r="F11" s="114"/>
      <c r="G11" s="114"/>
      <c r="H11" s="114"/>
      <c r="I11" s="115"/>
      <c r="J11" s="116">
        <f>SUM(J10)+SUM(K10)</f>
        <v>7.1478200000000003</v>
      </c>
      <c r="K11" s="117"/>
    </row>
    <row r="12" spans="1:15" x14ac:dyDescent="0.25">
      <c r="B12" s="100"/>
      <c r="C12" s="100"/>
      <c r="D12" s="100"/>
      <c r="E12" s="100"/>
      <c r="F12" s="100"/>
      <c r="G12" s="100"/>
      <c r="H12" s="100"/>
      <c r="I12" s="100"/>
      <c r="J12" s="101"/>
      <c r="K12" s="102"/>
    </row>
    <row r="13" spans="1:15" x14ac:dyDescent="0.25">
      <c r="D13" s="79"/>
      <c r="E13" s="1" t="s">
        <v>21</v>
      </c>
      <c r="F13" s="2"/>
      <c r="G13" s="2"/>
      <c r="H13" s="2"/>
    </row>
    <row r="14" spans="1:15" x14ac:dyDescent="0.25">
      <c r="D14" s="79"/>
      <c r="E14" s="109"/>
      <c r="F14" s="109"/>
      <c r="G14" s="109"/>
      <c r="H14" s="109"/>
    </row>
    <row r="15" spans="1:15" x14ac:dyDescent="0.25">
      <c r="D15" s="80"/>
      <c r="E15" s="109"/>
      <c r="F15" s="109"/>
      <c r="G15" s="109"/>
      <c r="H15" s="109"/>
    </row>
    <row r="16" spans="1:15" x14ac:dyDescent="0.25">
      <c r="D16" s="14"/>
      <c r="E16" s="109"/>
      <c r="F16" s="109"/>
      <c r="G16" s="109"/>
      <c r="H16" s="109"/>
    </row>
    <row r="17" spans="4:8" x14ac:dyDescent="0.25">
      <c r="D17" s="14"/>
      <c r="E17" s="110"/>
      <c r="F17" s="110"/>
      <c r="G17" s="110"/>
      <c r="H17" s="110"/>
    </row>
    <row r="18" spans="4:8" x14ac:dyDescent="0.25">
      <c r="E18" s="111"/>
      <c r="F18" s="111"/>
      <c r="G18" s="111"/>
      <c r="H18" s="111"/>
    </row>
    <row r="19" spans="4:8" x14ac:dyDescent="0.25">
      <c r="E19" s="111"/>
      <c r="F19" s="111"/>
      <c r="G19" s="111"/>
      <c r="H19" s="111"/>
    </row>
  </sheetData>
  <mergeCells count="7">
    <mergeCell ref="E18:H18"/>
    <mergeCell ref="E19:H19"/>
    <mergeCell ref="B11:I11"/>
    <mergeCell ref="J11:K11"/>
    <mergeCell ref="B1:K7"/>
    <mergeCell ref="E14:H16"/>
    <mergeCell ref="E17:H17"/>
  </mergeCells>
  <phoneticPr fontId="26" type="noConversion"/>
  <pageMargins left="0.25" right="0.25" top="0.75" bottom="0.75" header="0.3" footer="0.3"/>
  <pageSetup paperSize="9" scale="65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49"/>
  <sheetViews>
    <sheetView zoomScaleNormal="100" workbookViewId="0">
      <selection activeCell="E18" sqref="E18"/>
    </sheetView>
  </sheetViews>
  <sheetFormatPr defaultRowHeight="15" x14ac:dyDescent="0.25"/>
  <cols>
    <col min="1" max="1" width="5.7109375" customWidth="1"/>
    <col min="2" max="2" width="15.42578125" customWidth="1"/>
    <col min="3" max="3" width="36.85546875" customWidth="1"/>
    <col min="4" max="4" width="7" customWidth="1"/>
    <col min="6" max="6" width="11.42578125" customWidth="1"/>
    <col min="7" max="7" width="11.28515625" customWidth="1"/>
    <col min="11" max="11" width="9.140625" customWidth="1"/>
    <col min="17" max="17" width="59.42578125" customWidth="1"/>
  </cols>
  <sheetData>
    <row r="1" spans="1:26" ht="60.75" customHeight="1" x14ac:dyDescent="0.25">
      <c r="B1" s="154" t="s">
        <v>186</v>
      </c>
      <c r="C1" s="155"/>
      <c r="D1" s="156" t="s">
        <v>80</v>
      </c>
      <c r="E1" s="157"/>
      <c r="F1" s="157"/>
      <c r="G1" s="158"/>
    </row>
    <row r="2" spans="1:26" x14ac:dyDescent="0.25">
      <c r="A2" s="1"/>
      <c r="B2" s="141" t="s">
        <v>8</v>
      </c>
      <c r="C2" s="142"/>
      <c r="D2" s="142"/>
      <c r="E2" s="142"/>
      <c r="F2" s="142"/>
      <c r="G2" s="14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60" t="s">
        <v>3</v>
      </c>
      <c r="C3" s="150" t="s">
        <v>202</v>
      </c>
      <c r="D3" s="150"/>
      <c r="E3" s="150"/>
      <c r="F3" s="150"/>
      <c r="G3" s="1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5"/>
      <c r="B4" s="61" t="s">
        <v>40</v>
      </c>
      <c r="C4" s="138" t="s">
        <v>69</v>
      </c>
      <c r="D4" s="139"/>
      <c r="E4" s="139"/>
      <c r="F4" s="139"/>
      <c r="G4" s="140"/>
      <c r="H4" s="4"/>
      <c r="I4" s="4"/>
      <c r="J4" s="1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5"/>
      <c r="B5" s="153" t="s">
        <v>22</v>
      </c>
      <c r="C5" s="152" t="s">
        <v>47</v>
      </c>
      <c r="D5" s="152"/>
      <c r="E5" s="129" t="s">
        <v>42</v>
      </c>
      <c r="F5" s="129" t="s">
        <v>43</v>
      </c>
      <c r="G5" s="128" t="s">
        <v>44</v>
      </c>
      <c r="H5" s="4"/>
      <c r="I5" s="4"/>
      <c r="J5" s="1"/>
      <c r="K5" s="27"/>
      <c r="L5" s="27"/>
      <c r="M5" s="27"/>
      <c r="N5" s="27"/>
      <c r="O5" s="1"/>
      <c r="P5" s="1"/>
      <c r="Q5" s="8"/>
      <c r="R5" s="9"/>
      <c r="S5" s="9"/>
      <c r="T5" s="9"/>
      <c r="U5" s="9"/>
      <c r="V5" s="9"/>
      <c r="W5" s="9"/>
      <c r="X5" s="9"/>
      <c r="Y5" s="9"/>
      <c r="Z5" s="9"/>
    </row>
    <row r="6" spans="1:26" x14ac:dyDescent="0.25">
      <c r="A6" s="5"/>
      <c r="B6" s="153"/>
      <c r="C6" s="152"/>
      <c r="D6" s="152"/>
      <c r="E6" s="129"/>
      <c r="F6" s="129"/>
      <c r="G6" s="128"/>
      <c r="H6" s="5"/>
      <c r="I6" s="5"/>
      <c r="J6" s="1"/>
      <c r="K6" s="27"/>
      <c r="L6" s="27"/>
      <c r="M6" s="27"/>
      <c r="N6" s="27"/>
      <c r="O6" s="1"/>
      <c r="P6" s="1"/>
      <c r="Q6" s="1"/>
      <c r="R6" s="10"/>
      <c r="S6" s="10"/>
      <c r="T6" s="11"/>
      <c r="U6" s="11"/>
      <c r="V6" s="10"/>
      <c r="W6" s="11"/>
      <c r="X6" s="11"/>
      <c r="Y6" s="11"/>
      <c r="Z6" s="11"/>
    </row>
    <row r="7" spans="1:26" x14ac:dyDescent="0.25">
      <c r="A7" s="5"/>
      <c r="B7" s="62">
        <v>1</v>
      </c>
      <c r="C7" s="19" t="s">
        <v>23</v>
      </c>
      <c r="D7" s="127" t="s">
        <v>36</v>
      </c>
      <c r="E7" s="130">
        <v>0.03</v>
      </c>
      <c r="F7" s="130">
        <v>0.03</v>
      </c>
      <c r="G7" s="132">
        <v>5.5E-2</v>
      </c>
      <c r="H7" s="7"/>
      <c r="I7" s="7"/>
      <c r="J7" s="1"/>
      <c r="K7" s="27"/>
      <c r="L7" s="27"/>
      <c r="M7" s="27"/>
      <c r="N7" s="27"/>
      <c r="O7" s="1"/>
      <c r="P7" s="1"/>
      <c r="Q7" s="1"/>
      <c r="R7" s="10"/>
      <c r="S7" s="10"/>
      <c r="T7" s="11"/>
      <c r="U7" s="11"/>
      <c r="V7" s="10"/>
      <c r="W7" s="11"/>
      <c r="X7" s="11"/>
      <c r="Y7" s="11"/>
      <c r="Z7" s="11"/>
    </row>
    <row r="8" spans="1:26" ht="18" customHeight="1" x14ac:dyDescent="0.25">
      <c r="A8" s="5"/>
      <c r="B8" s="32" t="s">
        <v>24</v>
      </c>
      <c r="C8" s="20" t="s">
        <v>25</v>
      </c>
      <c r="D8" s="127"/>
      <c r="E8" s="131"/>
      <c r="F8" s="131"/>
      <c r="G8" s="133"/>
      <c r="H8" s="7"/>
      <c r="I8" s="7"/>
      <c r="J8" s="1"/>
      <c r="K8" s="5"/>
      <c r="L8" s="5"/>
      <c r="M8" s="5"/>
      <c r="N8" s="5"/>
      <c r="O8" s="1"/>
      <c r="P8" s="1"/>
      <c r="Q8" s="12"/>
      <c r="R8" s="10"/>
      <c r="S8" s="10"/>
      <c r="T8" s="10"/>
      <c r="U8" s="10"/>
      <c r="V8" s="10"/>
      <c r="W8" s="10"/>
      <c r="X8" s="10"/>
      <c r="Y8" s="10"/>
      <c r="Z8" s="10"/>
    </row>
    <row r="9" spans="1:26" ht="16.5" customHeight="1" x14ac:dyDescent="0.25">
      <c r="A9" s="5"/>
      <c r="B9" s="32" t="s">
        <v>26</v>
      </c>
      <c r="C9" s="20" t="s">
        <v>27</v>
      </c>
      <c r="D9" s="127"/>
      <c r="E9" s="131"/>
      <c r="F9" s="131"/>
      <c r="G9" s="133"/>
      <c r="H9" s="7"/>
      <c r="I9" s="7"/>
      <c r="J9" s="1"/>
      <c r="K9" s="5"/>
      <c r="L9" s="5"/>
      <c r="M9" s="5"/>
      <c r="N9" s="5"/>
      <c r="O9" s="1"/>
      <c r="P9" s="1"/>
      <c r="Q9" s="13"/>
      <c r="R9" s="10"/>
      <c r="S9" s="10"/>
      <c r="T9" s="10"/>
      <c r="U9" s="10"/>
      <c r="V9" s="10"/>
      <c r="W9" s="10"/>
      <c r="X9" s="10"/>
      <c r="Y9" s="10"/>
      <c r="Z9" s="10"/>
    </row>
    <row r="10" spans="1:26" x14ac:dyDescent="0.25">
      <c r="A10" s="5"/>
      <c r="B10" s="32" t="s">
        <v>28</v>
      </c>
      <c r="C10" s="20" t="s">
        <v>29</v>
      </c>
      <c r="D10" s="127"/>
      <c r="E10" s="131"/>
      <c r="F10" s="131"/>
      <c r="G10" s="133"/>
      <c r="H10" s="7"/>
      <c r="I10" s="7"/>
      <c r="J10" s="1"/>
      <c r="K10" s="5"/>
      <c r="L10" s="5"/>
      <c r="M10" s="5"/>
      <c r="N10" s="5"/>
      <c r="O10" s="1"/>
      <c r="P10" s="1"/>
      <c r="Q10" s="1"/>
      <c r="R10" s="11"/>
      <c r="S10" s="10"/>
      <c r="T10" s="11"/>
      <c r="U10" s="14"/>
      <c r="V10" s="11"/>
      <c r="W10" s="11"/>
      <c r="X10" s="11"/>
      <c r="Y10" s="11"/>
      <c r="Z10" s="11"/>
    </row>
    <row r="11" spans="1:26" x14ac:dyDescent="0.25">
      <c r="A11" s="5"/>
      <c r="B11" s="63">
        <v>2</v>
      </c>
      <c r="C11" s="22" t="s">
        <v>49</v>
      </c>
      <c r="D11" s="21" t="s">
        <v>48</v>
      </c>
      <c r="E11" s="55">
        <v>8.2000000000000007E-3</v>
      </c>
      <c r="F11" s="55">
        <v>8.0000000000000002E-3</v>
      </c>
      <c r="G11" s="64">
        <v>0.01</v>
      </c>
      <c r="H11" s="7"/>
      <c r="I11" s="7"/>
      <c r="J11" s="1"/>
      <c r="K11" s="5"/>
      <c r="L11" s="5"/>
      <c r="M11" s="5"/>
      <c r="N11" s="5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5"/>
      <c r="B12" s="63">
        <v>3</v>
      </c>
      <c r="C12" s="22" t="s">
        <v>31</v>
      </c>
      <c r="D12" s="21" t="s">
        <v>37</v>
      </c>
      <c r="E12" s="55">
        <v>0.01</v>
      </c>
      <c r="F12" s="55">
        <v>9.7000000000000003E-3</v>
      </c>
      <c r="G12" s="64">
        <v>1.2699999999999999E-2</v>
      </c>
      <c r="H12" s="7"/>
      <c r="I12" s="7"/>
      <c r="J12" s="1"/>
      <c r="K12" s="5"/>
      <c r="L12" s="5"/>
      <c r="M12" s="5"/>
      <c r="N12" s="5"/>
      <c r="O12" s="1"/>
      <c r="P12" s="1"/>
      <c r="Q12" s="8"/>
      <c r="R12" s="8"/>
      <c r="S12" s="9"/>
      <c r="T12" s="9"/>
      <c r="U12" s="9"/>
      <c r="V12" s="9"/>
      <c r="W12" s="9"/>
      <c r="X12" s="9"/>
      <c r="Y12" s="1"/>
      <c r="Z12" s="1"/>
    </row>
    <row r="13" spans="1:26" x14ac:dyDescent="0.25">
      <c r="A13" s="5"/>
      <c r="B13" s="62">
        <v>4</v>
      </c>
      <c r="C13" s="19" t="s">
        <v>32</v>
      </c>
      <c r="D13" s="53" t="s">
        <v>39</v>
      </c>
      <c r="E13" s="55">
        <v>6.0000000000000001E-3</v>
      </c>
      <c r="F13" s="54">
        <v>5.8999999999999999E-3</v>
      </c>
      <c r="G13" s="64">
        <v>1.3899999999999999E-2</v>
      </c>
      <c r="H13" s="7"/>
      <c r="I13" s="7"/>
      <c r="J13" s="1"/>
      <c r="K13" s="5"/>
      <c r="L13" s="5"/>
      <c r="M13" s="5"/>
      <c r="N13" s="5"/>
      <c r="O13" s="1"/>
      <c r="P13" s="1"/>
      <c r="Q13" s="8"/>
      <c r="R13" s="8"/>
      <c r="S13" s="15"/>
      <c r="T13" s="15"/>
      <c r="U13" s="15"/>
      <c r="V13" s="15"/>
      <c r="W13" s="15"/>
      <c r="X13" s="15"/>
      <c r="Y13" s="1"/>
      <c r="Z13" s="1"/>
    </row>
    <row r="14" spans="1:26" ht="15.75" customHeight="1" x14ac:dyDescent="0.25">
      <c r="A14" s="5"/>
      <c r="B14" s="62">
        <v>5</v>
      </c>
      <c r="C14" s="19" t="s">
        <v>33</v>
      </c>
      <c r="D14" s="53" t="s">
        <v>38</v>
      </c>
      <c r="E14" s="54">
        <v>6.2E-2</v>
      </c>
      <c r="F14" s="54">
        <v>6.1600000000000002E-2</v>
      </c>
      <c r="G14" s="64">
        <v>8.9599999999999999E-2</v>
      </c>
      <c r="H14" s="7"/>
      <c r="I14" s="7"/>
      <c r="J14" s="1"/>
      <c r="K14" s="12"/>
      <c r="L14" s="12"/>
      <c r="M14" s="12"/>
      <c r="N14" s="12"/>
      <c r="O14" s="1"/>
      <c r="P14" s="1"/>
      <c r="Q14" s="1"/>
      <c r="R14" s="1"/>
      <c r="S14" s="11"/>
      <c r="T14" s="11"/>
      <c r="U14" s="11"/>
      <c r="V14" s="11"/>
      <c r="W14" s="11"/>
      <c r="X14" s="11"/>
      <c r="Y14" s="1"/>
      <c r="Z14" s="1"/>
    </row>
    <row r="15" spans="1:26" ht="15.75" customHeight="1" x14ac:dyDescent="0.25">
      <c r="A15" s="5"/>
      <c r="B15" s="62">
        <v>6</v>
      </c>
      <c r="C15" s="19" t="s">
        <v>41</v>
      </c>
      <c r="D15" s="53"/>
      <c r="E15" s="24"/>
      <c r="F15" s="24"/>
      <c r="G15" s="65"/>
      <c r="H15" s="7"/>
      <c r="I15" s="7"/>
      <c r="J15" s="1"/>
      <c r="K15" s="12"/>
      <c r="L15" s="12"/>
      <c r="M15" s="12"/>
      <c r="N15" s="12"/>
      <c r="O15" s="1"/>
      <c r="P15" s="1"/>
      <c r="Q15" s="1"/>
      <c r="R15" s="1"/>
      <c r="S15" s="11"/>
      <c r="T15" s="11"/>
      <c r="U15" s="11"/>
      <c r="V15" s="11"/>
      <c r="W15" s="11"/>
      <c r="X15" s="11"/>
      <c r="Y15" s="1"/>
      <c r="Z15" s="1"/>
    </row>
    <row r="16" spans="1:26" ht="15.75" customHeight="1" x14ac:dyDescent="0.25">
      <c r="A16" s="5"/>
      <c r="B16" s="32" t="s">
        <v>50</v>
      </c>
      <c r="C16" s="52" t="s">
        <v>30</v>
      </c>
      <c r="D16" s="21" t="s">
        <v>57</v>
      </c>
      <c r="E16" s="55">
        <v>6.4999999999999997E-3</v>
      </c>
      <c r="F16" s="125" t="s">
        <v>62</v>
      </c>
      <c r="G16" s="126"/>
      <c r="H16" s="7"/>
      <c r="I16" s="7"/>
      <c r="J16" s="1"/>
      <c r="K16" s="1"/>
      <c r="L16" s="1"/>
      <c r="M16" s="1"/>
      <c r="N16" s="1"/>
      <c r="O16" s="1"/>
      <c r="P16" s="1"/>
      <c r="Q16" s="16"/>
      <c r="R16" s="16"/>
      <c r="S16" s="10"/>
      <c r="T16" s="10"/>
      <c r="U16" s="10"/>
      <c r="V16" s="10"/>
      <c r="W16" s="10"/>
      <c r="X16" s="10"/>
      <c r="Y16" s="1"/>
      <c r="Z16" s="1"/>
    </row>
    <row r="17" spans="1:26" x14ac:dyDescent="0.25">
      <c r="A17" s="5"/>
      <c r="B17" s="32" t="s">
        <v>51</v>
      </c>
      <c r="C17" s="20" t="s">
        <v>55</v>
      </c>
      <c r="D17" s="21" t="s">
        <v>58</v>
      </c>
      <c r="E17" s="55">
        <v>0.03</v>
      </c>
      <c r="F17" s="125" t="s">
        <v>62</v>
      </c>
      <c r="G17" s="126"/>
      <c r="H17" s="7"/>
      <c r="I17" s="7"/>
      <c r="J17" s="27"/>
      <c r="K17" s="27"/>
      <c r="L17" s="27"/>
      <c r="M17" s="27"/>
      <c r="N17" s="27"/>
      <c r="O17" s="27"/>
      <c r="P17" s="1"/>
      <c r="Q17" s="16"/>
      <c r="R17" s="16"/>
      <c r="S17" s="10"/>
      <c r="T17" s="10"/>
      <c r="U17" s="10"/>
      <c r="V17" s="10"/>
      <c r="W17" s="10"/>
      <c r="X17" s="10"/>
      <c r="Y17" s="1"/>
      <c r="Z17" s="1"/>
    </row>
    <row r="18" spans="1:26" x14ac:dyDescent="0.25">
      <c r="A18" s="5"/>
      <c r="B18" s="32" t="s">
        <v>52</v>
      </c>
      <c r="C18" s="20" t="s">
        <v>56</v>
      </c>
      <c r="D18" s="21" t="s">
        <v>59</v>
      </c>
      <c r="E18" s="55">
        <v>0.02</v>
      </c>
      <c r="F18" s="125" t="s">
        <v>62</v>
      </c>
      <c r="G18" s="126"/>
      <c r="H18" s="7"/>
      <c r="I18" s="7"/>
      <c r="J18" s="27"/>
      <c r="K18" s="27"/>
      <c r="L18" s="27"/>
      <c r="M18" s="27"/>
      <c r="N18" s="27"/>
      <c r="O18" s="27"/>
      <c r="P18" s="1"/>
      <c r="Q18" s="1"/>
      <c r="R18" s="1"/>
      <c r="S18" s="11"/>
      <c r="T18" s="11"/>
      <c r="U18" s="11"/>
      <c r="V18" s="11"/>
      <c r="W18" s="11"/>
      <c r="X18" s="11"/>
      <c r="Y18" s="1"/>
      <c r="Z18" s="1"/>
    </row>
    <row r="19" spans="1:26" x14ac:dyDescent="0.25">
      <c r="A19" s="5"/>
      <c r="B19" s="32" t="s">
        <v>53</v>
      </c>
      <c r="C19" s="20" t="s">
        <v>46</v>
      </c>
      <c r="D19" s="21" t="s">
        <v>60</v>
      </c>
      <c r="E19" s="55">
        <v>5.6500000000000002E-2</v>
      </c>
      <c r="F19" s="125" t="s">
        <v>62</v>
      </c>
      <c r="G19" s="126"/>
      <c r="H19" s="7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5"/>
      <c r="B20" s="32" t="s">
        <v>54</v>
      </c>
      <c r="C20" s="20" t="s">
        <v>45</v>
      </c>
      <c r="D20" s="21" t="s">
        <v>61</v>
      </c>
      <c r="E20" s="23">
        <v>7.6499999999999999E-2</v>
      </c>
      <c r="F20" s="125" t="s">
        <v>63</v>
      </c>
      <c r="G20" s="126"/>
      <c r="H20" s="7"/>
      <c r="I20" s="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5"/>
      <c r="B21" s="148" t="s">
        <v>66</v>
      </c>
      <c r="C21" s="149"/>
      <c r="D21" s="149"/>
      <c r="E21" s="149"/>
      <c r="F21" s="25" t="s">
        <v>68</v>
      </c>
      <c r="G21" s="66" t="s">
        <v>44</v>
      </c>
      <c r="H21" s="7"/>
      <c r="I21" s="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5"/>
      <c r="B22" s="146" t="s">
        <v>64</v>
      </c>
      <c r="C22" s="147"/>
      <c r="D22" s="21"/>
      <c r="E22" s="23">
        <f>SUM(E7:E19)</f>
        <v>0.22919999999999999</v>
      </c>
      <c r="F22" s="55">
        <v>0.2034</v>
      </c>
      <c r="G22" s="67">
        <v>0.25</v>
      </c>
      <c r="H22" s="7"/>
      <c r="I22" s="7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5"/>
      <c r="B23" s="146" t="s">
        <v>65</v>
      </c>
      <c r="C23" s="147"/>
      <c r="D23" s="21"/>
      <c r="E23" s="23">
        <f>SUM(E7:E18)+E20</f>
        <v>0.24919999999999998</v>
      </c>
      <c r="F23" s="29"/>
      <c r="G23" s="68"/>
      <c r="H23" s="7"/>
      <c r="I23" s="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5"/>
      <c r="B24" s="144" t="s">
        <v>67</v>
      </c>
      <c r="C24" s="145"/>
      <c r="D24" s="40"/>
      <c r="E24" s="41">
        <f>E22</f>
        <v>0.22919999999999999</v>
      </c>
      <c r="F24" s="42"/>
      <c r="G24" s="69"/>
      <c r="H24" s="7"/>
      <c r="I24" s="7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5"/>
      <c r="B25" s="70"/>
      <c r="C25" s="26"/>
      <c r="D25" s="26"/>
      <c r="E25" s="26"/>
      <c r="F25" s="26"/>
      <c r="G25" s="71"/>
      <c r="H25" s="7"/>
      <c r="I25" s="7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5"/>
      <c r="B26" s="163" t="s">
        <v>70</v>
      </c>
      <c r="C26" s="164"/>
      <c r="D26" s="164"/>
      <c r="E26" s="164"/>
      <c r="F26" s="164"/>
      <c r="G26" s="165"/>
      <c r="H26" s="7"/>
      <c r="I26" s="7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 x14ac:dyDescent="0.3">
      <c r="A27" s="5"/>
      <c r="B27" s="135" t="s">
        <v>34</v>
      </c>
      <c r="C27" s="136"/>
      <c r="D27" s="136"/>
      <c r="E27" s="136"/>
      <c r="F27" s="136"/>
      <c r="G27" s="137"/>
      <c r="H27" s="7"/>
      <c r="I27" s="7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x14ac:dyDescent="0.25">
      <c r="A28" s="5"/>
      <c r="B28" s="134"/>
      <c r="C28" s="134"/>
      <c r="D28" s="134"/>
      <c r="E28" s="134"/>
      <c r="F28" s="134"/>
      <c r="G28" s="134"/>
      <c r="H28" s="7"/>
      <c r="I28" s="7"/>
      <c r="J28" s="1"/>
      <c r="K28" s="28"/>
      <c r="L28" s="28"/>
      <c r="M28" s="28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 x14ac:dyDescent="0.25">
      <c r="A29" s="5"/>
      <c r="B29" s="18"/>
      <c r="C29" s="18"/>
      <c r="D29" s="18"/>
      <c r="E29" s="18"/>
      <c r="F29" s="18"/>
      <c r="G29" s="7"/>
      <c r="H29" s="7"/>
      <c r="I29" s="7"/>
      <c r="J29" s="1"/>
      <c r="K29" s="27"/>
      <c r="L29" s="27"/>
      <c r="M29" s="27"/>
      <c r="N29" s="27"/>
      <c r="O29" s="1"/>
      <c r="P29" s="1"/>
      <c r="Q29" s="16"/>
      <c r="R29" s="16"/>
      <c r="S29" s="16"/>
      <c r="T29" s="16"/>
      <c r="U29" s="16"/>
      <c r="V29" s="16"/>
      <c r="W29" s="16"/>
      <c r="X29" s="16"/>
      <c r="Y29" s="1"/>
      <c r="Z29" s="1"/>
    </row>
    <row r="30" spans="1:26" ht="15.75" x14ac:dyDescent="0.25">
      <c r="A30" s="5"/>
      <c r="B30" s="161" t="s">
        <v>35</v>
      </c>
      <c r="C30" s="161"/>
      <c r="D30" s="30"/>
      <c r="E30" s="30"/>
      <c r="F30" s="1"/>
      <c r="G30" s="7"/>
      <c r="H30" s="7"/>
      <c r="I30" s="7"/>
      <c r="J30" s="1"/>
      <c r="K30" s="27"/>
      <c r="L30" s="27"/>
      <c r="M30" s="27"/>
      <c r="N30" s="27"/>
      <c r="O30" s="1"/>
      <c r="P30" s="1"/>
      <c r="Q30" s="16"/>
      <c r="R30" s="16"/>
      <c r="S30" s="16"/>
      <c r="T30" s="16"/>
      <c r="U30" s="16"/>
      <c r="V30" s="16"/>
      <c r="W30" s="16"/>
      <c r="X30" s="16"/>
      <c r="Y30" s="1"/>
      <c r="Z30" s="1"/>
    </row>
    <row r="31" spans="1:26" x14ac:dyDescent="0.25">
      <c r="A31" s="5"/>
      <c r="B31" s="162"/>
      <c r="C31" s="162"/>
      <c r="D31" s="27"/>
      <c r="E31" s="27"/>
      <c r="F31" s="1"/>
      <c r="G31" s="7"/>
      <c r="H31" s="7"/>
      <c r="I31" s="7"/>
      <c r="J31" s="1"/>
      <c r="K31" s="27"/>
      <c r="L31" s="27"/>
      <c r="M31" s="27"/>
      <c r="N31" s="27"/>
      <c r="O31" s="1"/>
      <c r="P31" s="1"/>
      <c r="Q31" s="16"/>
      <c r="R31" s="16"/>
      <c r="S31" s="16"/>
      <c r="T31" s="16"/>
      <c r="U31" s="16"/>
      <c r="V31" s="16"/>
      <c r="W31" s="16"/>
      <c r="X31" s="16"/>
      <c r="Y31" s="1"/>
      <c r="Z31" s="1"/>
    </row>
    <row r="32" spans="1:26" x14ac:dyDescent="0.25">
      <c r="A32" s="5"/>
      <c r="B32" s="162"/>
      <c r="C32" s="162"/>
      <c r="D32" s="27"/>
      <c r="E32" s="27"/>
      <c r="G32" s="7"/>
      <c r="H32" s="7"/>
      <c r="I32" s="7"/>
      <c r="J32" s="1"/>
      <c r="K32" s="5"/>
      <c r="L32" s="5"/>
      <c r="M32" s="5"/>
      <c r="N32" s="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5"/>
      <c r="B33" s="162"/>
      <c r="C33" s="162"/>
      <c r="D33" s="27"/>
      <c r="E33" s="27"/>
      <c r="G33" s="5"/>
      <c r="H33" s="7"/>
      <c r="I33" s="7"/>
      <c r="J33" s="1"/>
      <c r="K33" s="5"/>
      <c r="L33" s="5"/>
      <c r="M33" s="5"/>
      <c r="N33" s="5"/>
      <c r="O33" s="1"/>
      <c r="P33" s="1"/>
      <c r="Q33" s="17"/>
      <c r="R33" s="17"/>
      <c r="S33" s="17"/>
      <c r="T33" s="17"/>
      <c r="U33" s="17"/>
      <c r="V33" s="17"/>
      <c r="W33" s="17"/>
      <c r="X33" s="17"/>
      <c r="Y33" s="1"/>
      <c r="Z33" s="1"/>
    </row>
    <row r="34" spans="1:26" x14ac:dyDescent="0.25">
      <c r="A34" s="5"/>
      <c r="B34" s="159" t="s">
        <v>71</v>
      </c>
      <c r="C34" s="159"/>
      <c r="D34" s="5"/>
      <c r="E34" s="5"/>
      <c r="G34" s="6"/>
      <c r="H34" s="5"/>
      <c r="I34" s="5"/>
      <c r="J34" s="1"/>
      <c r="K34" s="5"/>
      <c r="L34" s="5"/>
      <c r="M34" s="5"/>
      <c r="N34" s="5"/>
      <c r="O34" s="1"/>
      <c r="P34" s="1"/>
      <c r="Q34" s="17"/>
      <c r="R34" s="17"/>
      <c r="S34" s="17"/>
      <c r="T34" s="17"/>
      <c r="U34" s="17"/>
      <c r="V34" s="17"/>
      <c r="W34" s="17"/>
      <c r="X34" s="17"/>
      <c r="Y34" s="1"/>
      <c r="Z34" s="1"/>
    </row>
    <row r="35" spans="1:26" x14ac:dyDescent="0.25">
      <c r="A35" s="5"/>
      <c r="B35" s="159" t="s">
        <v>74</v>
      </c>
      <c r="C35" s="159"/>
      <c r="D35" s="5"/>
      <c r="E35" s="5"/>
      <c r="G35" s="5"/>
      <c r="H35" s="6"/>
      <c r="I35" s="6"/>
      <c r="J35" s="1"/>
      <c r="K35" s="5"/>
      <c r="L35" s="5"/>
      <c r="M35" s="5"/>
      <c r="N35" s="5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5"/>
      <c r="B36" s="159" t="s">
        <v>73</v>
      </c>
      <c r="C36" s="159"/>
      <c r="D36" s="5"/>
      <c r="E36" s="5"/>
      <c r="G36" s="5"/>
      <c r="H36" s="5"/>
      <c r="I36" s="5"/>
      <c r="J36" s="1"/>
      <c r="K36" s="5"/>
      <c r="L36" s="5"/>
      <c r="M36" s="5"/>
      <c r="N36" s="5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5"/>
      <c r="B37" s="159" t="s">
        <v>72</v>
      </c>
      <c r="C37" s="159"/>
      <c r="D37" s="5"/>
      <c r="E37" s="5"/>
      <c r="G37" s="6"/>
      <c r="H37" s="5"/>
      <c r="I37" s="5"/>
      <c r="J37" s="1"/>
      <c r="K37" s="5"/>
      <c r="L37" s="5"/>
      <c r="M37" s="5"/>
      <c r="N37" s="5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5"/>
      <c r="B38" s="159" t="s">
        <v>75</v>
      </c>
      <c r="C38" s="159"/>
      <c r="D38" s="5"/>
      <c r="E38" s="5"/>
      <c r="G38" s="5"/>
      <c r="H38" s="6"/>
      <c r="I38" s="6"/>
      <c r="J38" s="1"/>
      <c r="K38" s="12"/>
      <c r="L38" s="12"/>
      <c r="M38" s="12"/>
      <c r="N38" s="1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5"/>
      <c r="B39" s="159" t="s">
        <v>76</v>
      </c>
      <c r="C39" s="159"/>
      <c r="D39" s="5"/>
      <c r="E39" s="5"/>
      <c r="G39" s="5"/>
      <c r="H39" s="5"/>
      <c r="I39" s="5"/>
      <c r="J39" s="1"/>
      <c r="K39" s="12"/>
      <c r="L39" s="12"/>
      <c r="M39" s="12"/>
      <c r="N39" s="1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" customHeight="1" x14ac:dyDescent="0.25">
      <c r="A40" s="5"/>
      <c r="B40" s="160" t="s">
        <v>77</v>
      </c>
      <c r="C40" s="160"/>
      <c r="D40" s="12"/>
      <c r="E40" s="12"/>
      <c r="H40" s="5"/>
      <c r="I40" s="5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B41" s="12"/>
      <c r="C41" s="12"/>
      <c r="D41" s="12"/>
      <c r="E41" s="12"/>
      <c r="J41" s="1"/>
      <c r="K41" s="1"/>
      <c r="L41" s="1"/>
      <c r="M41" s="1"/>
      <c r="N41" s="1"/>
      <c r="O41" s="1"/>
    </row>
    <row r="43" spans="1:26" x14ac:dyDescent="0.25">
      <c r="B43" s="1" t="s">
        <v>21</v>
      </c>
      <c r="C43" s="2"/>
      <c r="D43" s="2"/>
      <c r="E43" s="2"/>
    </row>
    <row r="44" spans="1:26" x14ac:dyDescent="0.25">
      <c r="B44" s="109"/>
      <c r="C44" s="109"/>
      <c r="D44" s="109"/>
      <c r="E44" s="109"/>
    </row>
    <row r="45" spans="1:26" x14ac:dyDescent="0.25">
      <c r="B45" s="109"/>
      <c r="C45" s="109"/>
      <c r="D45" s="109"/>
      <c r="E45" s="109"/>
    </row>
    <row r="46" spans="1:26" x14ac:dyDescent="0.25">
      <c r="B46" s="109"/>
      <c r="C46" s="109"/>
      <c r="D46" s="109"/>
      <c r="E46" s="109"/>
    </row>
    <row r="47" spans="1:26" x14ac:dyDescent="0.25">
      <c r="B47" s="110"/>
      <c r="C47" s="110"/>
      <c r="D47" s="110"/>
      <c r="E47" s="110"/>
    </row>
    <row r="48" spans="1:26" x14ac:dyDescent="0.25">
      <c r="B48" s="111"/>
      <c r="C48" s="111"/>
      <c r="D48" s="111"/>
      <c r="E48" s="111"/>
    </row>
    <row r="49" spans="2:5" x14ac:dyDescent="0.25">
      <c r="B49" s="111"/>
      <c r="C49" s="111"/>
      <c r="D49" s="111"/>
      <c r="E49" s="111"/>
    </row>
  </sheetData>
  <mergeCells count="40">
    <mergeCell ref="B49:E49"/>
    <mergeCell ref="B48:E48"/>
    <mergeCell ref="B44:E46"/>
    <mergeCell ref="B1:C1"/>
    <mergeCell ref="D1:G1"/>
    <mergeCell ref="B47:E47"/>
    <mergeCell ref="B39:C39"/>
    <mergeCell ref="B40:C40"/>
    <mergeCell ref="B30:C30"/>
    <mergeCell ref="B31:C33"/>
    <mergeCell ref="B34:C34"/>
    <mergeCell ref="B35:C35"/>
    <mergeCell ref="B36:C36"/>
    <mergeCell ref="B37:C37"/>
    <mergeCell ref="B38:C38"/>
    <mergeCell ref="B26:G26"/>
    <mergeCell ref="B28:G28"/>
    <mergeCell ref="B27:G27"/>
    <mergeCell ref="C4:G4"/>
    <mergeCell ref="B2:G2"/>
    <mergeCell ref="F18:G18"/>
    <mergeCell ref="F19:G19"/>
    <mergeCell ref="B24:C24"/>
    <mergeCell ref="B22:C22"/>
    <mergeCell ref="B23:C23"/>
    <mergeCell ref="B21:E21"/>
    <mergeCell ref="C3:G3"/>
    <mergeCell ref="D5:D6"/>
    <mergeCell ref="F16:G16"/>
    <mergeCell ref="F20:G20"/>
    <mergeCell ref="B5:B6"/>
    <mergeCell ref="C5:C6"/>
    <mergeCell ref="F17:G17"/>
    <mergeCell ref="D7:D10"/>
    <mergeCell ref="G5:G6"/>
    <mergeCell ref="E5:E6"/>
    <mergeCell ref="F5:F6"/>
    <mergeCell ref="E7:E10"/>
    <mergeCell ref="F7:F10"/>
    <mergeCell ref="G7:G10"/>
  </mergeCells>
  <pageMargins left="0.25" right="0.25" top="0.75" bottom="0.75" header="0.3" footer="0.3"/>
  <pageSetup paperSize="9" scale="94" fitToWidth="0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050" r:id="rId4">
          <objectPr defaultSize="0" autoPict="0" r:id="rId5">
            <anchor moveWithCells="1" sizeWithCells="1">
              <from>
                <xdr:col>1</xdr:col>
                <xdr:colOff>85725</xdr:colOff>
                <xdr:row>0</xdr:row>
                <xdr:rowOff>9525</xdr:rowOff>
              </from>
              <to>
                <xdr:col>1</xdr:col>
                <xdr:colOff>666750</xdr:colOff>
                <xdr:row>0</xdr:row>
                <xdr:rowOff>704850</xdr:rowOff>
              </to>
            </anchor>
          </objectPr>
        </oleObject>
      </mc:Choice>
      <mc:Fallback>
        <oleObject progId="PBrush" shapeId="2050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G54"/>
  <sheetViews>
    <sheetView topLeftCell="A28" zoomScaleNormal="100" workbookViewId="0">
      <selection activeCell="B54" sqref="B54:E54"/>
    </sheetView>
  </sheetViews>
  <sheetFormatPr defaultRowHeight="15" x14ac:dyDescent="0.25"/>
  <cols>
    <col min="1" max="1" width="5.7109375" customWidth="1"/>
    <col min="2" max="2" width="11.5703125" customWidth="1"/>
    <col min="3" max="3" width="30" customWidth="1"/>
    <col min="4" max="4" width="14" customWidth="1"/>
    <col min="5" max="5" width="18.140625" customWidth="1"/>
    <col min="7" max="10" width="9.140625" customWidth="1"/>
    <col min="14" max="16" width="9.140625" customWidth="1"/>
  </cols>
  <sheetData>
    <row r="1" spans="2:7" ht="15" customHeight="1" x14ac:dyDescent="0.25">
      <c r="B1" s="169" t="s">
        <v>187</v>
      </c>
      <c r="C1" s="170"/>
      <c r="D1" s="170"/>
      <c r="E1" s="171"/>
    </row>
    <row r="2" spans="2:7" ht="13.5" customHeight="1" x14ac:dyDescent="0.25">
      <c r="B2" s="169"/>
      <c r="C2" s="170"/>
      <c r="D2" s="170"/>
      <c r="E2" s="171"/>
    </row>
    <row r="3" spans="2:7" ht="22.5" customHeight="1" x14ac:dyDescent="0.25">
      <c r="B3" s="169"/>
      <c r="C3" s="170"/>
      <c r="D3" s="170"/>
      <c r="E3" s="171"/>
      <c r="F3" s="9"/>
      <c r="G3" s="9"/>
    </row>
    <row r="4" spans="2:7" x14ac:dyDescent="0.25">
      <c r="B4" s="72" t="s">
        <v>155</v>
      </c>
      <c r="C4" s="172" t="s">
        <v>156</v>
      </c>
      <c r="D4" s="164"/>
      <c r="E4" s="165"/>
      <c r="F4" s="3"/>
      <c r="G4" s="3"/>
    </row>
    <row r="5" spans="2:7" x14ac:dyDescent="0.25">
      <c r="B5" s="73" t="s">
        <v>3</v>
      </c>
      <c r="C5" s="39" t="s">
        <v>202</v>
      </c>
      <c r="D5" s="173" t="s">
        <v>203</v>
      </c>
      <c r="E5" s="174"/>
      <c r="F5" s="1"/>
      <c r="G5" s="1"/>
    </row>
    <row r="6" spans="2:7" x14ac:dyDescent="0.25">
      <c r="B6" s="73" t="s">
        <v>157</v>
      </c>
      <c r="C6" s="175" t="s">
        <v>204</v>
      </c>
      <c r="D6" s="173"/>
      <c r="E6" s="174"/>
      <c r="F6" s="1"/>
      <c r="G6" s="1"/>
    </row>
    <row r="7" spans="2:7" x14ac:dyDescent="0.25">
      <c r="B7" s="176" t="s">
        <v>205</v>
      </c>
      <c r="C7" s="177"/>
      <c r="D7" s="177"/>
      <c r="E7" s="178"/>
      <c r="F7" s="37"/>
      <c r="G7" s="2"/>
    </row>
    <row r="8" spans="2:7" x14ac:dyDescent="0.25">
      <c r="B8" s="166" t="s">
        <v>84</v>
      </c>
      <c r="C8" s="167"/>
      <c r="D8" s="167"/>
      <c r="E8" s="168"/>
      <c r="F8" s="36"/>
      <c r="G8" s="36"/>
    </row>
    <row r="9" spans="2:7" ht="15" customHeight="1" x14ac:dyDescent="0.25">
      <c r="B9" s="179" t="s">
        <v>85</v>
      </c>
      <c r="C9" s="181" t="s">
        <v>5</v>
      </c>
      <c r="D9" s="184" t="s">
        <v>195</v>
      </c>
      <c r="E9" s="185"/>
    </row>
    <row r="10" spans="2:7" x14ac:dyDescent="0.25">
      <c r="B10" s="180"/>
      <c r="C10" s="182"/>
      <c r="D10" s="186"/>
      <c r="E10" s="187"/>
    </row>
    <row r="11" spans="2:7" x14ac:dyDescent="0.25">
      <c r="B11" s="180"/>
      <c r="C11" s="183"/>
      <c r="D11" s="81" t="s">
        <v>191</v>
      </c>
      <c r="E11" s="82" t="s">
        <v>192</v>
      </c>
    </row>
    <row r="12" spans="2:7" ht="15" customHeight="1" x14ac:dyDescent="0.25">
      <c r="B12" s="188" t="s">
        <v>86</v>
      </c>
      <c r="C12" s="189"/>
      <c r="D12" s="189"/>
      <c r="E12" s="190"/>
    </row>
    <row r="13" spans="2:7" x14ac:dyDescent="0.25">
      <c r="B13" s="74" t="s">
        <v>87</v>
      </c>
      <c r="C13" s="34" t="s">
        <v>88</v>
      </c>
      <c r="D13" s="83">
        <v>0</v>
      </c>
      <c r="E13" s="75">
        <v>0</v>
      </c>
    </row>
    <row r="14" spans="2:7" x14ac:dyDescent="0.25">
      <c r="B14" s="74" t="s">
        <v>89</v>
      </c>
      <c r="C14" s="34" t="s">
        <v>90</v>
      </c>
      <c r="D14" s="83">
        <v>1.4999999999999999E-2</v>
      </c>
      <c r="E14" s="75">
        <v>1.4999999999999999E-2</v>
      </c>
    </row>
    <row r="15" spans="2:7" x14ac:dyDescent="0.25">
      <c r="B15" s="74" t="s">
        <v>91</v>
      </c>
      <c r="C15" s="34" t="s">
        <v>92</v>
      </c>
      <c r="D15" s="83">
        <v>0.01</v>
      </c>
      <c r="E15" s="75">
        <v>0.01</v>
      </c>
    </row>
    <row r="16" spans="2:7" x14ac:dyDescent="0.25">
      <c r="B16" s="74" t="s">
        <v>93</v>
      </c>
      <c r="C16" s="34" t="s">
        <v>94</v>
      </c>
      <c r="D16" s="83">
        <v>2E-3</v>
      </c>
      <c r="E16" s="75">
        <v>2E-3</v>
      </c>
    </row>
    <row r="17" spans="2:5" x14ac:dyDescent="0.25">
      <c r="B17" s="74" t="s">
        <v>95</v>
      </c>
      <c r="C17" s="34" t="s">
        <v>96</v>
      </c>
      <c r="D17" s="83">
        <v>6.0000000000000001E-3</v>
      </c>
      <c r="E17" s="75">
        <v>6.0000000000000001E-3</v>
      </c>
    </row>
    <row r="18" spans="2:5" x14ac:dyDescent="0.25">
      <c r="B18" s="74" t="s">
        <v>97</v>
      </c>
      <c r="C18" s="34" t="s">
        <v>98</v>
      </c>
      <c r="D18" s="83">
        <v>2.5000000000000001E-2</v>
      </c>
      <c r="E18" s="75">
        <v>2.5000000000000001E-2</v>
      </c>
    </row>
    <row r="19" spans="2:5" ht="25.5" x14ac:dyDescent="0.25">
      <c r="B19" s="74" t="s">
        <v>99</v>
      </c>
      <c r="C19" s="34" t="s">
        <v>100</v>
      </c>
      <c r="D19" s="83">
        <v>0.03</v>
      </c>
      <c r="E19" s="75">
        <v>0.03</v>
      </c>
    </row>
    <row r="20" spans="2:5" x14ac:dyDescent="0.25">
      <c r="B20" s="74" t="s">
        <v>101</v>
      </c>
      <c r="C20" s="34" t="s">
        <v>102</v>
      </c>
      <c r="D20" s="83">
        <v>0.08</v>
      </c>
      <c r="E20" s="75">
        <v>0.08</v>
      </c>
    </row>
    <row r="21" spans="2:5" x14ac:dyDescent="0.25">
      <c r="B21" s="74" t="s">
        <v>103</v>
      </c>
      <c r="C21" s="34" t="s">
        <v>104</v>
      </c>
      <c r="D21" s="83">
        <v>0</v>
      </c>
      <c r="E21" s="75">
        <v>0</v>
      </c>
    </row>
    <row r="22" spans="2:5" x14ac:dyDescent="0.25">
      <c r="B22" s="76" t="s">
        <v>82</v>
      </c>
      <c r="C22" s="35" t="s">
        <v>105</v>
      </c>
      <c r="D22" s="84">
        <f>SUM(D13:D21)</f>
        <v>0.16799999999999998</v>
      </c>
      <c r="E22" s="77">
        <f>SUM(E13:E21)</f>
        <v>0.16799999999999998</v>
      </c>
    </row>
    <row r="23" spans="2:5" x14ac:dyDescent="0.25">
      <c r="B23" s="191" t="s">
        <v>106</v>
      </c>
      <c r="C23" s="192"/>
      <c r="D23" s="192"/>
      <c r="E23" s="193"/>
    </row>
    <row r="24" spans="2:5" x14ac:dyDescent="0.25">
      <c r="B24" s="74" t="s">
        <v>107</v>
      </c>
      <c r="C24" s="34" t="s">
        <v>108</v>
      </c>
      <c r="D24" s="83">
        <v>0.17929999999999999</v>
      </c>
      <c r="E24" s="85" t="s">
        <v>193</v>
      </c>
    </row>
    <row r="25" spans="2:5" x14ac:dyDescent="0.25">
      <c r="B25" s="74" t="s">
        <v>109</v>
      </c>
      <c r="C25" s="34" t="s">
        <v>110</v>
      </c>
      <c r="D25" s="83">
        <v>4.24E-2</v>
      </c>
      <c r="E25" s="85" t="s">
        <v>193</v>
      </c>
    </row>
    <row r="26" spans="2:5" x14ac:dyDescent="0.25">
      <c r="B26" s="74" t="s">
        <v>111</v>
      </c>
      <c r="C26" s="34" t="s">
        <v>112</v>
      </c>
      <c r="D26" s="83">
        <v>8.5000000000000006E-3</v>
      </c>
      <c r="E26" s="85">
        <v>6.4000000000000003E-3</v>
      </c>
    </row>
    <row r="27" spans="2:5" x14ac:dyDescent="0.25">
      <c r="B27" s="74" t="s">
        <v>113</v>
      </c>
      <c r="C27" s="34" t="s">
        <v>114</v>
      </c>
      <c r="D27" s="83">
        <v>0.11020000000000001</v>
      </c>
      <c r="E27" s="85">
        <v>8.3299999999999999E-2</v>
      </c>
    </row>
    <row r="28" spans="2:5" x14ac:dyDescent="0.25">
      <c r="B28" s="74" t="s">
        <v>115</v>
      </c>
      <c r="C28" s="34" t="s">
        <v>116</v>
      </c>
      <c r="D28" s="83">
        <v>5.9999999999999995E-4</v>
      </c>
      <c r="E28" s="85">
        <v>4.0000000000000002E-4</v>
      </c>
    </row>
    <row r="29" spans="2:5" x14ac:dyDescent="0.25">
      <c r="B29" s="74" t="s">
        <v>117</v>
      </c>
      <c r="C29" s="34" t="s">
        <v>118</v>
      </c>
      <c r="D29" s="83">
        <v>7.3000000000000001E-3</v>
      </c>
      <c r="E29" s="85">
        <v>5.5999999999999999E-3</v>
      </c>
    </row>
    <row r="30" spans="2:5" x14ac:dyDescent="0.25">
      <c r="B30" s="74" t="s">
        <v>119</v>
      </c>
      <c r="C30" s="34" t="s">
        <v>120</v>
      </c>
      <c r="D30" s="83">
        <v>1.55E-2</v>
      </c>
      <c r="E30" s="85" t="s">
        <v>193</v>
      </c>
    </row>
    <row r="31" spans="2:5" x14ac:dyDescent="0.25">
      <c r="B31" s="74" t="s">
        <v>121</v>
      </c>
      <c r="C31" s="34" t="s">
        <v>122</v>
      </c>
      <c r="D31" s="83">
        <v>1E-3</v>
      </c>
      <c r="E31" s="85">
        <v>8.0000000000000004E-4</v>
      </c>
    </row>
    <row r="32" spans="2:5" x14ac:dyDescent="0.25">
      <c r="B32" s="74" t="s">
        <v>123</v>
      </c>
      <c r="C32" s="34" t="s">
        <v>124</v>
      </c>
      <c r="D32" s="83">
        <v>0.11559999999999999</v>
      </c>
      <c r="E32" s="85">
        <v>8.7400000000000005E-2</v>
      </c>
    </row>
    <row r="33" spans="2:5" x14ac:dyDescent="0.25">
      <c r="B33" s="74" t="s">
        <v>125</v>
      </c>
      <c r="C33" s="34" t="s">
        <v>126</v>
      </c>
      <c r="D33" s="83">
        <v>4.0000000000000002E-4</v>
      </c>
      <c r="E33" s="85">
        <v>2.9999999999999997E-4</v>
      </c>
    </row>
    <row r="34" spans="2:5" x14ac:dyDescent="0.25">
      <c r="B34" s="76" t="s">
        <v>83</v>
      </c>
      <c r="C34" s="35" t="s">
        <v>105</v>
      </c>
      <c r="D34" s="84">
        <f>SUM(D24:D33)</f>
        <v>0.48079999999999995</v>
      </c>
      <c r="E34" s="86">
        <f>SUM(E24:E33)</f>
        <v>0.1842</v>
      </c>
    </row>
    <row r="35" spans="2:5" x14ac:dyDescent="0.25">
      <c r="B35" s="191" t="s">
        <v>127</v>
      </c>
      <c r="C35" s="192"/>
      <c r="D35" s="192"/>
      <c r="E35" s="193"/>
    </row>
    <row r="36" spans="2:5" x14ac:dyDescent="0.25">
      <c r="B36" s="74" t="s">
        <v>128</v>
      </c>
      <c r="C36" s="34" t="s">
        <v>129</v>
      </c>
      <c r="D36" s="83">
        <v>4.5900000000000003E-2</v>
      </c>
      <c r="E36" s="75">
        <v>3.4700000000000002E-2</v>
      </c>
    </row>
    <row r="37" spans="2:5" x14ac:dyDescent="0.25">
      <c r="B37" s="74" t="s">
        <v>130</v>
      </c>
      <c r="C37" s="34" t="s">
        <v>131</v>
      </c>
      <c r="D37" s="83">
        <v>1.1000000000000001E-3</v>
      </c>
      <c r="E37" s="75">
        <v>8.0000000000000004E-4</v>
      </c>
    </row>
    <row r="38" spans="2:5" x14ac:dyDescent="0.25">
      <c r="B38" s="74" t="s">
        <v>132</v>
      </c>
      <c r="C38" s="34" t="s">
        <v>133</v>
      </c>
      <c r="D38" s="83">
        <v>2.2599999999999999E-2</v>
      </c>
      <c r="E38" s="75">
        <v>1.7100000000000001E-2</v>
      </c>
    </row>
    <row r="39" spans="2:5" ht="21" customHeight="1" x14ac:dyDescent="0.25">
      <c r="B39" s="74" t="s">
        <v>134</v>
      </c>
      <c r="C39" s="34" t="s">
        <v>135</v>
      </c>
      <c r="D39" s="83">
        <v>2.5499999999999998E-2</v>
      </c>
      <c r="E39" s="75">
        <v>1.9300000000000001E-2</v>
      </c>
    </row>
    <row r="40" spans="2:5" x14ac:dyDescent="0.25">
      <c r="B40" s="74" t="s">
        <v>136</v>
      </c>
      <c r="C40" s="34" t="s">
        <v>137</v>
      </c>
      <c r="D40" s="83">
        <v>3.8999999999999998E-3</v>
      </c>
      <c r="E40" s="75">
        <v>2.8999999999999998E-3</v>
      </c>
    </row>
    <row r="41" spans="2:5" x14ac:dyDescent="0.25">
      <c r="B41" s="76" t="s">
        <v>138</v>
      </c>
      <c r="C41" s="35" t="s">
        <v>139</v>
      </c>
      <c r="D41" s="84">
        <f>SUM(D36:D40)</f>
        <v>9.8999999999999991E-2</v>
      </c>
      <c r="E41" s="77">
        <f>SUM(E36:E40)</f>
        <v>7.4800000000000005E-2</v>
      </c>
    </row>
    <row r="42" spans="2:5" ht="28.5" customHeight="1" x14ac:dyDescent="0.25">
      <c r="B42" s="191" t="s">
        <v>140</v>
      </c>
      <c r="C42" s="192"/>
      <c r="D42" s="192"/>
      <c r="E42" s="193"/>
    </row>
    <row r="43" spans="2:5" ht="57" customHeight="1" x14ac:dyDescent="0.25">
      <c r="B43" s="74" t="s">
        <v>141</v>
      </c>
      <c r="C43" s="34" t="s">
        <v>142</v>
      </c>
      <c r="D43" s="83">
        <v>8.0799999999999997E-2</v>
      </c>
      <c r="E43" s="75">
        <v>3.09E-2</v>
      </c>
    </row>
    <row r="44" spans="2:5" ht="51" x14ac:dyDescent="0.25">
      <c r="B44" s="74" t="s">
        <v>143</v>
      </c>
      <c r="C44" s="34" t="s">
        <v>144</v>
      </c>
      <c r="D44" s="83">
        <v>3.8999999999999998E-3</v>
      </c>
      <c r="E44" s="75">
        <v>2.8999999999999998E-3</v>
      </c>
    </row>
    <row r="45" spans="2:5" x14ac:dyDescent="0.25">
      <c r="B45" s="76" t="s">
        <v>145</v>
      </c>
      <c r="C45" s="35" t="s">
        <v>139</v>
      </c>
      <c r="D45" s="84">
        <f>SUM(D43:D44)</f>
        <v>8.4699999999999998E-2</v>
      </c>
      <c r="E45" s="77">
        <f>SUM(E43:E44)</f>
        <v>3.3799999999999997E-2</v>
      </c>
    </row>
    <row r="46" spans="2:5" ht="15.75" thickBot="1" x14ac:dyDescent="0.3">
      <c r="B46" s="194" t="s">
        <v>146</v>
      </c>
      <c r="C46" s="195"/>
      <c r="D46" s="87">
        <f>D22+D34+D41+D45</f>
        <v>0.83249999999999991</v>
      </c>
      <c r="E46" s="78">
        <f>E22+E34+E41+E45</f>
        <v>0.46079999999999993</v>
      </c>
    </row>
    <row r="48" spans="2:5" x14ac:dyDescent="0.25">
      <c r="B48" s="1" t="s">
        <v>21</v>
      </c>
      <c r="C48" s="2"/>
      <c r="D48" s="2"/>
      <c r="E48" s="2"/>
    </row>
    <row r="49" spans="2:5" x14ac:dyDescent="0.25">
      <c r="B49" s="109"/>
      <c r="C49" s="109"/>
      <c r="D49" s="109"/>
      <c r="E49" s="109"/>
    </row>
    <row r="50" spans="2:5" x14ac:dyDescent="0.25">
      <c r="B50" s="109"/>
      <c r="C50" s="109"/>
      <c r="D50" s="109"/>
      <c r="E50" s="109"/>
    </row>
    <row r="51" spans="2:5" x14ac:dyDescent="0.25">
      <c r="B51" s="109"/>
      <c r="C51" s="109"/>
      <c r="D51" s="109"/>
      <c r="E51" s="109"/>
    </row>
    <row r="52" spans="2:5" x14ac:dyDescent="0.25">
      <c r="B52" s="110"/>
      <c r="C52" s="110"/>
      <c r="D52" s="110"/>
      <c r="E52" s="110"/>
    </row>
    <row r="53" spans="2:5" x14ac:dyDescent="0.25">
      <c r="B53" s="111"/>
      <c r="C53" s="111"/>
      <c r="D53" s="111"/>
      <c r="E53" s="111"/>
    </row>
    <row r="54" spans="2:5" x14ac:dyDescent="0.25">
      <c r="B54" s="111"/>
      <c r="C54" s="111"/>
      <c r="D54" s="111"/>
      <c r="E54" s="111"/>
    </row>
  </sheetData>
  <mergeCells count="18">
    <mergeCell ref="B53:E53"/>
    <mergeCell ref="B54:E54"/>
    <mergeCell ref="B35:E35"/>
    <mergeCell ref="B42:E42"/>
    <mergeCell ref="B46:C46"/>
    <mergeCell ref="B49:E51"/>
    <mergeCell ref="B52:E52"/>
    <mergeCell ref="B9:B11"/>
    <mergeCell ref="C9:C11"/>
    <mergeCell ref="D9:E10"/>
    <mergeCell ref="B12:E12"/>
    <mergeCell ref="B23:E23"/>
    <mergeCell ref="B8:E8"/>
    <mergeCell ref="B1:E3"/>
    <mergeCell ref="C4:E4"/>
    <mergeCell ref="D5:E5"/>
    <mergeCell ref="C6:E6"/>
    <mergeCell ref="B7:E7"/>
  </mergeCells>
  <pageMargins left="0.7" right="0.7" top="0.75" bottom="0.75" header="0.3" footer="0.3"/>
  <pageSetup paperSize="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L26"/>
  <sheetViews>
    <sheetView workbookViewId="0">
      <selection activeCell="P18" sqref="P18"/>
    </sheetView>
  </sheetViews>
  <sheetFormatPr defaultRowHeight="15" x14ac:dyDescent="0.25"/>
  <cols>
    <col min="1" max="1" width="5.7109375" customWidth="1"/>
    <col min="6" max="6" width="11.42578125" customWidth="1"/>
    <col min="10" max="10" width="13.28515625" bestFit="1" customWidth="1"/>
    <col min="11" max="11" width="9.140625" customWidth="1"/>
  </cols>
  <sheetData>
    <row r="1" spans="2:12" ht="29.25" customHeight="1" thickBot="1" x14ac:dyDescent="0.3">
      <c r="B1" s="207" t="s">
        <v>186</v>
      </c>
      <c r="C1" s="207"/>
      <c r="D1" s="207"/>
      <c r="E1" s="207"/>
      <c r="F1" s="207"/>
      <c r="G1" s="207"/>
      <c r="H1" s="207"/>
      <c r="I1" s="196" t="s">
        <v>206</v>
      </c>
      <c r="J1" s="197"/>
      <c r="K1" s="197"/>
      <c r="L1" s="198"/>
    </row>
    <row r="2" spans="2:12" ht="28.5" customHeight="1" thickBot="1" x14ac:dyDescent="0.3">
      <c r="B2" s="207"/>
      <c r="C2" s="207"/>
      <c r="D2" s="207"/>
      <c r="E2" s="207"/>
      <c r="F2" s="207"/>
      <c r="G2" s="207"/>
      <c r="H2" s="207"/>
      <c r="I2" s="199"/>
      <c r="J2" s="200"/>
      <c r="K2" s="200"/>
      <c r="L2" s="201"/>
    </row>
    <row r="3" spans="2:12" ht="15.75" thickBot="1" x14ac:dyDescent="0.3">
      <c r="B3" s="209" t="s">
        <v>8</v>
      </c>
      <c r="C3" s="209"/>
      <c r="D3" s="209"/>
      <c r="E3" s="209"/>
      <c r="F3" s="209"/>
      <c r="G3" s="209"/>
      <c r="H3" s="48" t="s">
        <v>15</v>
      </c>
      <c r="I3" s="50">
        <v>0.2492</v>
      </c>
      <c r="J3" s="2"/>
      <c r="K3" s="2"/>
      <c r="L3" s="2"/>
    </row>
    <row r="4" spans="2:12" ht="15.75" thickBot="1" x14ac:dyDescent="0.3">
      <c r="B4" s="49" t="s">
        <v>3</v>
      </c>
      <c r="C4" s="210" t="s">
        <v>207</v>
      </c>
      <c r="D4" s="210"/>
      <c r="E4" s="210"/>
      <c r="F4" s="210"/>
      <c r="G4" s="210"/>
      <c r="H4" s="2"/>
      <c r="I4" s="2"/>
      <c r="J4" s="2"/>
      <c r="K4" s="2"/>
      <c r="L4" s="2"/>
    </row>
    <row r="5" spans="2:12" ht="15.75" thickBot="1" x14ac:dyDescent="0.3">
      <c r="B5" s="108" t="s">
        <v>4</v>
      </c>
      <c r="C5" s="108" t="s">
        <v>5</v>
      </c>
      <c r="D5" s="108"/>
      <c r="E5" s="108"/>
      <c r="F5" s="108"/>
      <c r="G5" s="212" t="s">
        <v>6</v>
      </c>
      <c r="H5" s="212"/>
      <c r="I5" s="108" t="s">
        <v>7</v>
      </c>
      <c r="J5" s="108" t="s">
        <v>147</v>
      </c>
      <c r="K5" s="108"/>
      <c r="L5" s="108"/>
    </row>
    <row r="6" spans="2:12" ht="15.75" thickBot="1" x14ac:dyDescent="0.3">
      <c r="B6" s="108"/>
      <c r="C6" s="211"/>
      <c r="D6" s="211"/>
      <c r="E6" s="211"/>
      <c r="F6" s="211"/>
      <c r="G6" s="212"/>
      <c r="H6" s="212"/>
      <c r="I6" s="108"/>
      <c r="J6" s="47" t="s">
        <v>13</v>
      </c>
      <c r="K6" s="47" t="s">
        <v>7</v>
      </c>
      <c r="L6" s="47" t="s">
        <v>14</v>
      </c>
    </row>
    <row r="7" spans="2:12" x14ac:dyDescent="0.25">
      <c r="B7" s="106"/>
      <c r="C7" s="202" t="s">
        <v>212</v>
      </c>
      <c r="D7" s="203"/>
      <c r="E7" s="203"/>
      <c r="F7" s="204"/>
      <c r="G7" s="208">
        <f>'ORÇAMENTO '!J13</f>
        <v>0</v>
      </c>
      <c r="H7" s="208"/>
      <c r="I7" s="103" t="e">
        <f>G7*1/$G$12</f>
        <v>#DIV/0!</v>
      </c>
      <c r="J7" s="104">
        <f t="shared" ref="J7" si="0">G7</f>
        <v>0</v>
      </c>
      <c r="K7" s="57">
        <v>100</v>
      </c>
      <c r="L7" s="38">
        <v>100</v>
      </c>
    </row>
    <row r="8" spans="2:12" x14ac:dyDescent="0.25">
      <c r="B8" s="43" t="s">
        <v>82</v>
      </c>
      <c r="C8" s="202" t="s">
        <v>9</v>
      </c>
      <c r="D8" s="203"/>
      <c r="E8" s="203"/>
      <c r="F8" s="204"/>
      <c r="G8" s="208">
        <f>'ORÇAMENTO '!J16</f>
        <v>0</v>
      </c>
      <c r="H8" s="208"/>
      <c r="I8" s="103" t="e">
        <f>G8*1/$G$12</f>
        <v>#DIV/0!</v>
      </c>
      <c r="J8" s="104">
        <f t="shared" ref="J8:J9" si="1">G8</f>
        <v>0</v>
      </c>
      <c r="K8" s="57">
        <v>100</v>
      </c>
      <c r="L8" s="38">
        <v>100</v>
      </c>
    </row>
    <row r="9" spans="2:12" x14ac:dyDescent="0.25">
      <c r="B9" s="32" t="s">
        <v>83</v>
      </c>
      <c r="C9" s="205" t="s">
        <v>10</v>
      </c>
      <c r="D9" s="159"/>
      <c r="E9" s="159"/>
      <c r="F9" s="206"/>
      <c r="G9" s="208">
        <f>'ORÇAMENTO '!J18</f>
        <v>0</v>
      </c>
      <c r="H9" s="208"/>
      <c r="I9" s="103" t="e">
        <f t="shared" ref="I9:I11" si="2">G9*1/$G$12</f>
        <v>#DIV/0!</v>
      </c>
      <c r="J9" s="104">
        <f t="shared" si="1"/>
        <v>0</v>
      </c>
      <c r="K9" s="57">
        <v>100</v>
      </c>
      <c r="L9" s="38">
        <v>100</v>
      </c>
    </row>
    <row r="10" spans="2:12" x14ac:dyDescent="0.25">
      <c r="B10" s="32" t="s">
        <v>181</v>
      </c>
      <c r="C10" s="205" t="s">
        <v>11</v>
      </c>
      <c r="D10" s="159"/>
      <c r="E10" s="159"/>
      <c r="F10" s="206"/>
      <c r="G10" s="208">
        <f>'ORÇAMENTO '!J23</f>
        <v>0</v>
      </c>
      <c r="H10" s="208"/>
      <c r="I10" s="103" t="e">
        <f t="shared" si="2"/>
        <v>#DIV/0!</v>
      </c>
      <c r="J10" s="104">
        <f>G10</f>
        <v>0</v>
      </c>
      <c r="K10" s="57">
        <v>100</v>
      </c>
      <c r="L10" s="38">
        <v>100</v>
      </c>
    </row>
    <row r="11" spans="2:12" ht="15.75" thickBot="1" x14ac:dyDescent="0.3">
      <c r="B11" s="33" t="s">
        <v>182</v>
      </c>
      <c r="C11" s="205" t="s">
        <v>12</v>
      </c>
      <c r="D11" s="159"/>
      <c r="E11" s="159"/>
      <c r="F11" s="206"/>
      <c r="G11" s="208">
        <f>'ORÇAMENTO '!J26</f>
        <v>0</v>
      </c>
      <c r="H11" s="208"/>
      <c r="I11" s="103" t="e">
        <f t="shared" si="2"/>
        <v>#DIV/0!</v>
      </c>
      <c r="J11" s="104">
        <f>G11</f>
        <v>0</v>
      </c>
      <c r="K11" s="57">
        <v>100</v>
      </c>
      <c r="L11" s="38">
        <v>100</v>
      </c>
    </row>
    <row r="12" spans="2:12" ht="15.75" thickBot="1" x14ac:dyDescent="0.3">
      <c r="B12" s="112" t="s">
        <v>16</v>
      </c>
      <c r="C12" s="112"/>
      <c r="D12" s="112"/>
      <c r="E12" s="112"/>
      <c r="F12" s="112"/>
      <c r="G12" s="216">
        <f>SUM(G7:H11)</f>
        <v>0</v>
      </c>
      <c r="H12" s="216"/>
      <c r="I12" s="105" t="e">
        <f>SUM(I7:I11)</f>
        <v>#DIV/0!</v>
      </c>
      <c r="J12" s="217">
        <f>SUM(J7:J11)</f>
        <v>0</v>
      </c>
      <c r="K12" s="217"/>
      <c r="L12" s="217"/>
    </row>
    <row r="13" spans="2:12" ht="15.75" thickBot="1" x14ac:dyDescent="0.3">
      <c r="B13" s="58"/>
      <c r="C13" s="1"/>
      <c r="D13" s="1"/>
      <c r="E13" s="1"/>
      <c r="F13" s="1"/>
      <c r="G13" s="112" t="s">
        <v>17</v>
      </c>
      <c r="H13" s="112"/>
      <c r="I13" s="112"/>
      <c r="J13" s="217">
        <f>J12</f>
        <v>0</v>
      </c>
      <c r="K13" s="217"/>
      <c r="L13" s="217"/>
    </row>
    <row r="14" spans="2:12" ht="15.75" thickBot="1" x14ac:dyDescent="0.3">
      <c r="B14" s="213" t="s">
        <v>19</v>
      </c>
      <c r="C14" s="107"/>
      <c r="D14" s="214" t="s">
        <v>20</v>
      </c>
      <c r="E14" s="215"/>
      <c r="F14" s="59"/>
      <c r="G14" s="112" t="s">
        <v>18</v>
      </c>
      <c r="H14" s="112"/>
      <c r="I14" s="112"/>
      <c r="J14" s="218" t="e">
        <f>(J13*1)/G12</f>
        <v>#DIV/0!</v>
      </c>
      <c r="K14" s="219"/>
      <c r="L14" s="220"/>
    </row>
    <row r="16" spans="2:12" x14ac:dyDescent="0.25">
      <c r="B16" s="2"/>
      <c r="C16" s="2"/>
      <c r="D16" s="2"/>
      <c r="E16" s="2"/>
    </row>
    <row r="17" spans="2:5" x14ac:dyDescent="0.25">
      <c r="B17" s="1" t="s">
        <v>21</v>
      </c>
      <c r="C17" s="2"/>
      <c r="D17" s="2"/>
      <c r="E17" s="2"/>
    </row>
    <row r="18" spans="2:5" x14ac:dyDescent="0.25">
      <c r="B18" s="109"/>
      <c r="C18" s="109"/>
      <c r="D18" s="109"/>
      <c r="E18" s="109"/>
    </row>
    <row r="19" spans="2:5" x14ac:dyDescent="0.25">
      <c r="B19" s="109"/>
      <c r="C19" s="109"/>
      <c r="D19" s="109"/>
      <c r="E19" s="109"/>
    </row>
    <row r="20" spans="2:5" x14ac:dyDescent="0.25">
      <c r="B20" s="109"/>
      <c r="C20" s="109"/>
      <c r="D20" s="109"/>
      <c r="E20" s="109"/>
    </row>
    <row r="21" spans="2:5" x14ac:dyDescent="0.25">
      <c r="B21" s="110"/>
      <c r="C21" s="110"/>
      <c r="D21" s="110"/>
      <c r="E21" s="110"/>
    </row>
    <row r="22" spans="2:5" x14ac:dyDescent="0.25">
      <c r="B22" s="111"/>
      <c r="C22" s="111"/>
      <c r="D22" s="111"/>
      <c r="E22" s="111"/>
    </row>
    <row r="23" spans="2:5" x14ac:dyDescent="0.25">
      <c r="B23" s="111"/>
      <c r="C23" s="111"/>
      <c r="D23" s="111"/>
      <c r="E23" s="111"/>
    </row>
    <row r="24" spans="2:5" x14ac:dyDescent="0.25">
      <c r="B24" s="2"/>
      <c r="C24" s="2"/>
      <c r="D24" s="2"/>
      <c r="E24" s="2"/>
    </row>
    <row r="25" spans="2:5" x14ac:dyDescent="0.25">
      <c r="B25" s="2"/>
      <c r="C25" s="2"/>
      <c r="D25" s="2"/>
      <c r="E25" s="2"/>
    </row>
    <row r="26" spans="2:5" x14ac:dyDescent="0.25">
      <c r="B26" s="2"/>
      <c r="C26" s="2"/>
      <c r="D26" s="2"/>
      <c r="E26" s="2"/>
    </row>
  </sheetData>
  <mergeCells count="32">
    <mergeCell ref="B12:F12"/>
    <mergeCell ref="G12:H12"/>
    <mergeCell ref="G13:I13"/>
    <mergeCell ref="G14:I14"/>
    <mergeCell ref="J12:L12"/>
    <mergeCell ref="J13:L13"/>
    <mergeCell ref="J14:L14"/>
    <mergeCell ref="B21:E21"/>
    <mergeCell ref="B22:E22"/>
    <mergeCell ref="B23:E23"/>
    <mergeCell ref="B14:C14"/>
    <mergeCell ref="D14:E14"/>
    <mergeCell ref="B18:E20"/>
    <mergeCell ref="C11:F11"/>
    <mergeCell ref="G8:H8"/>
    <mergeCell ref="G9:H9"/>
    <mergeCell ref="G10:H10"/>
    <mergeCell ref="G11:H11"/>
    <mergeCell ref="C10:F10"/>
    <mergeCell ref="I1:L2"/>
    <mergeCell ref="I5:I6"/>
    <mergeCell ref="J5:L5"/>
    <mergeCell ref="C8:F8"/>
    <mergeCell ref="C9:F9"/>
    <mergeCell ref="B1:H2"/>
    <mergeCell ref="C7:F7"/>
    <mergeCell ref="G7:H7"/>
    <mergeCell ref="B3:G3"/>
    <mergeCell ref="C4:G4"/>
    <mergeCell ref="B5:B6"/>
    <mergeCell ref="C5:F6"/>
    <mergeCell ref="G5:H6"/>
  </mergeCells>
  <pageMargins left="0.25" right="0.25" top="0.75" bottom="0.75" header="0.3" footer="0.3"/>
  <pageSetup paperSize="9" fitToWidth="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4098" r:id="rId4">
          <objectPr defaultSize="0" autoPict="0" r:id="rId5">
            <anchor moveWithCells="1" sizeWithCells="1">
              <from>
                <xdr:col>1</xdr:col>
                <xdr:colOff>123825</xdr:colOff>
                <xdr:row>0</xdr:row>
                <xdr:rowOff>0</xdr:rowOff>
              </from>
              <to>
                <xdr:col>2</xdr:col>
                <xdr:colOff>85725</xdr:colOff>
                <xdr:row>1</xdr:row>
                <xdr:rowOff>314325</xdr:rowOff>
              </to>
            </anchor>
          </objectPr>
        </oleObject>
      </mc:Choice>
      <mc:Fallback>
        <oleObject progId="PBrush" shapeId="409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 </vt:lpstr>
      <vt:lpstr>COMPOSIÇÕES</vt:lpstr>
      <vt:lpstr>BDI</vt:lpstr>
      <vt:lpstr>DEM. ENCARGOS SOCIAIS</vt:lpstr>
      <vt:lpstr>CRONOGRAMA FÍS - 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Marco Saraçol</cp:lastModifiedBy>
  <cp:lastPrinted>2024-11-25T13:05:24Z</cp:lastPrinted>
  <dcterms:created xsi:type="dcterms:W3CDTF">2022-10-20T23:18:03Z</dcterms:created>
  <dcterms:modified xsi:type="dcterms:W3CDTF">2024-11-26T15:08:04Z</dcterms:modified>
</cp:coreProperties>
</file>