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730"/>
  <workbookPr codeName="ThisWorkbook"/>
  <mc:AlternateContent xmlns:mc="http://schemas.openxmlformats.org/markup-compatibility/2006">
    <mc:Choice Requires="x15">
      <x15ac:absPath xmlns:x15ac="http://schemas.microsoft.com/office/spreadsheetml/2010/11/ac" url="\\Srv02\_backup-SMDUH\SMDUH\__OBRAS\__LICITAÇÃO\__UBS PORTE 3_BERTO CÍRIO\__LICITAÇÃO\9_PLANILHA DOS LICITANTES\"/>
    </mc:Choice>
  </mc:AlternateContent>
  <xr:revisionPtr revIDLastSave="0" documentId="14_{8EEE7FD3-8738-40CB-81B2-CB58F5EB2CE6}" xr6:coauthVersionLast="47" xr6:coauthVersionMax="47" xr10:uidLastSave="{00000000-0000-0000-0000-000000000000}"/>
  <bookViews>
    <workbookView xWindow="-120" yWindow="-120" windowWidth="29040" windowHeight="15720" xr2:uid="{00000000-000D-0000-FFFF-FFFF00000000}"/>
  </bookViews>
  <sheets>
    <sheet name="Orçamento" sheetId="1" r:id="rId1"/>
    <sheet name="CRONOGRAMA" sheetId="2" r:id="rId2"/>
  </sheets>
  <definedNames>
    <definedName name="_xlnm._FilterDatabase" localSheetId="0" hidden="1">Orçamento!$A$8:$K$8</definedName>
    <definedName name="_xlnm.Print_Area" localSheetId="1">CRONOGRAMA!$B$1:$P$51</definedName>
    <definedName name="_xlnm.Print_Area" localSheetId="0">Orçamento!$A$1:$K$532</definedName>
  </definedNames>
  <calcPr calcId="191029"/>
</workbook>
</file>

<file path=xl/calcChain.xml><?xml version="1.0" encoding="utf-8"?>
<calcChain xmlns="http://schemas.openxmlformats.org/spreadsheetml/2006/main">
  <c r="F37" i="2" l="1"/>
  <c r="O45" i="2"/>
  <c r="K29" i="2"/>
  <c r="N27" i="2"/>
  <c r="I132" i="1"/>
  <c r="J132" i="1"/>
  <c r="I133" i="1"/>
  <c r="J133" i="1"/>
  <c r="I134" i="1"/>
  <c r="J134" i="1"/>
  <c r="I135" i="1"/>
  <c r="J135" i="1"/>
  <c r="I136" i="1"/>
  <c r="J136" i="1"/>
  <c r="J529" i="1" l="1"/>
  <c r="I529" i="1"/>
  <c r="K529" i="1" s="1"/>
  <c r="J528" i="1"/>
  <c r="I528" i="1"/>
  <c r="K528" i="1" s="1"/>
  <c r="J526" i="1"/>
  <c r="I526" i="1"/>
  <c r="K526" i="1" s="1"/>
  <c r="K525" i="1" s="1"/>
  <c r="J524" i="1"/>
  <c r="I524" i="1"/>
  <c r="K524" i="1" s="1"/>
  <c r="K523" i="1" s="1"/>
  <c r="I519" i="1"/>
  <c r="K519" i="1" s="1"/>
  <c r="J519" i="1"/>
  <c r="I520" i="1"/>
  <c r="K520" i="1" s="1"/>
  <c r="J520" i="1"/>
  <c r="I521" i="1"/>
  <c r="K521" i="1" s="1"/>
  <c r="J521" i="1"/>
  <c r="I522" i="1"/>
  <c r="K522" i="1" s="1"/>
  <c r="J522" i="1"/>
  <c r="J518" i="1"/>
  <c r="I518" i="1"/>
  <c r="K518" i="1" s="1"/>
  <c r="I508" i="1"/>
  <c r="K508" i="1" s="1"/>
  <c r="J508" i="1"/>
  <c r="I509" i="1"/>
  <c r="K509" i="1" s="1"/>
  <c r="J509" i="1"/>
  <c r="I510" i="1"/>
  <c r="K510" i="1" s="1"/>
  <c r="J510" i="1"/>
  <c r="I511" i="1"/>
  <c r="K511" i="1" s="1"/>
  <c r="J511" i="1"/>
  <c r="I512" i="1"/>
  <c r="K512" i="1" s="1"/>
  <c r="J512" i="1"/>
  <c r="I513" i="1"/>
  <c r="K513" i="1" s="1"/>
  <c r="J513" i="1"/>
  <c r="I514" i="1"/>
  <c r="K514" i="1" s="1"/>
  <c r="J514" i="1"/>
  <c r="I515" i="1"/>
  <c r="K515" i="1" s="1"/>
  <c r="J515" i="1"/>
  <c r="J507" i="1"/>
  <c r="I507" i="1"/>
  <c r="K507" i="1" s="1"/>
  <c r="I486" i="1"/>
  <c r="K486" i="1" s="1"/>
  <c r="J486" i="1"/>
  <c r="I487" i="1"/>
  <c r="K487" i="1" s="1"/>
  <c r="J487" i="1"/>
  <c r="I488" i="1"/>
  <c r="K488" i="1" s="1"/>
  <c r="J488" i="1"/>
  <c r="I489" i="1"/>
  <c r="K489" i="1" s="1"/>
  <c r="J489" i="1"/>
  <c r="I490" i="1"/>
  <c r="K490" i="1" s="1"/>
  <c r="J490" i="1"/>
  <c r="I491" i="1"/>
  <c r="K491" i="1" s="1"/>
  <c r="J491" i="1"/>
  <c r="I492" i="1"/>
  <c r="K492" i="1" s="1"/>
  <c r="J492" i="1"/>
  <c r="I493" i="1"/>
  <c r="K493" i="1" s="1"/>
  <c r="J493" i="1"/>
  <c r="I494" i="1"/>
  <c r="K494" i="1" s="1"/>
  <c r="J494" i="1"/>
  <c r="I495" i="1"/>
  <c r="K495" i="1" s="1"/>
  <c r="J495" i="1"/>
  <c r="I496" i="1"/>
  <c r="K496" i="1" s="1"/>
  <c r="J496" i="1"/>
  <c r="I497" i="1"/>
  <c r="K497" i="1" s="1"/>
  <c r="J497" i="1"/>
  <c r="I498" i="1"/>
  <c r="K498" i="1" s="1"/>
  <c r="J498" i="1"/>
  <c r="I499" i="1"/>
  <c r="K499" i="1" s="1"/>
  <c r="J499" i="1"/>
  <c r="I500" i="1"/>
  <c r="K500" i="1" s="1"/>
  <c r="J500" i="1"/>
  <c r="I501" i="1"/>
  <c r="K501" i="1" s="1"/>
  <c r="J501" i="1"/>
  <c r="I502" i="1"/>
  <c r="K502" i="1" s="1"/>
  <c r="J502" i="1"/>
  <c r="I503" i="1"/>
  <c r="K503" i="1" s="1"/>
  <c r="J503" i="1"/>
  <c r="I504" i="1"/>
  <c r="K504" i="1" s="1"/>
  <c r="J504" i="1"/>
  <c r="I505" i="1"/>
  <c r="K505" i="1" s="1"/>
  <c r="J505" i="1"/>
  <c r="J485" i="1"/>
  <c r="I485" i="1"/>
  <c r="K485" i="1" s="1"/>
  <c r="I481" i="1"/>
  <c r="K481" i="1" s="1"/>
  <c r="J481" i="1"/>
  <c r="I482" i="1"/>
  <c r="K482" i="1" s="1"/>
  <c r="J482" i="1"/>
  <c r="I483" i="1"/>
  <c r="K483" i="1" s="1"/>
  <c r="J483" i="1"/>
  <c r="J480" i="1"/>
  <c r="I480" i="1"/>
  <c r="K480" i="1" s="1"/>
  <c r="J479" i="1"/>
  <c r="I479" i="1"/>
  <c r="K479" i="1" s="1"/>
  <c r="J478" i="1"/>
  <c r="I478" i="1"/>
  <c r="K478" i="1" s="1"/>
  <c r="I466" i="1"/>
  <c r="K466" i="1" s="1"/>
  <c r="J466" i="1"/>
  <c r="I467" i="1"/>
  <c r="K467" i="1" s="1"/>
  <c r="J467" i="1"/>
  <c r="I468" i="1"/>
  <c r="K468" i="1" s="1"/>
  <c r="J468" i="1"/>
  <c r="I469" i="1"/>
  <c r="K469" i="1" s="1"/>
  <c r="J469" i="1"/>
  <c r="I470" i="1"/>
  <c r="K470" i="1" s="1"/>
  <c r="J470" i="1"/>
  <c r="I471" i="1"/>
  <c r="K471" i="1" s="1"/>
  <c r="J471" i="1"/>
  <c r="I472" i="1"/>
  <c r="K472" i="1" s="1"/>
  <c r="J472" i="1"/>
  <c r="I473" i="1"/>
  <c r="K473" i="1" s="1"/>
  <c r="J473" i="1"/>
  <c r="I474" i="1"/>
  <c r="K474" i="1" s="1"/>
  <c r="J474" i="1"/>
  <c r="I475" i="1"/>
  <c r="K475" i="1" s="1"/>
  <c r="J475" i="1"/>
  <c r="I476" i="1"/>
  <c r="K476" i="1" s="1"/>
  <c r="J476" i="1"/>
  <c r="J465" i="1"/>
  <c r="I465" i="1"/>
  <c r="K465" i="1" s="1"/>
  <c r="I453" i="1"/>
  <c r="K453" i="1" s="1"/>
  <c r="J453" i="1"/>
  <c r="I454" i="1"/>
  <c r="K454" i="1" s="1"/>
  <c r="J454" i="1"/>
  <c r="I455" i="1"/>
  <c r="K455" i="1" s="1"/>
  <c r="J455" i="1"/>
  <c r="I456" i="1"/>
  <c r="K456" i="1" s="1"/>
  <c r="J456" i="1"/>
  <c r="I457" i="1"/>
  <c r="K457" i="1" s="1"/>
  <c r="J457" i="1"/>
  <c r="I458" i="1"/>
  <c r="K458" i="1" s="1"/>
  <c r="J458" i="1"/>
  <c r="I459" i="1"/>
  <c r="K459" i="1" s="1"/>
  <c r="J459" i="1"/>
  <c r="I460" i="1"/>
  <c r="K460" i="1" s="1"/>
  <c r="J460" i="1"/>
  <c r="I461" i="1"/>
  <c r="K461" i="1" s="1"/>
  <c r="J461" i="1"/>
  <c r="I462" i="1"/>
  <c r="K462" i="1" s="1"/>
  <c r="J462" i="1"/>
  <c r="J452" i="1"/>
  <c r="I452" i="1"/>
  <c r="K452" i="1" s="1"/>
  <c r="I445" i="1"/>
  <c r="K445" i="1" s="1"/>
  <c r="J445" i="1"/>
  <c r="I446" i="1"/>
  <c r="K446" i="1" s="1"/>
  <c r="J446" i="1"/>
  <c r="I447" i="1"/>
  <c r="K447" i="1" s="1"/>
  <c r="J447" i="1"/>
  <c r="I448" i="1"/>
  <c r="K448" i="1" s="1"/>
  <c r="J448" i="1"/>
  <c r="I449" i="1"/>
  <c r="K449" i="1" s="1"/>
  <c r="J449" i="1"/>
  <c r="I450" i="1"/>
  <c r="K450" i="1" s="1"/>
  <c r="J450" i="1"/>
  <c r="J444" i="1"/>
  <c r="I444" i="1"/>
  <c r="K444" i="1" s="1"/>
  <c r="I356" i="1"/>
  <c r="K356" i="1" s="1"/>
  <c r="J356" i="1"/>
  <c r="I357" i="1"/>
  <c r="K357" i="1" s="1"/>
  <c r="J357" i="1"/>
  <c r="I358" i="1"/>
  <c r="K358" i="1" s="1"/>
  <c r="J358" i="1"/>
  <c r="I359" i="1"/>
  <c r="K359" i="1" s="1"/>
  <c r="J359" i="1"/>
  <c r="I360" i="1"/>
  <c r="K360" i="1" s="1"/>
  <c r="J360" i="1"/>
  <c r="I361" i="1"/>
  <c r="K361" i="1" s="1"/>
  <c r="J361" i="1"/>
  <c r="I362" i="1"/>
  <c r="K362" i="1" s="1"/>
  <c r="J362" i="1"/>
  <c r="I363" i="1"/>
  <c r="K363" i="1" s="1"/>
  <c r="J363" i="1"/>
  <c r="I364" i="1"/>
  <c r="K364" i="1" s="1"/>
  <c r="J364" i="1"/>
  <c r="I365" i="1"/>
  <c r="K365" i="1" s="1"/>
  <c r="J365" i="1"/>
  <c r="I366" i="1"/>
  <c r="K366" i="1" s="1"/>
  <c r="J366" i="1"/>
  <c r="I367" i="1"/>
  <c r="K367" i="1" s="1"/>
  <c r="J367" i="1"/>
  <c r="I368" i="1"/>
  <c r="K368" i="1" s="1"/>
  <c r="J368" i="1"/>
  <c r="I369" i="1"/>
  <c r="K369" i="1" s="1"/>
  <c r="J369" i="1"/>
  <c r="I370" i="1"/>
  <c r="K370" i="1" s="1"/>
  <c r="J370" i="1"/>
  <c r="I371" i="1"/>
  <c r="K371" i="1" s="1"/>
  <c r="J371" i="1"/>
  <c r="I372" i="1"/>
  <c r="K372" i="1" s="1"/>
  <c r="J372" i="1"/>
  <c r="I373" i="1"/>
  <c r="K373" i="1" s="1"/>
  <c r="J373" i="1"/>
  <c r="I374" i="1"/>
  <c r="K374" i="1" s="1"/>
  <c r="J374" i="1"/>
  <c r="I375" i="1"/>
  <c r="K375" i="1" s="1"/>
  <c r="J375" i="1"/>
  <c r="I376" i="1"/>
  <c r="K376" i="1" s="1"/>
  <c r="J376" i="1"/>
  <c r="I377" i="1"/>
  <c r="K377" i="1" s="1"/>
  <c r="J377" i="1"/>
  <c r="I378" i="1"/>
  <c r="K378" i="1" s="1"/>
  <c r="J378" i="1"/>
  <c r="I379" i="1"/>
  <c r="K379" i="1" s="1"/>
  <c r="J379" i="1"/>
  <c r="I380" i="1"/>
  <c r="K380" i="1" s="1"/>
  <c r="J380" i="1"/>
  <c r="I381" i="1"/>
  <c r="K381" i="1" s="1"/>
  <c r="J381" i="1"/>
  <c r="I382" i="1"/>
  <c r="K382" i="1" s="1"/>
  <c r="J382" i="1"/>
  <c r="I383" i="1"/>
  <c r="K383" i="1" s="1"/>
  <c r="J383" i="1"/>
  <c r="I384" i="1"/>
  <c r="K384" i="1" s="1"/>
  <c r="J384" i="1"/>
  <c r="I385" i="1"/>
  <c r="K385" i="1" s="1"/>
  <c r="J385" i="1"/>
  <c r="I386" i="1"/>
  <c r="K386" i="1" s="1"/>
  <c r="J386" i="1"/>
  <c r="I387" i="1"/>
  <c r="K387" i="1" s="1"/>
  <c r="J387" i="1"/>
  <c r="I388" i="1"/>
  <c r="K388" i="1" s="1"/>
  <c r="J388" i="1"/>
  <c r="I389" i="1"/>
  <c r="K389" i="1" s="1"/>
  <c r="J389" i="1"/>
  <c r="I390" i="1"/>
  <c r="K390" i="1" s="1"/>
  <c r="J390" i="1"/>
  <c r="I391" i="1"/>
  <c r="K391" i="1" s="1"/>
  <c r="J391" i="1"/>
  <c r="I392" i="1"/>
  <c r="K392" i="1" s="1"/>
  <c r="J392" i="1"/>
  <c r="I393" i="1"/>
  <c r="K393" i="1" s="1"/>
  <c r="J393" i="1"/>
  <c r="I394" i="1"/>
  <c r="K394" i="1" s="1"/>
  <c r="J394" i="1"/>
  <c r="I395" i="1"/>
  <c r="K395" i="1" s="1"/>
  <c r="J395" i="1"/>
  <c r="I396" i="1"/>
  <c r="K396" i="1" s="1"/>
  <c r="J396" i="1"/>
  <c r="I397" i="1"/>
  <c r="K397" i="1" s="1"/>
  <c r="J397" i="1"/>
  <c r="I398" i="1"/>
  <c r="K398" i="1" s="1"/>
  <c r="J398" i="1"/>
  <c r="I399" i="1"/>
  <c r="K399" i="1" s="1"/>
  <c r="J399" i="1"/>
  <c r="I400" i="1"/>
  <c r="K400" i="1" s="1"/>
  <c r="J400" i="1"/>
  <c r="I401" i="1"/>
  <c r="K401" i="1" s="1"/>
  <c r="J401" i="1"/>
  <c r="I402" i="1"/>
  <c r="K402" i="1" s="1"/>
  <c r="J402" i="1"/>
  <c r="I403" i="1"/>
  <c r="K403" i="1" s="1"/>
  <c r="J403" i="1"/>
  <c r="I404" i="1"/>
  <c r="K404" i="1" s="1"/>
  <c r="J404" i="1"/>
  <c r="I405" i="1"/>
  <c r="K405" i="1" s="1"/>
  <c r="J405" i="1"/>
  <c r="I406" i="1"/>
  <c r="K406" i="1" s="1"/>
  <c r="J406" i="1"/>
  <c r="I407" i="1"/>
  <c r="K407" i="1" s="1"/>
  <c r="J407" i="1"/>
  <c r="I408" i="1"/>
  <c r="K408" i="1" s="1"/>
  <c r="J408" i="1"/>
  <c r="I409" i="1"/>
  <c r="K409" i="1" s="1"/>
  <c r="J409" i="1"/>
  <c r="I410" i="1"/>
  <c r="K410" i="1" s="1"/>
  <c r="J410" i="1"/>
  <c r="I411" i="1"/>
  <c r="K411" i="1" s="1"/>
  <c r="J411" i="1"/>
  <c r="I412" i="1"/>
  <c r="K412" i="1" s="1"/>
  <c r="J412" i="1"/>
  <c r="I413" i="1"/>
  <c r="K413" i="1" s="1"/>
  <c r="J413" i="1"/>
  <c r="I414" i="1"/>
  <c r="K414" i="1" s="1"/>
  <c r="J414" i="1"/>
  <c r="I415" i="1"/>
  <c r="K415" i="1" s="1"/>
  <c r="J415" i="1"/>
  <c r="I416" i="1"/>
  <c r="K416" i="1" s="1"/>
  <c r="J416" i="1"/>
  <c r="I417" i="1"/>
  <c r="K417" i="1" s="1"/>
  <c r="J417" i="1"/>
  <c r="I418" i="1"/>
  <c r="K418" i="1" s="1"/>
  <c r="J418" i="1"/>
  <c r="I419" i="1"/>
  <c r="K419" i="1" s="1"/>
  <c r="J419" i="1"/>
  <c r="I420" i="1"/>
  <c r="K420" i="1" s="1"/>
  <c r="J420" i="1"/>
  <c r="I421" i="1"/>
  <c r="K421" i="1" s="1"/>
  <c r="J421" i="1"/>
  <c r="I422" i="1"/>
  <c r="K422" i="1" s="1"/>
  <c r="J422" i="1"/>
  <c r="I423" i="1"/>
  <c r="K423" i="1" s="1"/>
  <c r="J423" i="1"/>
  <c r="I424" i="1"/>
  <c r="K424" i="1" s="1"/>
  <c r="J424" i="1"/>
  <c r="I425" i="1"/>
  <c r="K425" i="1" s="1"/>
  <c r="J425" i="1"/>
  <c r="I426" i="1"/>
  <c r="K426" i="1" s="1"/>
  <c r="J426" i="1"/>
  <c r="I427" i="1"/>
  <c r="K427" i="1" s="1"/>
  <c r="J427" i="1"/>
  <c r="I428" i="1"/>
  <c r="K428" i="1" s="1"/>
  <c r="J428" i="1"/>
  <c r="I429" i="1"/>
  <c r="K429" i="1" s="1"/>
  <c r="J429" i="1"/>
  <c r="I430" i="1"/>
  <c r="K430" i="1" s="1"/>
  <c r="J430" i="1"/>
  <c r="I431" i="1"/>
  <c r="K431" i="1" s="1"/>
  <c r="J431" i="1"/>
  <c r="I432" i="1"/>
  <c r="K432" i="1" s="1"/>
  <c r="J432" i="1"/>
  <c r="I433" i="1"/>
  <c r="K433" i="1" s="1"/>
  <c r="J433" i="1"/>
  <c r="I434" i="1"/>
  <c r="K434" i="1" s="1"/>
  <c r="J434" i="1"/>
  <c r="I435" i="1"/>
  <c r="K435" i="1" s="1"/>
  <c r="J435" i="1"/>
  <c r="I436" i="1"/>
  <c r="K436" i="1" s="1"/>
  <c r="J436" i="1"/>
  <c r="I437" i="1"/>
  <c r="K437" i="1" s="1"/>
  <c r="J437" i="1"/>
  <c r="I438" i="1"/>
  <c r="K438" i="1" s="1"/>
  <c r="J438" i="1"/>
  <c r="I439" i="1"/>
  <c r="K439" i="1" s="1"/>
  <c r="J439" i="1"/>
  <c r="I440" i="1"/>
  <c r="K440" i="1" s="1"/>
  <c r="J440" i="1"/>
  <c r="I441" i="1"/>
  <c r="K441" i="1" s="1"/>
  <c r="J441" i="1"/>
  <c r="I442" i="1"/>
  <c r="K442" i="1" s="1"/>
  <c r="J442" i="1"/>
  <c r="J355" i="1"/>
  <c r="I355" i="1"/>
  <c r="K355" i="1" s="1"/>
  <c r="I345" i="1"/>
  <c r="K345" i="1" s="1"/>
  <c r="J345" i="1"/>
  <c r="I346" i="1"/>
  <c r="K346" i="1" s="1"/>
  <c r="J346" i="1"/>
  <c r="I347" i="1"/>
  <c r="K347" i="1" s="1"/>
  <c r="J347" i="1"/>
  <c r="I348" i="1"/>
  <c r="K348" i="1" s="1"/>
  <c r="J348" i="1"/>
  <c r="I349" i="1"/>
  <c r="K349" i="1" s="1"/>
  <c r="J349" i="1"/>
  <c r="I350" i="1"/>
  <c r="K350" i="1" s="1"/>
  <c r="J350" i="1"/>
  <c r="I351" i="1"/>
  <c r="K351" i="1" s="1"/>
  <c r="J351" i="1"/>
  <c r="I352" i="1"/>
  <c r="K352" i="1" s="1"/>
  <c r="J352" i="1"/>
  <c r="J344" i="1"/>
  <c r="I344" i="1"/>
  <c r="K344" i="1" s="1"/>
  <c r="I326" i="1"/>
  <c r="K326" i="1" s="1"/>
  <c r="J326" i="1"/>
  <c r="I327" i="1"/>
  <c r="K327" i="1" s="1"/>
  <c r="J327" i="1"/>
  <c r="I328" i="1"/>
  <c r="K328" i="1" s="1"/>
  <c r="J328" i="1"/>
  <c r="I329" i="1"/>
  <c r="K329" i="1" s="1"/>
  <c r="J329" i="1"/>
  <c r="I330" i="1"/>
  <c r="K330" i="1" s="1"/>
  <c r="J330" i="1"/>
  <c r="I331" i="1"/>
  <c r="K331" i="1" s="1"/>
  <c r="J331" i="1"/>
  <c r="I332" i="1"/>
  <c r="K332" i="1" s="1"/>
  <c r="J332" i="1"/>
  <c r="I333" i="1"/>
  <c r="K333" i="1" s="1"/>
  <c r="J333" i="1"/>
  <c r="I334" i="1"/>
  <c r="K334" i="1" s="1"/>
  <c r="J334" i="1"/>
  <c r="I335" i="1"/>
  <c r="K335" i="1" s="1"/>
  <c r="J335" i="1"/>
  <c r="I336" i="1"/>
  <c r="K336" i="1" s="1"/>
  <c r="J336" i="1"/>
  <c r="I337" i="1"/>
  <c r="K337" i="1" s="1"/>
  <c r="J337" i="1"/>
  <c r="I338" i="1"/>
  <c r="K338" i="1" s="1"/>
  <c r="J338" i="1"/>
  <c r="I339" i="1"/>
  <c r="K339" i="1" s="1"/>
  <c r="J339" i="1"/>
  <c r="I340" i="1"/>
  <c r="K340" i="1" s="1"/>
  <c r="J340" i="1"/>
  <c r="I341" i="1"/>
  <c r="K341" i="1" s="1"/>
  <c r="J341" i="1"/>
  <c r="I342" i="1"/>
  <c r="K342" i="1" s="1"/>
  <c r="J342" i="1"/>
  <c r="J325" i="1"/>
  <c r="I325" i="1"/>
  <c r="K325" i="1" s="1"/>
  <c r="I279" i="1"/>
  <c r="K279" i="1" s="1"/>
  <c r="J279" i="1"/>
  <c r="I280" i="1"/>
  <c r="K280" i="1" s="1"/>
  <c r="J280" i="1"/>
  <c r="I281" i="1"/>
  <c r="K281" i="1" s="1"/>
  <c r="J281" i="1"/>
  <c r="I282" i="1"/>
  <c r="K282" i="1" s="1"/>
  <c r="J282" i="1"/>
  <c r="I283" i="1"/>
  <c r="K283" i="1" s="1"/>
  <c r="J283" i="1"/>
  <c r="I284" i="1"/>
  <c r="K284" i="1" s="1"/>
  <c r="J284" i="1"/>
  <c r="I285" i="1"/>
  <c r="K285" i="1" s="1"/>
  <c r="J285" i="1"/>
  <c r="I286" i="1"/>
  <c r="K286" i="1" s="1"/>
  <c r="J286" i="1"/>
  <c r="I287" i="1"/>
  <c r="K287" i="1" s="1"/>
  <c r="J287" i="1"/>
  <c r="I288" i="1"/>
  <c r="K288" i="1" s="1"/>
  <c r="J288" i="1"/>
  <c r="I289" i="1"/>
  <c r="K289" i="1" s="1"/>
  <c r="J289" i="1"/>
  <c r="I290" i="1"/>
  <c r="K290" i="1" s="1"/>
  <c r="J290" i="1"/>
  <c r="I291" i="1"/>
  <c r="K291" i="1" s="1"/>
  <c r="J291" i="1"/>
  <c r="I292" i="1"/>
  <c r="K292" i="1" s="1"/>
  <c r="J292" i="1"/>
  <c r="I293" i="1"/>
  <c r="K293" i="1" s="1"/>
  <c r="J293" i="1"/>
  <c r="I294" i="1"/>
  <c r="K294" i="1" s="1"/>
  <c r="J294" i="1"/>
  <c r="I295" i="1"/>
  <c r="K295" i="1" s="1"/>
  <c r="J295" i="1"/>
  <c r="I296" i="1"/>
  <c r="K296" i="1" s="1"/>
  <c r="J296" i="1"/>
  <c r="I297" i="1"/>
  <c r="K297" i="1" s="1"/>
  <c r="J297" i="1"/>
  <c r="I298" i="1"/>
  <c r="K298" i="1" s="1"/>
  <c r="J298" i="1"/>
  <c r="I299" i="1"/>
  <c r="K299" i="1" s="1"/>
  <c r="J299" i="1"/>
  <c r="I300" i="1"/>
  <c r="K300" i="1" s="1"/>
  <c r="J300" i="1"/>
  <c r="I301" i="1"/>
  <c r="K301" i="1" s="1"/>
  <c r="J301" i="1"/>
  <c r="I302" i="1"/>
  <c r="K302" i="1" s="1"/>
  <c r="J302" i="1"/>
  <c r="I303" i="1"/>
  <c r="K303" i="1" s="1"/>
  <c r="J303" i="1"/>
  <c r="I304" i="1"/>
  <c r="K304" i="1" s="1"/>
  <c r="J304" i="1"/>
  <c r="I305" i="1"/>
  <c r="K305" i="1" s="1"/>
  <c r="J305" i="1"/>
  <c r="I306" i="1"/>
  <c r="K306" i="1" s="1"/>
  <c r="J306" i="1"/>
  <c r="I307" i="1"/>
  <c r="K307" i="1" s="1"/>
  <c r="J307" i="1"/>
  <c r="I308" i="1"/>
  <c r="K308" i="1" s="1"/>
  <c r="J308" i="1"/>
  <c r="I309" i="1"/>
  <c r="K309" i="1" s="1"/>
  <c r="J309" i="1"/>
  <c r="I310" i="1"/>
  <c r="K310" i="1" s="1"/>
  <c r="J310" i="1"/>
  <c r="I311" i="1"/>
  <c r="K311" i="1" s="1"/>
  <c r="J311" i="1"/>
  <c r="I312" i="1"/>
  <c r="K312" i="1" s="1"/>
  <c r="J312" i="1"/>
  <c r="I313" i="1"/>
  <c r="K313" i="1" s="1"/>
  <c r="J313" i="1"/>
  <c r="I314" i="1"/>
  <c r="K314" i="1" s="1"/>
  <c r="J314" i="1"/>
  <c r="I315" i="1"/>
  <c r="K315" i="1" s="1"/>
  <c r="J315" i="1"/>
  <c r="I316" i="1"/>
  <c r="K316" i="1" s="1"/>
  <c r="J316" i="1"/>
  <c r="I317" i="1"/>
  <c r="K317" i="1" s="1"/>
  <c r="J317" i="1"/>
  <c r="I318" i="1"/>
  <c r="K318" i="1" s="1"/>
  <c r="J318" i="1"/>
  <c r="I319" i="1"/>
  <c r="K319" i="1" s="1"/>
  <c r="J319" i="1"/>
  <c r="I320" i="1"/>
  <c r="K320" i="1" s="1"/>
  <c r="J320" i="1"/>
  <c r="I321" i="1"/>
  <c r="K321" i="1" s="1"/>
  <c r="J321" i="1"/>
  <c r="I322" i="1"/>
  <c r="K322" i="1" s="1"/>
  <c r="J322" i="1"/>
  <c r="I323" i="1"/>
  <c r="K323" i="1" s="1"/>
  <c r="J323" i="1"/>
  <c r="J278" i="1"/>
  <c r="I278" i="1"/>
  <c r="K278" i="1" s="1"/>
  <c r="I232" i="1"/>
  <c r="K232" i="1" s="1"/>
  <c r="J232" i="1"/>
  <c r="I233" i="1"/>
  <c r="K233" i="1" s="1"/>
  <c r="J233" i="1"/>
  <c r="I234" i="1"/>
  <c r="K234" i="1" s="1"/>
  <c r="J234" i="1"/>
  <c r="I235" i="1"/>
  <c r="K235" i="1" s="1"/>
  <c r="J235" i="1"/>
  <c r="I236" i="1"/>
  <c r="K236" i="1" s="1"/>
  <c r="J236" i="1"/>
  <c r="I237" i="1"/>
  <c r="K237" i="1" s="1"/>
  <c r="J237" i="1"/>
  <c r="I238" i="1"/>
  <c r="K238" i="1" s="1"/>
  <c r="J238" i="1"/>
  <c r="I239" i="1"/>
  <c r="K239" i="1" s="1"/>
  <c r="J239" i="1"/>
  <c r="I240" i="1"/>
  <c r="K240" i="1" s="1"/>
  <c r="J240" i="1"/>
  <c r="I241" i="1"/>
  <c r="K241" i="1" s="1"/>
  <c r="J241" i="1"/>
  <c r="I242" i="1"/>
  <c r="K242" i="1" s="1"/>
  <c r="J242" i="1"/>
  <c r="I243" i="1"/>
  <c r="K243" i="1" s="1"/>
  <c r="J243" i="1"/>
  <c r="I244" i="1"/>
  <c r="K244" i="1" s="1"/>
  <c r="J244" i="1"/>
  <c r="I245" i="1"/>
  <c r="K245" i="1" s="1"/>
  <c r="J245" i="1"/>
  <c r="I246" i="1"/>
  <c r="K246" i="1" s="1"/>
  <c r="J246" i="1"/>
  <c r="I247" i="1"/>
  <c r="K247" i="1" s="1"/>
  <c r="J247" i="1"/>
  <c r="I248" i="1"/>
  <c r="K248" i="1" s="1"/>
  <c r="J248" i="1"/>
  <c r="I249" i="1"/>
  <c r="K249" i="1" s="1"/>
  <c r="J249" i="1"/>
  <c r="I250" i="1"/>
  <c r="K250" i="1" s="1"/>
  <c r="J250" i="1"/>
  <c r="I251" i="1"/>
  <c r="K251" i="1" s="1"/>
  <c r="J251" i="1"/>
  <c r="I252" i="1"/>
  <c r="K252" i="1" s="1"/>
  <c r="J252" i="1"/>
  <c r="I253" i="1"/>
  <c r="K253" i="1" s="1"/>
  <c r="J253" i="1"/>
  <c r="I254" i="1"/>
  <c r="K254" i="1" s="1"/>
  <c r="J254" i="1"/>
  <c r="I255" i="1"/>
  <c r="K255" i="1" s="1"/>
  <c r="J255" i="1"/>
  <c r="I256" i="1"/>
  <c r="K256" i="1" s="1"/>
  <c r="J256" i="1"/>
  <c r="I257" i="1"/>
  <c r="K257" i="1" s="1"/>
  <c r="J257" i="1"/>
  <c r="I258" i="1"/>
  <c r="K258" i="1" s="1"/>
  <c r="J258" i="1"/>
  <c r="I259" i="1"/>
  <c r="K259" i="1" s="1"/>
  <c r="J259" i="1"/>
  <c r="I260" i="1"/>
  <c r="K260" i="1" s="1"/>
  <c r="J260" i="1"/>
  <c r="I261" i="1"/>
  <c r="K261" i="1" s="1"/>
  <c r="J261" i="1"/>
  <c r="I262" i="1"/>
  <c r="K262" i="1" s="1"/>
  <c r="J262" i="1"/>
  <c r="I263" i="1"/>
  <c r="K263" i="1" s="1"/>
  <c r="J263" i="1"/>
  <c r="I264" i="1"/>
  <c r="K264" i="1" s="1"/>
  <c r="J264" i="1"/>
  <c r="I265" i="1"/>
  <c r="K265" i="1" s="1"/>
  <c r="J265" i="1"/>
  <c r="I266" i="1"/>
  <c r="K266" i="1" s="1"/>
  <c r="J266" i="1"/>
  <c r="I267" i="1"/>
  <c r="K267" i="1" s="1"/>
  <c r="J267" i="1"/>
  <c r="I268" i="1"/>
  <c r="K268" i="1" s="1"/>
  <c r="J268" i="1"/>
  <c r="I269" i="1"/>
  <c r="K269" i="1" s="1"/>
  <c r="J269" i="1"/>
  <c r="I270" i="1"/>
  <c r="K270" i="1" s="1"/>
  <c r="J270" i="1"/>
  <c r="I271" i="1"/>
  <c r="K271" i="1" s="1"/>
  <c r="J271" i="1"/>
  <c r="I272" i="1"/>
  <c r="K272" i="1" s="1"/>
  <c r="J272" i="1"/>
  <c r="I273" i="1"/>
  <c r="K273" i="1" s="1"/>
  <c r="J273" i="1"/>
  <c r="I274" i="1"/>
  <c r="K274" i="1" s="1"/>
  <c r="J274" i="1"/>
  <c r="I275" i="1"/>
  <c r="K275" i="1" s="1"/>
  <c r="J275" i="1"/>
  <c r="I276" i="1"/>
  <c r="K276" i="1" s="1"/>
  <c r="J276" i="1"/>
  <c r="J231" i="1"/>
  <c r="I231" i="1"/>
  <c r="K231" i="1" s="1"/>
  <c r="I217" i="1"/>
  <c r="K217" i="1" s="1"/>
  <c r="J217" i="1"/>
  <c r="I218" i="1"/>
  <c r="K218" i="1" s="1"/>
  <c r="J218" i="1"/>
  <c r="I219" i="1"/>
  <c r="K219" i="1" s="1"/>
  <c r="J219" i="1"/>
  <c r="I220" i="1"/>
  <c r="K220" i="1" s="1"/>
  <c r="J220" i="1"/>
  <c r="I221" i="1"/>
  <c r="K221" i="1" s="1"/>
  <c r="J221" i="1"/>
  <c r="I222" i="1"/>
  <c r="K222" i="1" s="1"/>
  <c r="J222" i="1"/>
  <c r="I223" i="1"/>
  <c r="K223" i="1" s="1"/>
  <c r="J223" i="1"/>
  <c r="I224" i="1"/>
  <c r="K224" i="1" s="1"/>
  <c r="J224" i="1"/>
  <c r="I225" i="1"/>
  <c r="K225" i="1" s="1"/>
  <c r="J225" i="1"/>
  <c r="I226" i="1"/>
  <c r="K226" i="1" s="1"/>
  <c r="J226" i="1"/>
  <c r="I227" i="1"/>
  <c r="K227" i="1" s="1"/>
  <c r="J227" i="1"/>
  <c r="I228" i="1"/>
  <c r="K228" i="1" s="1"/>
  <c r="J228" i="1"/>
  <c r="J216" i="1"/>
  <c r="I216" i="1"/>
  <c r="K216" i="1" s="1"/>
  <c r="J215" i="1"/>
  <c r="I215" i="1"/>
  <c r="K215" i="1" s="1"/>
  <c r="J214" i="1"/>
  <c r="I214" i="1"/>
  <c r="K214" i="1" s="1"/>
  <c r="I206" i="1"/>
  <c r="K206" i="1" s="1"/>
  <c r="J206" i="1"/>
  <c r="I207" i="1"/>
  <c r="K207" i="1" s="1"/>
  <c r="J207" i="1"/>
  <c r="I208" i="1"/>
  <c r="K208" i="1" s="1"/>
  <c r="J208" i="1"/>
  <c r="I209" i="1"/>
  <c r="K209" i="1" s="1"/>
  <c r="J209" i="1"/>
  <c r="I210" i="1"/>
  <c r="K210" i="1" s="1"/>
  <c r="J210" i="1"/>
  <c r="I211" i="1"/>
  <c r="K211" i="1" s="1"/>
  <c r="J211" i="1"/>
  <c r="I212" i="1"/>
  <c r="K212" i="1" s="1"/>
  <c r="J212" i="1"/>
  <c r="J205" i="1"/>
  <c r="I205" i="1"/>
  <c r="K205" i="1" s="1"/>
  <c r="J203" i="1"/>
  <c r="I203" i="1"/>
  <c r="K203" i="1" s="1"/>
  <c r="K202" i="1" s="1"/>
  <c r="J200" i="1"/>
  <c r="I200" i="1"/>
  <c r="K200" i="1" s="1"/>
  <c r="J199" i="1"/>
  <c r="I199" i="1"/>
  <c r="K199" i="1" s="1"/>
  <c r="J197" i="1"/>
  <c r="I197" i="1"/>
  <c r="K197" i="1" s="1"/>
  <c r="J196" i="1"/>
  <c r="I196" i="1"/>
  <c r="K196" i="1" s="1"/>
  <c r="J194" i="1"/>
  <c r="I194" i="1"/>
  <c r="K194" i="1" s="1"/>
  <c r="J193" i="1"/>
  <c r="I193" i="1"/>
  <c r="K193" i="1" s="1"/>
  <c r="I188" i="1"/>
  <c r="K188" i="1" s="1"/>
  <c r="J188" i="1"/>
  <c r="I189" i="1"/>
  <c r="K189" i="1" s="1"/>
  <c r="J189" i="1"/>
  <c r="I190" i="1"/>
  <c r="K190" i="1" s="1"/>
  <c r="J190" i="1"/>
  <c r="I191" i="1"/>
  <c r="K191" i="1" s="1"/>
  <c r="J191" i="1"/>
  <c r="J187" i="1"/>
  <c r="I187" i="1"/>
  <c r="K187" i="1" s="1"/>
  <c r="J184" i="1"/>
  <c r="I184" i="1"/>
  <c r="K184" i="1" s="1"/>
  <c r="K183" i="1" s="1"/>
  <c r="J182" i="1"/>
  <c r="I182" i="1"/>
  <c r="K182" i="1" s="1"/>
  <c r="J181" i="1"/>
  <c r="I181" i="1"/>
  <c r="K181" i="1" s="1"/>
  <c r="J178" i="1"/>
  <c r="I178" i="1"/>
  <c r="K178" i="1" s="1"/>
  <c r="K177" i="1" s="1"/>
  <c r="K176" i="1" s="1"/>
  <c r="D26" i="2" s="1"/>
  <c r="O27" i="2" s="1"/>
  <c r="J175" i="1"/>
  <c r="I175" i="1"/>
  <c r="K175" i="1" s="1"/>
  <c r="K174" i="1" s="1"/>
  <c r="J173" i="1"/>
  <c r="I173" i="1"/>
  <c r="K173" i="1" s="1"/>
  <c r="K172" i="1" s="1"/>
  <c r="J171" i="1"/>
  <c r="I171" i="1"/>
  <c r="K171" i="1" s="1"/>
  <c r="J170" i="1"/>
  <c r="I170" i="1"/>
  <c r="K170" i="1" s="1"/>
  <c r="J167" i="1"/>
  <c r="I167" i="1"/>
  <c r="K167" i="1" s="1"/>
  <c r="K166" i="1" s="1"/>
  <c r="I164" i="1"/>
  <c r="K164" i="1" s="1"/>
  <c r="J164" i="1"/>
  <c r="I165" i="1"/>
  <c r="K165" i="1" s="1"/>
  <c r="J165" i="1"/>
  <c r="J163" i="1"/>
  <c r="I163" i="1"/>
  <c r="K163" i="1" s="1"/>
  <c r="I153" i="1"/>
  <c r="K153" i="1" s="1"/>
  <c r="J153" i="1"/>
  <c r="I154" i="1"/>
  <c r="K154" i="1" s="1"/>
  <c r="J154" i="1"/>
  <c r="I155" i="1"/>
  <c r="K155" i="1" s="1"/>
  <c r="J155" i="1"/>
  <c r="I156" i="1"/>
  <c r="K156" i="1" s="1"/>
  <c r="J156" i="1"/>
  <c r="I157" i="1"/>
  <c r="K157" i="1" s="1"/>
  <c r="J157" i="1"/>
  <c r="I158" i="1"/>
  <c r="K158" i="1" s="1"/>
  <c r="J158" i="1"/>
  <c r="I159" i="1"/>
  <c r="K159" i="1" s="1"/>
  <c r="J159" i="1"/>
  <c r="I160" i="1"/>
  <c r="K160" i="1" s="1"/>
  <c r="J160" i="1"/>
  <c r="J152" i="1"/>
  <c r="I152" i="1"/>
  <c r="K152" i="1" s="1"/>
  <c r="J150" i="1"/>
  <c r="I150" i="1"/>
  <c r="K150" i="1" s="1"/>
  <c r="K149" i="1" s="1"/>
  <c r="K148" i="1" s="1"/>
  <c r="J147" i="1"/>
  <c r="I147" i="1"/>
  <c r="K147" i="1" s="1"/>
  <c r="J146" i="1"/>
  <c r="I146" i="1"/>
  <c r="K146" i="1" s="1"/>
  <c r="J145" i="1"/>
  <c r="I145" i="1"/>
  <c r="K145" i="1" s="1"/>
  <c r="I142" i="1"/>
  <c r="K142" i="1" s="1"/>
  <c r="J142" i="1"/>
  <c r="I143" i="1"/>
  <c r="K143" i="1" s="1"/>
  <c r="J143" i="1"/>
  <c r="J141" i="1"/>
  <c r="I141" i="1"/>
  <c r="K141" i="1" s="1"/>
  <c r="J140" i="1"/>
  <c r="I140" i="1"/>
  <c r="K140" i="1" s="1"/>
  <c r="J139" i="1"/>
  <c r="I139" i="1"/>
  <c r="K139" i="1" s="1"/>
  <c r="K135" i="1"/>
  <c r="K136" i="1"/>
  <c r="K134" i="1"/>
  <c r="K133" i="1"/>
  <c r="K132" i="1"/>
  <c r="J128" i="1"/>
  <c r="I128" i="1"/>
  <c r="K128" i="1" s="1"/>
  <c r="J127" i="1"/>
  <c r="I127" i="1"/>
  <c r="K127" i="1" s="1"/>
  <c r="J126" i="1"/>
  <c r="I126" i="1"/>
  <c r="K126" i="1" s="1"/>
  <c r="J124" i="1"/>
  <c r="I124" i="1"/>
  <c r="K124" i="1" s="1"/>
  <c r="J123" i="1"/>
  <c r="I123" i="1"/>
  <c r="K123" i="1" s="1"/>
  <c r="J122" i="1"/>
  <c r="I122" i="1"/>
  <c r="K122" i="1" s="1"/>
  <c r="J120" i="1"/>
  <c r="I120" i="1"/>
  <c r="K120" i="1" s="1"/>
  <c r="J119" i="1"/>
  <c r="I119" i="1"/>
  <c r="K119" i="1" s="1"/>
  <c r="J117" i="1"/>
  <c r="I117" i="1"/>
  <c r="K117" i="1" s="1"/>
  <c r="J116" i="1"/>
  <c r="I116" i="1"/>
  <c r="K116" i="1" s="1"/>
  <c r="J115" i="1"/>
  <c r="I115" i="1"/>
  <c r="K115" i="1" s="1"/>
  <c r="J112" i="1"/>
  <c r="I112" i="1"/>
  <c r="K112" i="1" s="1"/>
  <c r="J111" i="1"/>
  <c r="I111" i="1"/>
  <c r="K111" i="1" s="1"/>
  <c r="J110" i="1"/>
  <c r="I110" i="1"/>
  <c r="K110" i="1" s="1"/>
  <c r="I106" i="1"/>
  <c r="K106" i="1" s="1"/>
  <c r="J106" i="1"/>
  <c r="I107" i="1"/>
  <c r="K107" i="1" s="1"/>
  <c r="J107" i="1"/>
  <c r="I108" i="1"/>
  <c r="K108" i="1" s="1"/>
  <c r="J108" i="1"/>
  <c r="J105" i="1"/>
  <c r="I105" i="1"/>
  <c r="K105" i="1" s="1"/>
  <c r="I99" i="1"/>
  <c r="K99" i="1" s="1"/>
  <c r="J99" i="1"/>
  <c r="I100" i="1"/>
  <c r="K100" i="1" s="1"/>
  <c r="J100" i="1"/>
  <c r="I101" i="1"/>
  <c r="K101" i="1" s="1"/>
  <c r="J101" i="1"/>
  <c r="I102" i="1"/>
  <c r="K102" i="1" s="1"/>
  <c r="J102" i="1"/>
  <c r="I103" i="1"/>
  <c r="K103" i="1" s="1"/>
  <c r="J103" i="1"/>
  <c r="J98" i="1"/>
  <c r="I98" i="1"/>
  <c r="K98" i="1" s="1"/>
  <c r="J95" i="1"/>
  <c r="I95" i="1"/>
  <c r="K95" i="1" s="1"/>
  <c r="K94" i="1" s="1"/>
  <c r="I84" i="1"/>
  <c r="K84" i="1" s="1"/>
  <c r="J84" i="1"/>
  <c r="I85" i="1"/>
  <c r="K85" i="1" s="1"/>
  <c r="J85" i="1"/>
  <c r="I86" i="1"/>
  <c r="K86" i="1" s="1"/>
  <c r="J86" i="1"/>
  <c r="I87" i="1"/>
  <c r="K87" i="1" s="1"/>
  <c r="J87" i="1"/>
  <c r="I88" i="1"/>
  <c r="K88" i="1" s="1"/>
  <c r="J88" i="1"/>
  <c r="I89" i="1"/>
  <c r="K89" i="1" s="1"/>
  <c r="J89" i="1"/>
  <c r="I90" i="1"/>
  <c r="K90" i="1" s="1"/>
  <c r="J90" i="1"/>
  <c r="I91" i="1"/>
  <c r="K91" i="1" s="1"/>
  <c r="J91" i="1"/>
  <c r="I92" i="1"/>
  <c r="K92" i="1" s="1"/>
  <c r="J92" i="1"/>
  <c r="I93" i="1"/>
  <c r="K93" i="1" s="1"/>
  <c r="J93" i="1"/>
  <c r="J83" i="1"/>
  <c r="I83" i="1"/>
  <c r="K83" i="1" s="1"/>
  <c r="I73" i="1"/>
  <c r="K73" i="1" s="1"/>
  <c r="J73" i="1"/>
  <c r="I74" i="1"/>
  <c r="K74" i="1" s="1"/>
  <c r="J74" i="1"/>
  <c r="I75" i="1"/>
  <c r="K75" i="1" s="1"/>
  <c r="J75" i="1"/>
  <c r="I76" i="1"/>
  <c r="K76" i="1" s="1"/>
  <c r="J76" i="1"/>
  <c r="I77" i="1"/>
  <c r="K77" i="1" s="1"/>
  <c r="J77" i="1"/>
  <c r="I78" i="1"/>
  <c r="K78" i="1" s="1"/>
  <c r="J78" i="1"/>
  <c r="I79" i="1"/>
  <c r="K79" i="1" s="1"/>
  <c r="J79" i="1"/>
  <c r="I80" i="1"/>
  <c r="K80" i="1" s="1"/>
  <c r="J80" i="1"/>
  <c r="I81" i="1"/>
  <c r="K81" i="1" s="1"/>
  <c r="J81" i="1"/>
  <c r="J72" i="1"/>
  <c r="I72" i="1"/>
  <c r="K72" i="1" s="1"/>
  <c r="I65" i="1"/>
  <c r="K65" i="1" s="1"/>
  <c r="J65" i="1"/>
  <c r="I66" i="1"/>
  <c r="K66" i="1" s="1"/>
  <c r="J66" i="1"/>
  <c r="I67" i="1"/>
  <c r="K67" i="1" s="1"/>
  <c r="J67" i="1"/>
  <c r="I68" i="1"/>
  <c r="K68" i="1" s="1"/>
  <c r="J68" i="1"/>
  <c r="I69" i="1"/>
  <c r="K69" i="1" s="1"/>
  <c r="J69" i="1"/>
  <c r="I70" i="1"/>
  <c r="K70" i="1" s="1"/>
  <c r="J70" i="1"/>
  <c r="J64" i="1"/>
  <c r="I64" i="1"/>
  <c r="K64" i="1" s="1"/>
  <c r="I51" i="1"/>
  <c r="K51" i="1" s="1"/>
  <c r="J51" i="1"/>
  <c r="I52" i="1"/>
  <c r="K52" i="1" s="1"/>
  <c r="J52" i="1"/>
  <c r="I53" i="1"/>
  <c r="K53" i="1" s="1"/>
  <c r="J53" i="1"/>
  <c r="I54" i="1"/>
  <c r="K54" i="1" s="1"/>
  <c r="J54" i="1"/>
  <c r="I55" i="1"/>
  <c r="K55" i="1" s="1"/>
  <c r="J55" i="1"/>
  <c r="I56" i="1"/>
  <c r="K56" i="1" s="1"/>
  <c r="J56" i="1"/>
  <c r="I57" i="1"/>
  <c r="K57" i="1" s="1"/>
  <c r="J57" i="1"/>
  <c r="I58" i="1"/>
  <c r="K58" i="1" s="1"/>
  <c r="J58" i="1"/>
  <c r="I59" i="1"/>
  <c r="K59" i="1" s="1"/>
  <c r="J59" i="1"/>
  <c r="I60" i="1"/>
  <c r="K60" i="1" s="1"/>
  <c r="J60" i="1"/>
  <c r="I61" i="1"/>
  <c r="K61" i="1" s="1"/>
  <c r="J61" i="1"/>
  <c r="J50" i="1"/>
  <c r="I50" i="1"/>
  <c r="K50" i="1" s="1"/>
  <c r="I40" i="1"/>
  <c r="K40" i="1" s="1"/>
  <c r="J40" i="1"/>
  <c r="I41" i="1"/>
  <c r="K41" i="1" s="1"/>
  <c r="J41" i="1"/>
  <c r="I42" i="1"/>
  <c r="K42" i="1" s="1"/>
  <c r="J42" i="1"/>
  <c r="I43" i="1"/>
  <c r="K43" i="1" s="1"/>
  <c r="J43" i="1"/>
  <c r="I44" i="1"/>
  <c r="K44" i="1" s="1"/>
  <c r="J44" i="1"/>
  <c r="I45" i="1"/>
  <c r="K45" i="1" s="1"/>
  <c r="J45" i="1"/>
  <c r="I46" i="1"/>
  <c r="K46" i="1" s="1"/>
  <c r="J46" i="1"/>
  <c r="I47" i="1"/>
  <c r="K47" i="1" s="1"/>
  <c r="J47" i="1"/>
  <c r="I48" i="1"/>
  <c r="K48" i="1" s="1"/>
  <c r="J48" i="1"/>
  <c r="J39" i="1"/>
  <c r="I39" i="1"/>
  <c r="K39" i="1" s="1"/>
  <c r="J37" i="1"/>
  <c r="I37" i="1"/>
  <c r="K37" i="1" s="1"/>
  <c r="J36" i="1"/>
  <c r="I36" i="1"/>
  <c r="K36" i="1" s="1"/>
  <c r="J34" i="1"/>
  <c r="I34" i="1"/>
  <c r="K34" i="1" s="1"/>
  <c r="K33" i="1" s="1"/>
  <c r="J31" i="1"/>
  <c r="I31" i="1"/>
  <c r="K31" i="1" s="1"/>
  <c r="J30" i="1"/>
  <c r="I30" i="1"/>
  <c r="K30" i="1" s="1"/>
  <c r="J28" i="1"/>
  <c r="I28" i="1"/>
  <c r="K28" i="1" s="1"/>
  <c r="K27" i="1" s="1"/>
  <c r="J26" i="1"/>
  <c r="I26" i="1"/>
  <c r="K26" i="1" s="1"/>
  <c r="J25" i="1"/>
  <c r="I25" i="1"/>
  <c r="K25" i="1" s="1"/>
  <c r="I15" i="1"/>
  <c r="K15" i="1" s="1"/>
  <c r="J15" i="1"/>
  <c r="I16" i="1"/>
  <c r="K16" i="1" s="1"/>
  <c r="J16" i="1"/>
  <c r="I17" i="1"/>
  <c r="K17" i="1" s="1"/>
  <c r="J17" i="1"/>
  <c r="I18" i="1"/>
  <c r="K18" i="1" s="1"/>
  <c r="J18" i="1"/>
  <c r="I19" i="1"/>
  <c r="K19" i="1" s="1"/>
  <c r="J19" i="1"/>
  <c r="I20" i="1"/>
  <c r="K20" i="1" s="1"/>
  <c r="J20" i="1"/>
  <c r="I21" i="1"/>
  <c r="K21" i="1" s="1"/>
  <c r="J21" i="1"/>
  <c r="I22" i="1"/>
  <c r="K22" i="1" s="1"/>
  <c r="J22" i="1"/>
  <c r="I23" i="1"/>
  <c r="K23" i="1" s="1"/>
  <c r="J23" i="1"/>
  <c r="J14" i="1"/>
  <c r="I14" i="1"/>
  <c r="K14" i="1" s="1"/>
  <c r="C46" i="2"/>
  <c r="C44" i="2"/>
  <c r="C42" i="2"/>
  <c r="C40" i="2"/>
  <c r="C38" i="2"/>
  <c r="C36" i="2"/>
  <c r="C34" i="2"/>
  <c r="C32" i="2"/>
  <c r="C30" i="2"/>
  <c r="C28" i="2"/>
  <c r="C26" i="2"/>
  <c r="C24" i="2"/>
  <c r="C22" i="2"/>
  <c r="C20" i="2"/>
  <c r="C18" i="2"/>
  <c r="C16" i="2"/>
  <c r="C14" i="2"/>
  <c r="C12" i="2"/>
  <c r="C10" i="2"/>
  <c r="C8" i="2"/>
  <c r="K527" i="1" l="1"/>
  <c r="K451" i="1"/>
  <c r="K443" i="1"/>
  <c r="K464" i="1"/>
  <c r="K477" i="1"/>
  <c r="K484" i="1"/>
  <c r="D42" i="2" s="1"/>
  <c r="K517" i="1"/>
  <c r="K506" i="1"/>
  <c r="D44" i="2" s="1"/>
  <c r="P45" i="2" s="1"/>
  <c r="K354" i="1"/>
  <c r="K277" i="1"/>
  <c r="K230" i="1"/>
  <c r="K324" i="1"/>
  <c r="K343" i="1"/>
  <c r="K198" i="1"/>
  <c r="D32" i="2" s="1"/>
  <c r="P33" i="2" s="1"/>
  <c r="K192" i="1"/>
  <c r="K144" i="1"/>
  <c r="K29" i="1"/>
  <c r="K195" i="1"/>
  <c r="K186" i="1"/>
  <c r="K125" i="1"/>
  <c r="D18" i="2" s="1"/>
  <c r="K213" i="1"/>
  <c r="K35" i="1"/>
  <c r="K204" i="1"/>
  <c r="K63" i="1"/>
  <c r="K104" i="1"/>
  <c r="K138" i="1"/>
  <c r="K109" i="1"/>
  <c r="K24" i="1"/>
  <c r="K121" i="1"/>
  <c r="K131" i="1"/>
  <c r="K130" i="1" s="1"/>
  <c r="K82" i="1"/>
  <c r="K169" i="1"/>
  <c r="K168" i="1" s="1"/>
  <c r="D24" i="2" s="1"/>
  <c r="L25" i="2" s="1"/>
  <c r="K180" i="1"/>
  <c r="K179" i="1" s="1"/>
  <c r="D28" i="2" s="1"/>
  <c r="K114" i="1"/>
  <c r="K162" i="1"/>
  <c r="K161" i="1" s="1"/>
  <c r="D22" i="2" s="1"/>
  <c r="K71" i="1"/>
  <c r="K13" i="1"/>
  <c r="K49" i="1"/>
  <c r="K97" i="1"/>
  <c r="K151" i="1"/>
  <c r="K38" i="1"/>
  <c r="K118" i="1"/>
  <c r="K516" i="1" l="1"/>
  <c r="D46" i="2" s="1"/>
  <c r="N47" i="2" s="1"/>
  <c r="J19" i="2"/>
  <c r="I19" i="2"/>
  <c r="L23" i="2"/>
  <c r="M23" i="2"/>
  <c r="O43" i="2"/>
  <c r="P43" i="2"/>
  <c r="M43" i="2"/>
  <c r="H43" i="2"/>
  <c r="K229" i="1"/>
  <c r="D36" i="2" s="1"/>
  <c r="H37" i="2" s="1"/>
  <c r="K463" i="1"/>
  <c r="D40" i="2" s="1"/>
  <c r="K353" i="1"/>
  <c r="D38" i="2" s="1"/>
  <c r="K137" i="1"/>
  <c r="K129" i="1" s="1"/>
  <c r="D20" i="2" s="1"/>
  <c r="K32" i="1"/>
  <c r="D10" i="2" s="1"/>
  <c r="K185" i="1"/>
  <c r="D30" i="2" s="1"/>
  <c r="K12" i="1"/>
  <c r="D8" i="2" s="1"/>
  <c r="F9" i="2" s="1"/>
  <c r="K201" i="1"/>
  <c r="D34" i="2" s="1"/>
  <c r="P35" i="2" s="1"/>
  <c r="K96" i="1"/>
  <c r="D14" i="2" s="1"/>
  <c r="L29" i="2"/>
  <c r="K25" i="2"/>
  <c r="K62" i="1"/>
  <c r="D12" i="2" s="1"/>
  <c r="K113" i="1"/>
  <c r="D16" i="2" s="1"/>
  <c r="I17" i="2" s="1"/>
  <c r="H13" i="2" l="1"/>
  <c r="F13" i="2"/>
  <c r="J15" i="2"/>
  <c r="I15" i="2"/>
  <c r="H15" i="2"/>
  <c r="G15" i="2"/>
  <c r="O39" i="2"/>
  <c r="H39" i="2"/>
  <c r="P41" i="2"/>
  <c r="K41" i="2"/>
  <c r="O31" i="2"/>
  <c r="P31" i="2"/>
  <c r="E11" i="2"/>
  <c r="F11" i="2"/>
  <c r="N21" i="2"/>
  <c r="M21" i="2"/>
  <c r="P47" i="2"/>
  <c r="O47" i="2"/>
  <c r="K531" i="1"/>
  <c r="K39" i="2"/>
  <c r="J39" i="2"/>
  <c r="K37" i="2"/>
  <c r="J37" i="2"/>
  <c r="H9" i="2"/>
  <c r="N9" i="2"/>
  <c r="G9" i="2"/>
  <c r="J9" i="2"/>
  <c r="I9" i="2"/>
  <c r="P9" i="2"/>
  <c r="G13" i="2"/>
  <c r="O9" i="2"/>
  <c r="E9" i="2"/>
  <c r="O35" i="2"/>
  <c r="D49" i="2"/>
  <c r="L9" i="2"/>
  <c r="K9" i="2"/>
  <c r="M9" i="2"/>
  <c r="M519" i="1" l="1"/>
  <c r="M44" i="1"/>
  <c r="M57" i="1"/>
  <c r="M72" i="1"/>
  <c r="M85" i="1"/>
  <c r="M100" i="1"/>
  <c r="M116" i="1"/>
  <c r="M134" i="1"/>
  <c r="M152" i="1"/>
  <c r="M167" i="1"/>
  <c r="M190" i="1"/>
  <c r="M208" i="1"/>
  <c r="M221" i="1"/>
  <c r="M235" i="1"/>
  <c r="M247" i="1"/>
  <c r="M259" i="1"/>
  <c r="M271" i="1"/>
  <c r="M284" i="1"/>
  <c r="M296" i="1"/>
  <c r="M308" i="1"/>
  <c r="M320" i="1"/>
  <c r="M333" i="1"/>
  <c r="M346" i="1"/>
  <c r="M360" i="1"/>
  <c r="M372" i="1"/>
  <c r="M384" i="1"/>
  <c r="M396" i="1"/>
  <c r="M408" i="1"/>
  <c r="M420" i="1"/>
  <c r="M432" i="1"/>
  <c r="M445" i="1"/>
  <c r="M458" i="1"/>
  <c r="M472" i="1"/>
  <c r="M486" i="1"/>
  <c r="M498" i="1"/>
  <c r="M511" i="1"/>
  <c r="M529" i="1"/>
  <c r="M23" i="1"/>
  <c r="M77" i="1"/>
  <c r="M252" i="1"/>
  <c r="M351" i="1"/>
  <c r="M425" i="1"/>
  <c r="M503" i="1"/>
  <c r="M441" i="1"/>
  <c r="M220" i="1"/>
  <c r="M431" i="1"/>
  <c r="M528" i="1"/>
  <c r="M45" i="1"/>
  <c r="M58" i="1"/>
  <c r="M73" i="1"/>
  <c r="M86" i="1"/>
  <c r="M101" i="1"/>
  <c r="M117" i="1"/>
  <c r="M135" i="1"/>
  <c r="M153" i="1"/>
  <c r="M170" i="1"/>
  <c r="M191" i="1"/>
  <c r="M209" i="1"/>
  <c r="M222" i="1"/>
  <c r="M236" i="1"/>
  <c r="M248" i="1"/>
  <c r="M260" i="1"/>
  <c r="M272" i="1"/>
  <c r="M285" i="1"/>
  <c r="M297" i="1"/>
  <c r="M309" i="1"/>
  <c r="M321" i="1"/>
  <c r="M334" i="1"/>
  <c r="M347" i="1"/>
  <c r="M361" i="1"/>
  <c r="M373" i="1"/>
  <c r="M385" i="1"/>
  <c r="M397" i="1"/>
  <c r="M409" i="1"/>
  <c r="M421" i="1"/>
  <c r="M433" i="1"/>
  <c r="M446" i="1"/>
  <c r="M459" i="1"/>
  <c r="M473" i="1"/>
  <c r="M487" i="1"/>
  <c r="M499" i="1"/>
  <c r="M512" i="1"/>
  <c r="M28" i="1"/>
  <c r="M14" i="1"/>
  <c r="M64" i="1"/>
  <c r="M178" i="1"/>
  <c r="M226" i="1"/>
  <c r="M276" i="1"/>
  <c r="M326" i="1"/>
  <c r="M413" i="1"/>
  <c r="M491" i="1"/>
  <c r="M482" i="1"/>
  <c r="M258" i="1"/>
  <c r="M30" i="1"/>
  <c r="M46" i="1"/>
  <c r="M59" i="1"/>
  <c r="M74" i="1"/>
  <c r="M87" i="1"/>
  <c r="M102" i="1"/>
  <c r="M119" i="1"/>
  <c r="M136" i="1"/>
  <c r="M154" i="1"/>
  <c r="M171" i="1"/>
  <c r="M193" i="1"/>
  <c r="M210" i="1"/>
  <c r="M223" i="1"/>
  <c r="M237" i="1"/>
  <c r="M249" i="1"/>
  <c r="M261" i="1"/>
  <c r="M273" i="1"/>
  <c r="M286" i="1"/>
  <c r="M298" i="1"/>
  <c r="M310" i="1"/>
  <c r="M322" i="1"/>
  <c r="M335" i="1"/>
  <c r="M348" i="1"/>
  <c r="M362" i="1"/>
  <c r="M374" i="1"/>
  <c r="M386" i="1"/>
  <c r="M398" i="1"/>
  <c r="M410" i="1"/>
  <c r="M422" i="1"/>
  <c r="M434" i="1"/>
  <c r="M447" i="1"/>
  <c r="M460" i="1"/>
  <c r="M474" i="1"/>
  <c r="M488" i="1"/>
  <c r="M500" i="1"/>
  <c r="M513" i="1"/>
  <c r="M50" i="1"/>
  <c r="M240" i="1"/>
  <c r="M365" i="1"/>
  <c r="M450" i="1"/>
  <c r="M16" i="1"/>
  <c r="M429" i="1"/>
  <c r="M189" i="1"/>
  <c r="M371" i="1"/>
  <c r="M471" i="1"/>
  <c r="M31" i="1"/>
  <c r="M47" i="1"/>
  <c r="M60" i="1"/>
  <c r="M75" i="1"/>
  <c r="M88" i="1"/>
  <c r="M103" i="1"/>
  <c r="M120" i="1"/>
  <c r="M139" i="1"/>
  <c r="M155" i="1"/>
  <c r="M173" i="1"/>
  <c r="M194" i="1"/>
  <c r="M211" i="1"/>
  <c r="M224" i="1"/>
  <c r="M238" i="1"/>
  <c r="M250" i="1"/>
  <c r="M262" i="1"/>
  <c r="M274" i="1"/>
  <c r="M287" i="1"/>
  <c r="M299" i="1"/>
  <c r="M311" i="1"/>
  <c r="M323" i="1"/>
  <c r="M336" i="1"/>
  <c r="M349" i="1"/>
  <c r="M363" i="1"/>
  <c r="M375" i="1"/>
  <c r="M387" i="1"/>
  <c r="M399" i="1"/>
  <c r="M411" i="1"/>
  <c r="M423" i="1"/>
  <c r="M435" i="1"/>
  <c r="M448" i="1"/>
  <c r="M461" i="1"/>
  <c r="M475" i="1"/>
  <c r="M489" i="1"/>
  <c r="M501" i="1"/>
  <c r="M514" i="1"/>
  <c r="M25" i="1"/>
  <c r="M106" i="1"/>
  <c r="M289" i="1"/>
  <c r="M377" i="1"/>
  <c r="M465" i="1"/>
  <c r="M20" i="1"/>
  <c r="M283" i="1"/>
  <c r="M34" i="1"/>
  <c r="M48" i="1"/>
  <c r="M61" i="1"/>
  <c r="M76" i="1"/>
  <c r="M89" i="1"/>
  <c r="M105" i="1"/>
  <c r="M122" i="1"/>
  <c r="M140" i="1"/>
  <c r="M156" i="1"/>
  <c r="M175" i="1"/>
  <c r="M196" i="1"/>
  <c r="M212" i="1"/>
  <c r="M225" i="1"/>
  <c r="M239" i="1"/>
  <c r="M251" i="1"/>
  <c r="M263" i="1"/>
  <c r="M275" i="1"/>
  <c r="M288" i="1"/>
  <c r="M300" i="1"/>
  <c r="M312" i="1"/>
  <c r="M325" i="1"/>
  <c r="M337" i="1"/>
  <c r="M350" i="1"/>
  <c r="M364" i="1"/>
  <c r="M376" i="1"/>
  <c r="M388" i="1"/>
  <c r="M400" i="1"/>
  <c r="M412" i="1"/>
  <c r="M424" i="1"/>
  <c r="M436" i="1"/>
  <c r="M449" i="1"/>
  <c r="M462" i="1"/>
  <c r="M476" i="1"/>
  <c r="M490" i="1"/>
  <c r="M502" i="1"/>
  <c r="M515" i="1"/>
  <c r="M15" i="1"/>
  <c r="M36" i="1"/>
  <c r="M197" i="1"/>
  <c r="M301" i="1"/>
  <c r="M338" i="1"/>
  <c r="M401" i="1"/>
  <c r="M437" i="1"/>
  <c r="M518" i="1"/>
  <c r="M524" i="1"/>
  <c r="M270" i="1"/>
  <c r="M22" i="1"/>
  <c r="M90" i="1"/>
  <c r="M123" i="1"/>
  <c r="M141" i="1"/>
  <c r="M157" i="1"/>
  <c r="M214" i="1"/>
  <c r="M264" i="1"/>
  <c r="M313" i="1"/>
  <c r="M389" i="1"/>
  <c r="M478" i="1"/>
  <c r="M455" i="1"/>
  <c r="M207" i="1"/>
  <c r="M419" i="1"/>
  <c r="M510" i="1"/>
  <c r="M37" i="1"/>
  <c r="M51" i="1"/>
  <c r="M65" i="1"/>
  <c r="M78" i="1"/>
  <c r="M91" i="1"/>
  <c r="M107" i="1"/>
  <c r="M124" i="1"/>
  <c r="M142" i="1"/>
  <c r="M158" i="1"/>
  <c r="M181" i="1"/>
  <c r="M199" i="1"/>
  <c r="M215" i="1"/>
  <c r="M227" i="1"/>
  <c r="M241" i="1"/>
  <c r="M253" i="1"/>
  <c r="M265" i="1"/>
  <c r="M278" i="1"/>
  <c r="M290" i="1"/>
  <c r="M302" i="1"/>
  <c r="M314" i="1"/>
  <c r="M327" i="1"/>
  <c r="M339" i="1"/>
  <c r="M352" i="1"/>
  <c r="M366" i="1"/>
  <c r="M378" i="1"/>
  <c r="M390" i="1"/>
  <c r="M402" i="1"/>
  <c r="M414" i="1"/>
  <c r="M426" i="1"/>
  <c r="M438" i="1"/>
  <c r="M452" i="1"/>
  <c r="M466" i="1"/>
  <c r="M479" i="1"/>
  <c r="M492" i="1"/>
  <c r="M504" i="1"/>
  <c r="M520" i="1"/>
  <c r="M17" i="1"/>
  <c r="M41" i="1"/>
  <c r="M54" i="1"/>
  <c r="M68" i="1"/>
  <c r="M81" i="1"/>
  <c r="M95" i="1"/>
  <c r="M111" i="1"/>
  <c r="M128" i="1"/>
  <c r="M146" i="1"/>
  <c r="M163" i="1"/>
  <c r="M187" i="1"/>
  <c r="M205" i="1"/>
  <c r="M218" i="1"/>
  <c r="M256" i="1"/>
  <c r="M268" i="1"/>
  <c r="M281" i="1"/>
  <c r="M293" i="1"/>
  <c r="M305" i="1"/>
  <c r="M317" i="1"/>
  <c r="M330" i="1"/>
  <c r="M342" i="1"/>
  <c r="M357" i="1"/>
  <c r="M369" i="1"/>
  <c r="M381" i="1"/>
  <c r="M393" i="1"/>
  <c r="M405" i="1"/>
  <c r="M417" i="1"/>
  <c r="M469" i="1"/>
  <c r="M115" i="1"/>
  <c r="M444" i="1"/>
  <c r="M39" i="1"/>
  <c r="M52" i="1"/>
  <c r="M66" i="1"/>
  <c r="M79" i="1"/>
  <c r="M92" i="1"/>
  <c r="M108" i="1"/>
  <c r="M126" i="1"/>
  <c r="M143" i="1"/>
  <c r="M159" i="1"/>
  <c r="M182" i="1"/>
  <c r="M200" i="1"/>
  <c r="M216" i="1"/>
  <c r="M228" i="1"/>
  <c r="M242" i="1"/>
  <c r="M254" i="1"/>
  <c r="M266" i="1"/>
  <c r="M279" i="1"/>
  <c r="M291" i="1"/>
  <c r="M303" i="1"/>
  <c r="M315" i="1"/>
  <c r="M328" i="1"/>
  <c r="M340" i="1"/>
  <c r="M355" i="1"/>
  <c r="M367" i="1"/>
  <c r="M379" i="1"/>
  <c r="M391" i="1"/>
  <c r="M403" i="1"/>
  <c r="M415" i="1"/>
  <c r="M427" i="1"/>
  <c r="M439" i="1"/>
  <c r="M453" i="1"/>
  <c r="M467" i="1"/>
  <c r="M480" i="1"/>
  <c r="M493" i="1"/>
  <c r="M505" i="1"/>
  <c r="M521" i="1"/>
  <c r="M18" i="1"/>
  <c r="M232" i="1"/>
  <c r="M508" i="1"/>
  <c r="M150" i="1"/>
  <c r="M395" i="1"/>
  <c r="M485" i="1"/>
  <c r="M40" i="1"/>
  <c r="M53" i="1"/>
  <c r="M67" i="1"/>
  <c r="M80" i="1"/>
  <c r="M93" i="1"/>
  <c r="M110" i="1"/>
  <c r="M127" i="1"/>
  <c r="M145" i="1"/>
  <c r="M160" i="1"/>
  <c r="M184" i="1"/>
  <c r="M203" i="1"/>
  <c r="M217" i="1"/>
  <c r="M231" i="1"/>
  <c r="M243" i="1"/>
  <c r="M255" i="1"/>
  <c r="M267" i="1"/>
  <c r="M280" i="1"/>
  <c r="M292" i="1"/>
  <c r="M304" i="1"/>
  <c r="M316" i="1"/>
  <c r="M329" i="1"/>
  <c r="M341" i="1"/>
  <c r="M356" i="1"/>
  <c r="M368" i="1"/>
  <c r="M380" i="1"/>
  <c r="M392" i="1"/>
  <c r="M404" i="1"/>
  <c r="M416" i="1"/>
  <c r="M428" i="1"/>
  <c r="M440" i="1"/>
  <c r="M454" i="1"/>
  <c r="M468" i="1"/>
  <c r="M481" i="1"/>
  <c r="M494" i="1"/>
  <c r="M507" i="1"/>
  <c r="M522" i="1"/>
  <c r="M19" i="1"/>
  <c r="M244" i="1"/>
  <c r="M495" i="1"/>
  <c r="M133" i="1"/>
  <c r="M42" i="1"/>
  <c r="M55" i="1"/>
  <c r="M69" i="1"/>
  <c r="M83" i="1"/>
  <c r="M98" i="1"/>
  <c r="M112" i="1"/>
  <c r="M132" i="1"/>
  <c r="M147" i="1"/>
  <c r="M164" i="1"/>
  <c r="M188" i="1"/>
  <c r="M206" i="1"/>
  <c r="M219" i="1"/>
  <c r="M233" i="1"/>
  <c r="M245" i="1"/>
  <c r="M257" i="1"/>
  <c r="M269" i="1"/>
  <c r="M282" i="1"/>
  <c r="M294" i="1"/>
  <c r="M306" i="1"/>
  <c r="M318" i="1"/>
  <c r="M331" i="1"/>
  <c r="M344" i="1"/>
  <c r="M358" i="1"/>
  <c r="M370" i="1"/>
  <c r="M382" i="1"/>
  <c r="M394" i="1"/>
  <c r="M406" i="1"/>
  <c r="M418" i="1"/>
  <c r="M430" i="1"/>
  <c r="M442" i="1"/>
  <c r="M456" i="1"/>
  <c r="M470" i="1"/>
  <c r="M483" i="1"/>
  <c r="M496" i="1"/>
  <c r="M509" i="1"/>
  <c r="M526" i="1"/>
  <c r="M21" i="1"/>
  <c r="M43" i="1"/>
  <c r="M56" i="1"/>
  <c r="M70" i="1"/>
  <c r="M84" i="1"/>
  <c r="M99" i="1"/>
  <c r="M165" i="1"/>
  <c r="M234" i="1"/>
  <c r="M246" i="1"/>
  <c r="M295" i="1"/>
  <c r="M307" i="1"/>
  <c r="M319" i="1"/>
  <c r="M332" i="1"/>
  <c r="M345" i="1"/>
  <c r="M359" i="1"/>
  <c r="M383" i="1"/>
  <c r="M407" i="1"/>
  <c r="M457" i="1"/>
  <c r="M497" i="1"/>
  <c r="M26" i="1"/>
  <c r="Q42" i="2"/>
  <c r="Q40" i="2"/>
  <c r="Q34" i="2"/>
  <c r="Q28" i="2"/>
  <c r="Q20" i="2"/>
  <c r="Q14" i="2"/>
  <c r="A15" i="1"/>
  <c r="A16" i="1" s="1"/>
  <c r="A17" i="1" s="1"/>
  <c r="A18" i="1" s="1"/>
  <c r="A19" i="1" s="1"/>
  <c r="A20" i="1" s="1"/>
  <c r="A21" i="1" s="1"/>
  <c r="A22" i="1" s="1"/>
  <c r="A23" i="1" s="1"/>
  <c r="A25" i="1" s="1"/>
  <c r="A26" i="1" s="1"/>
  <c r="A28" i="1" s="1"/>
  <c r="A30" i="1" s="1"/>
  <c r="A31" i="1" s="1"/>
  <c r="A34" i="1" s="1"/>
  <c r="A36" i="1" s="1"/>
  <c r="A37" i="1" s="1"/>
  <c r="A39" i="1" s="1"/>
  <c r="A40" i="1" s="1"/>
  <c r="A41" i="1" s="1"/>
  <c r="A42" i="1" s="1"/>
  <c r="A43" i="1" s="1"/>
  <c r="A44" i="1" s="1"/>
  <c r="A45" i="1" s="1"/>
  <c r="A46" i="1" s="1"/>
  <c r="A47" i="1" s="1"/>
  <c r="A48" i="1" s="1"/>
  <c r="A50" i="1" s="1"/>
  <c r="A51" i="1" s="1"/>
  <c r="A52" i="1" s="1"/>
  <c r="A53" i="1" s="1"/>
  <c r="A54" i="1" s="1"/>
  <c r="A55" i="1" s="1"/>
  <c r="A56" i="1" s="1"/>
  <c r="A57" i="1" s="1"/>
  <c r="A58" i="1" s="1"/>
  <c r="A59" i="1" s="1"/>
  <c r="A60" i="1" s="1"/>
  <c r="A61" i="1" s="1"/>
  <c r="A64" i="1" s="1"/>
  <c r="A65" i="1" s="1"/>
  <c r="A66" i="1" s="1"/>
  <c r="A67" i="1" s="1"/>
  <c r="A68" i="1" s="1"/>
  <c r="A69" i="1" s="1"/>
  <c r="A70" i="1" s="1"/>
  <c r="A72" i="1" s="1"/>
  <c r="A73" i="1" s="1"/>
  <c r="A74" i="1" s="1"/>
  <c r="A75" i="1" s="1"/>
  <c r="A76" i="1" s="1"/>
  <c r="A77" i="1" s="1"/>
  <c r="A78" i="1" s="1"/>
  <c r="A79" i="1" s="1"/>
  <c r="A80" i="1" s="1"/>
  <c r="A81" i="1" s="1"/>
  <c r="A83" i="1" s="1"/>
  <c r="A84" i="1" s="1"/>
  <c r="A85" i="1" s="1"/>
  <c r="A86" i="1" s="1"/>
  <c r="A87" i="1" s="1"/>
  <c r="A88" i="1" s="1"/>
  <c r="A89" i="1" s="1"/>
  <c r="A90" i="1" s="1"/>
  <c r="A91" i="1" s="1"/>
  <c r="A92" i="1" s="1"/>
  <c r="A93" i="1" s="1"/>
  <c r="A95" i="1" s="1"/>
  <c r="A98" i="1" s="1"/>
  <c r="A99" i="1" s="1"/>
  <c r="A100" i="1" s="1"/>
  <c r="A101" i="1" s="1"/>
  <c r="A102" i="1" s="1"/>
  <c r="A103" i="1" s="1"/>
  <c r="A105" i="1" s="1"/>
  <c r="A106" i="1" s="1"/>
  <c r="A107" i="1" s="1"/>
  <c r="A108" i="1" s="1"/>
  <c r="A110" i="1" s="1"/>
  <c r="A111" i="1" s="1"/>
  <c r="A112" i="1" s="1"/>
  <c r="A115" i="1" s="1"/>
  <c r="A116" i="1" s="1"/>
  <c r="A117" i="1" s="1"/>
  <c r="A119" i="1" s="1"/>
  <c r="A120" i="1" s="1"/>
  <c r="A122" i="1" s="1"/>
  <c r="A123" i="1" s="1"/>
  <c r="A124" i="1" s="1"/>
  <c r="A126" i="1" s="1"/>
  <c r="A127" i="1" s="1"/>
  <c r="A128" i="1" s="1"/>
  <c r="A132" i="1" s="1"/>
  <c r="A133" i="1" s="1"/>
  <c r="A134" i="1" s="1"/>
  <c r="A135" i="1" s="1"/>
  <c r="A136" i="1" s="1"/>
  <c r="A139" i="1" s="1"/>
  <c r="A140" i="1" s="1"/>
  <c r="A141" i="1" s="1"/>
  <c r="A142" i="1" s="1"/>
  <c r="A143" i="1" s="1"/>
  <c r="A145" i="1" s="1"/>
  <c r="A146" i="1" s="1"/>
  <c r="A147" i="1" s="1"/>
  <c r="A150" i="1" s="1"/>
  <c r="A152" i="1" s="1"/>
  <c r="A153" i="1" s="1"/>
  <c r="A154" i="1" s="1"/>
  <c r="A155" i="1" s="1"/>
  <c r="A156" i="1" s="1"/>
  <c r="A157" i="1" s="1"/>
  <c r="A158" i="1" s="1"/>
  <c r="A159" i="1" s="1"/>
  <c r="A160" i="1" s="1"/>
  <c r="A163" i="1" s="1"/>
  <c r="A164" i="1" s="1"/>
  <c r="A165" i="1" s="1"/>
  <c r="A167" i="1" s="1"/>
  <c r="A170" i="1" s="1"/>
  <c r="A171" i="1" s="1"/>
  <c r="A173" i="1" s="1"/>
  <c r="A175" i="1" s="1"/>
  <c r="A178" i="1" s="1"/>
  <c r="A181" i="1" s="1"/>
  <c r="A182" i="1" s="1"/>
  <c r="A184" i="1" s="1"/>
  <c r="A187" i="1" s="1"/>
  <c r="A188" i="1" s="1"/>
  <c r="A189" i="1" s="1"/>
  <c r="A190" i="1" s="1"/>
  <c r="A191" i="1" s="1"/>
  <c r="A193" i="1" s="1"/>
  <c r="A194" i="1" s="1"/>
  <c r="A196" i="1" s="1"/>
  <c r="A197" i="1" s="1"/>
  <c r="A199" i="1" s="1"/>
  <c r="A200" i="1" s="1"/>
  <c r="A203" i="1" s="1"/>
  <c r="A205" i="1" s="1"/>
  <c r="A206" i="1" s="1"/>
  <c r="A207" i="1" s="1"/>
  <c r="A208" i="1" s="1"/>
  <c r="A209" i="1" s="1"/>
  <c r="A210" i="1" s="1"/>
  <c r="A211" i="1" s="1"/>
  <c r="A212" i="1" s="1"/>
  <c r="A214" i="1" s="1"/>
  <c r="A215" i="1" s="1"/>
  <c r="A216" i="1" s="1"/>
  <c r="A217" i="1" s="1"/>
  <c r="A218" i="1" s="1"/>
  <c r="A219" i="1" s="1"/>
  <c r="A220" i="1" s="1"/>
  <c r="A221" i="1" s="1"/>
  <c r="A222" i="1" s="1"/>
  <c r="A223" i="1" s="1"/>
  <c r="A224" i="1" s="1"/>
  <c r="A225" i="1" s="1"/>
  <c r="A226" i="1" s="1"/>
  <c r="A227" i="1" s="1"/>
  <c r="A228" i="1" s="1"/>
  <c r="A231" i="1" s="1"/>
  <c r="A232" i="1" s="1"/>
  <c r="A233" i="1" s="1"/>
  <c r="A234" i="1" s="1"/>
  <c r="A235" i="1" s="1"/>
  <c r="A236" i="1" s="1"/>
  <c r="A237" i="1" s="1"/>
  <c r="A238" i="1" s="1"/>
  <c r="A239" i="1" s="1"/>
  <c r="A240" i="1" s="1"/>
  <c r="A241" i="1" s="1"/>
  <c r="A242" i="1" s="1"/>
  <c r="A243" i="1" s="1"/>
  <c r="A244" i="1" s="1"/>
  <c r="A245" i="1" s="1"/>
  <c r="A246" i="1" s="1"/>
  <c r="A247" i="1" s="1"/>
  <c r="A248" i="1" s="1"/>
  <c r="A249" i="1" s="1"/>
  <c r="A250" i="1" s="1"/>
  <c r="A251" i="1" s="1"/>
  <c r="A252" i="1" s="1"/>
  <c r="A253" i="1" s="1"/>
  <c r="A254" i="1" s="1"/>
  <c r="A255" i="1" s="1"/>
  <c r="A256" i="1" s="1"/>
  <c r="A257" i="1" s="1"/>
  <c r="A258" i="1" s="1"/>
  <c r="A259" i="1" s="1"/>
  <c r="A260" i="1" s="1"/>
  <c r="A261" i="1" s="1"/>
  <c r="A262" i="1" s="1"/>
  <c r="A263" i="1" s="1"/>
  <c r="A264" i="1" s="1"/>
  <c r="A265" i="1" s="1"/>
  <c r="A266" i="1" s="1"/>
  <c r="A267" i="1" s="1"/>
  <c r="A268" i="1" s="1"/>
  <c r="A269" i="1" s="1"/>
  <c r="A270" i="1" s="1"/>
  <c r="A271" i="1" s="1"/>
  <c r="A272" i="1" s="1"/>
  <c r="A273" i="1" s="1"/>
  <c r="A274" i="1" s="1"/>
  <c r="A275" i="1" s="1"/>
  <c r="A276" i="1" s="1"/>
  <c r="A278" i="1" s="1"/>
  <c r="A279" i="1" s="1"/>
  <c r="A280" i="1" s="1"/>
  <c r="A281" i="1" s="1"/>
  <c r="A282" i="1" s="1"/>
  <c r="A283" i="1" s="1"/>
  <c r="A284" i="1" s="1"/>
  <c r="A285" i="1" s="1"/>
  <c r="A286" i="1" s="1"/>
  <c r="A287" i="1" s="1"/>
  <c r="A288" i="1" s="1"/>
  <c r="A289" i="1" s="1"/>
  <c r="A290" i="1" s="1"/>
  <c r="A291" i="1" s="1"/>
  <c r="A292" i="1" s="1"/>
  <c r="A293" i="1" s="1"/>
  <c r="A294" i="1" s="1"/>
  <c r="A295" i="1" s="1"/>
  <c r="A296" i="1" s="1"/>
  <c r="A297" i="1" s="1"/>
  <c r="A298" i="1" s="1"/>
  <c r="A299" i="1" s="1"/>
  <c r="A300" i="1" s="1"/>
  <c r="A301" i="1" s="1"/>
  <c r="A302" i="1" s="1"/>
  <c r="A303" i="1" s="1"/>
  <c r="A304" i="1" s="1"/>
  <c r="A305" i="1" s="1"/>
  <c r="A306" i="1" s="1"/>
  <c r="A307" i="1" s="1"/>
  <c r="A308" i="1" s="1"/>
  <c r="A309" i="1" s="1"/>
  <c r="A310" i="1" s="1"/>
  <c r="A311" i="1" s="1"/>
  <c r="A312" i="1" s="1"/>
  <c r="A313" i="1" s="1"/>
  <c r="A314" i="1" s="1"/>
  <c r="A315" i="1" s="1"/>
  <c r="A316" i="1" s="1"/>
  <c r="A317" i="1" s="1"/>
  <c r="A318" i="1" s="1"/>
  <c r="A319" i="1" s="1"/>
  <c r="A320" i="1" s="1"/>
  <c r="A321" i="1" s="1"/>
  <c r="A322" i="1" s="1"/>
  <c r="A323" i="1" s="1"/>
  <c r="A325" i="1" s="1"/>
  <c r="A326" i="1" s="1"/>
  <c r="A327" i="1" s="1"/>
  <c r="A328" i="1" s="1"/>
  <c r="A329" i="1" s="1"/>
  <c r="A330" i="1" s="1"/>
  <c r="A331" i="1" s="1"/>
  <c r="A332" i="1" s="1"/>
  <c r="A333" i="1" s="1"/>
  <c r="A334" i="1" s="1"/>
  <c r="A335" i="1" s="1"/>
  <c r="A336" i="1" s="1"/>
  <c r="A337" i="1" s="1"/>
  <c r="A338" i="1" s="1"/>
  <c r="A339" i="1" s="1"/>
  <c r="A340" i="1" s="1"/>
  <c r="A341" i="1" s="1"/>
  <c r="A342" i="1" s="1"/>
  <c r="A344" i="1" s="1"/>
  <c r="A345" i="1" s="1"/>
  <c r="A346" i="1" s="1"/>
  <c r="A347" i="1" s="1"/>
  <c r="A348" i="1" s="1"/>
  <c r="A349" i="1" s="1"/>
  <c r="A350" i="1" s="1"/>
  <c r="A351" i="1" s="1"/>
  <c r="A352" i="1" s="1"/>
  <c r="A355" i="1" s="1"/>
  <c r="A356" i="1" s="1"/>
  <c r="A357" i="1" s="1"/>
  <c r="A358" i="1" s="1"/>
  <c r="A359" i="1" s="1"/>
  <c r="A360" i="1" s="1"/>
  <c r="A361" i="1" s="1"/>
  <c r="A362" i="1" s="1"/>
  <c r="A363" i="1" s="1"/>
  <c r="A364" i="1" s="1"/>
  <c r="A365" i="1" s="1"/>
  <c r="A366" i="1" s="1"/>
  <c r="A367" i="1" s="1"/>
  <c r="A368" i="1" s="1"/>
  <c r="A369" i="1" s="1"/>
  <c r="A370" i="1" s="1"/>
  <c r="A371" i="1" s="1"/>
  <c r="A372" i="1" s="1"/>
  <c r="A373" i="1" s="1"/>
  <c r="A374" i="1" s="1"/>
  <c r="A375" i="1" s="1"/>
  <c r="A376" i="1" s="1"/>
  <c r="A377" i="1" s="1"/>
  <c r="A378" i="1" s="1"/>
  <c r="A379" i="1" s="1"/>
  <c r="A380" i="1" s="1"/>
  <c r="A381" i="1" s="1"/>
  <c r="A382" i="1" s="1"/>
  <c r="A383" i="1" s="1"/>
  <c r="A384" i="1" s="1"/>
  <c r="A385" i="1" s="1"/>
  <c r="A386" i="1" s="1"/>
  <c r="A387" i="1" s="1"/>
  <c r="A388" i="1" s="1"/>
  <c r="A389" i="1" s="1"/>
  <c r="A390" i="1" s="1"/>
  <c r="A391" i="1" s="1"/>
  <c r="A392" i="1" s="1"/>
  <c r="A393" i="1" s="1"/>
  <c r="A394" i="1" s="1"/>
  <c r="A395" i="1" s="1"/>
  <c r="A396" i="1" s="1"/>
  <c r="A397" i="1" s="1"/>
  <c r="A398" i="1" s="1"/>
  <c r="A399" i="1" s="1"/>
  <c r="A400" i="1" s="1"/>
  <c r="A401" i="1" s="1"/>
  <c r="A402" i="1" s="1"/>
  <c r="A403" i="1" s="1"/>
  <c r="A404" i="1" s="1"/>
  <c r="A405" i="1" s="1"/>
  <c r="A406" i="1" s="1"/>
  <c r="A407" i="1" s="1"/>
  <c r="A408" i="1" s="1"/>
  <c r="A409" i="1" s="1"/>
  <c r="A410" i="1" s="1"/>
  <c r="A411" i="1" s="1"/>
  <c r="A412" i="1" s="1"/>
  <c r="A413" i="1" s="1"/>
  <c r="A414" i="1" s="1"/>
  <c r="A415" i="1" s="1"/>
  <c r="A416" i="1" s="1"/>
  <c r="A417" i="1" s="1"/>
  <c r="A418" i="1" s="1"/>
  <c r="A419" i="1" s="1"/>
  <c r="A420" i="1" s="1"/>
  <c r="A421" i="1" s="1"/>
  <c r="A422" i="1" s="1"/>
  <c r="A423" i="1" s="1"/>
  <c r="A424" i="1" s="1"/>
  <c r="A425" i="1" s="1"/>
  <c r="A426" i="1" s="1"/>
  <c r="A427" i="1" s="1"/>
  <c r="A428" i="1" s="1"/>
  <c r="A429" i="1" s="1"/>
  <c r="A430" i="1" s="1"/>
  <c r="A431" i="1" s="1"/>
  <c r="A432" i="1" s="1"/>
  <c r="A433" i="1" s="1"/>
  <c r="A434" i="1" s="1"/>
  <c r="A435" i="1" s="1"/>
  <c r="A436" i="1" s="1"/>
  <c r="A437" i="1" s="1"/>
  <c r="A438" i="1" s="1"/>
  <c r="A439" i="1" s="1"/>
  <c r="A440" i="1" s="1"/>
  <c r="A441" i="1" s="1"/>
  <c r="A442" i="1" s="1"/>
  <c r="A444" i="1" s="1"/>
  <c r="A445" i="1" s="1"/>
  <c r="A446" i="1" s="1"/>
  <c r="A447" i="1" s="1"/>
  <c r="A448" i="1" s="1"/>
  <c r="A449" i="1" s="1"/>
  <c r="A450" i="1" s="1"/>
  <c r="A452" i="1" s="1"/>
  <c r="A453" i="1" s="1"/>
  <c r="A454" i="1" s="1"/>
  <c r="A455" i="1" s="1"/>
  <c r="A456" i="1" s="1"/>
  <c r="A457" i="1" s="1"/>
  <c r="A458" i="1" s="1"/>
  <c r="A459" i="1" s="1"/>
  <c r="A460" i="1" s="1"/>
  <c r="A461" i="1" s="1"/>
  <c r="A462" i="1" s="1"/>
  <c r="A465" i="1" s="1"/>
  <c r="A466" i="1" s="1"/>
  <c r="A467" i="1" s="1"/>
  <c r="A468" i="1" s="1"/>
  <c r="A469" i="1" s="1"/>
  <c r="A470" i="1" s="1"/>
  <c r="A471" i="1" s="1"/>
  <c r="A472" i="1" s="1"/>
  <c r="A473" i="1" s="1"/>
  <c r="A474" i="1" s="1"/>
  <c r="A475" i="1" s="1"/>
  <c r="A476" i="1" s="1"/>
  <c r="A478" i="1" s="1"/>
  <c r="A479" i="1" s="1"/>
  <c r="A480" i="1" s="1"/>
  <c r="A481" i="1" s="1"/>
  <c r="A482" i="1" s="1"/>
  <c r="A483" i="1" s="1"/>
  <c r="A485" i="1" s="1"/>
  <c r="A486" i="1" s="1"/>
  <c r="A487" i="1" s="1"/>
  <c r="A488" i="1" s="1"/>
  <c r="A489" i="1" s="1"/>
  <c r="A490" i="1" s="1"/>
  <c r="A491" i="1" s="1"/>
  <c r="A492" i="1" s="1"/>
  <c r="A493" i="1" s="1"/>
  <c r="A494" i="1" s="1"/>
  <c r="A495" i="1" s="1"/>
  <c r="A496" i="1" s="1"/>
  <c r="A497" i="1" s="1"/>
  <c r="A498" i="1" s="1"/>
  <c r="A499" i="1" s="1"/>
  <c r="A500" i="1" s="1"/>
  <c r="A501" i="1" s="1"/>
  <c r="A502" i="1" s="1"/>
  <c r="A503" i="1" s="1"/>
  <c r="A504" i="1" s="1"/>
  <c r="A505" i="1" s="1"/>
  <c r="A507" i="1" s="1"/>
  <c r="A508" i="1" s="1"/>
  <c r="A509" i="1" s="1"/>
  <c r="A510" i="1" s="1"/>
  <c r="A511" i="1" s="1"/>
  <c r="A512" i="1" s="1"/>
  <c r="A513" i="1" s="1"/>
  <c r="A514" i="1" s="1"/>
  <c r="A515" i="1" s="1"/>
  <c r="A518" i="1" s="1"/>
  <c r="A519" i="1" s="1"/>
  <c r="A520" i="1" l="1"/>
  <c r="A521" i="1" s="1"/>
  <c r="A522" i="1" s="1"/>
  <c r="A524" i="1" s="1"/>
  <c r="A526" i="1" s="1"/>
  <c r="A528" i="1" s="1"/>
  <c r="A529" i="1" s="1"/>
  <c r="M531" i="1"/>
  <c r="Q22" i="2"/>
  <c r="Q39" i="2"/>
  <c r="Q38" i="2"/>
  <c r="Q30" i="2"/>
  <c r="H49" i="2"/>
  <c r="Q25" i="2"/>
  <c r="Q24" i="2"/>
  <c r="L49" i="2"/>
  <c r="Q32" i="2"/>
  <c r="Q33" i="2"/>
  <c r="Q26" i="2"/>
  <c r="Q27" i="2"/>
  <c r="I49" i="2"/>
  <c r="Q35" i="2"/>
  <c r="Q29" i="2"/>
  <c r="O49" i="2"/>
  <c r="Q15" i="2"/>
  <c r="Q43" i="2"/>
  <c r="Q31" i="2" l="1"/>
  <c r="Q21" i="2"/>
  <c r="K49" i="2"/>
  <c r="Q23" i="2"/>
  <c r="Q13" i="2"/>
  <c r="Q12" i="2"/>
  <c r="F49" i="2"/>
  <c r="Q11" i="2"/>
  <c r="Q10" i="2"/>
  <c r="Q41" i="2"/>
  <c r="N49" i="2"/>
  <c r="Q45" i="2"/>
  <c r="Q44" i="2"/>
  <c r="Q37" i="2"/>
  <c r="Q36" i="2"/>
  <c r="Q18" i="2"/>
  <c r="Q19" i="2"/>
  <c r="M49" i="2"/>
  <c r="Q46" i="2"/>
  <c r="Q47" i="2"/>
  <c r="G49" i="2"/>
  <c r="P49" i="2"/>
  <c r="E49" i="2" l="1"/>
  <c r="E50" i="2" s="1"/>
  <c r="F50" i="2" s="1"/>
  <c r="G50" i="2" s="1"/>
  <c r="H50" i="2" s="1"/>
  <c r="I50" i="2" s="1"/>
  <c r="Q9" i="2"/>
  <c r="Q8" i="2"/>
  <c r="J17" i="2"/>
  <c r="Q17" i="2" s="1"/>
  <c r="Q16" i="2"/>
  <c r="J49" i="2" l="1"/>
  <c r="J50" i="2" s="1"/>
  <c r="K50" i="2" s="1"/>
  <c r="L50" i="2" s="1"/>
  <c r="M50" i="2" s="1"/>
  <c r="N50" i="2" s="1"/>
  <c r="O50" i="2" s="1"/>
  <c r="P50" i="2" s="1"/>
</calcChain>
</file>

<file path=xl/sharedStrings.xml><?xml version="1.0" encoding="utf-8"?>
<sst xmlns="http://schemas.openxmlformats.org/spreadsheetml/2006/main" count="2100" uniqueCount="702">
  <si>
    <t>Planilha Sintética Simples</t>
  </si>
  <si>
    <t>Item</t>
  </si>
  <si>
    <t>Tipo</t>
  </si>
  <si>
    <t>Banco</t>
  </si>
  <si>
    <t>Código</t>
  </si>
  <si>
    <t>Descrição</t>
  </si>
  <si>
    <t>Un.</t>
  </si>
  <si>
    <t>Qtd.</t>
  </si>
  <si>
    <t>Preço Unit</t>
  </si>
  <si>
    <t>Preço com BDI</t>
  </si>
  <si>
    <t>Total sem BDI</t>
  </si>
  <si>
    <t>Total</t>
  </si>
  <si>
    <t>LOTE 1 - CONSTRUÇÃO UBS PORTE III</t>
  </si>
  <si>
    <t>SERVIÇOS PRELIMINARES E INDIRETOS</t>
  </si>
  <si>
    <t>CANTEIRO DE OBRAS</t>
  </si>
  <si>
    <t>Composição</t>
  </si>
  <si>
    <t>OBRAS-SP</t>
  </si>
  <si>
    <t>02.02.150</t>
  </si>
  <si>
    <t>Locação de container tipo depósito - área mínima de 13,80 m²</t>
  </si>
  <si>
    <t>ORSE</t>
  </si>
  <si>
    <t>Barracão aberto para apoio à produção (carpintaria, central de armação, oficina, etc.) c/ tesouras, telha 4mm, piso em concreto desempolado</t>
  </si>
  <si>
    <t>ORSE(A)</t>
  </si>
  <si>
    <t>Locação de container - Banheiro com chuveiros e vasos - 4,30 x 2,30m</t>
  </si>
  <si>
    <t>Próprio</t>
  </si>
  <si>
    <t>SBC 012208</t>
  </si>
  <si>
    <t>BARRACÃO PARA REFEITORIO EM OBRAS EM COMPENSADO</t>
  </si>
  <si>
    <t>M2</t>
  </si>
  <si>
    <t>SINAPI</t>
  </si>
  <si>
    <t>KIT CAVALETE PARA MEDIÇÃO DE ÁGUA - ENTRADA INDIVIDUALIZADA, EM CPVC DN 28 MM (1"), PARA 1 MEDIDOR - FORNECIMENTO E INSTALAÇÃO (EXCLUSIVE HIDRÔMETRO). AF_03/2024</t>
  </si>
  <si>
    <t>UN</t>
  </si>
  <si>
    <t>HIDRÔMETRO DN 1/2", 1,5 M3/H - FORNECIMENTO E INSTALAÇÃO. AF_03/2024</t>
  </si>
  <si>
    <t>ENTRADA DE ENERGIA ELÉTRICA, AÉREA, TRIFÁSICA, COM CAIXA DE EMBUTIR, CABO DE 10 MM2 E DISJUNTOR DIN 50A (NÃO INCLUSO O POSTE DE CONCRETO). AF_07/2020</t>
  </si>
  <si>
    <t>FORNECIMENTO E INSTALAÇÃO DE PLACA DE OBRA COM CHAPA GALVANIZADA E ESTRUTURA DE MADEIRA. AF_03/2022_PS</t>
  </si>
  <si>
    <t>05.07.040</t>
  </si>
  <si>
    <t>Remoção de entulho separado de obra com caçamba metálica - terra, alvenaria, concreto, argamassa, madeira, papel, plástico ou metal</t>
  </si>
  <si>
    <t>M3</t>
  </si>
  <si>
    <t>TAPUME COM TELHA METÁLICA. AF_03/2024</t>
  </si>
  <si>
    <t>ADMINISTRAÇÃO LOCAL DE OBRA</t>
  </si>
  <si>
    <t>ENGENHEIRO CIVIL DE OBRA JUNIOR COM ENCARGOS COMPLEMENTARES</t>
  </si>
  <si>
    <t>H</t>
  </si>
  <si>
    <t>ENCARREGADO GERAL DE OBRAS COM ENCARGOS COMPLEMENTARES</t>
  </si>
  <si>
    <t>MES</t>
  </si>
  <si>
    <t>MOBILIZAÇÃO E DESMOBILIZAÇÃO</t>
  </si>
  <si>
    <t>SBC 12689</t>
  </si>
  <si>
    <t>MOBILIZAÇÃO E DESMOBILIZAÇÃO DE CANTEIRO</t>
  </si>
  <si>
    <t>EQUIPAMENTOS DE APOIO</t>
  </si>
  <si>
    <t>Insumo</t>
  </si>
  <si>
    <t>LOCACAO DE ANDAIME METALICO TIPO FACHADEIRO, PECAS COM APROXIMADAMENTE 1,20 M DE LARGURA E 2,0 M DE ALTURA, INCLUINDO DIAGONAIS EM X, BARRAS DE LIGACAO, SAPATAS E DEMAIS ITENS NECESSARIOS A MONTAGEM (NAO INCLUI INSTALACAO)</t>
  </si>
  <si>
    <t>M2XMES</t>
  </si>
  <si>
    <t>MONTAGEM E DESMONTAGEM DE ANDAIME MULTIDIRECIONAL (EXCLUSIVE ANDAIME E LIMPEZA). AF_03/2024</t>
  </si>
  <si>
    <t>FUNDAÇÃO</t>
  </si>
  <si>
    <t>SERVIÇOS INICIAIS</t>
  </si>
  <si>
    <t>LOCAÇÃO CONVENCIONAL DE OBRA, UTILIZANDO GABARITO DE TÁBUAS CORRIDAS PONTALETADAS A CADA 2,00M -  2 UTILIZAÇÕES. AF_03/2024</t>
  </si>
  <si>
    <t>M</t>
  </si>
  <si>
    <t>ESTAQUEAMENTO</t>
  </si>
  <si>
    <t>CPU 013 - UBS</t>
  </si>
  <si>
    <t>ESTACA ESCAVADA MECANICAMENTE, SEM FLUIDO ESTABILIZANTE, COM 30 CM DE DIÂMETRO, CONCRETO LANÇADO POR CAMINHÃO BETONEIRA (EXCLUSIVE MOBILIZAÇÃO E DESMOBILIZAÇÃO)</t>
  </si>
  <si>
    <t>ARRASAMENTO MECANICO DE ESTACA DE CONCRETO ARMADO, DIAMETROS DE ATÉ 40 CM. AF_05/2021</t>
  </si>
  <si>
    <t>BLOCOS DE FUNDAÇÃO</t>
  </si>
  <si>
    <t>ESCAVAÇÃO MECANIZADA DE VALA COM PROF. ATÉ 1,5 M (MÉDIA MONTANTE E JUSANTE/UMA COMPOSIÇÃO POR TRECHO), RETROESCAV. (0,26 M3), LARG. DE 0,8 M A 1,5 M, EM SOLO DE 1A CATEGORIA, EM LOCAIS COM ALTO NÍVEL DE INTERFERÊNCIA. AF_09/2024</t>
  </si>
  <si>
    <t>REATERRO MANUAL DE VALAS, COM COMPACTADOR DE SOLOS DE PERCUSSÃO. AF_08/2023</t>
  </si>
  <si>
    <t>LASTRO COM MATERIAL GRANULAR (PEDRA BRITADA N.1 E PEDRA BRITADA N.2), APLICADO EM PISOS OU LAJES SOBRE SOLO, ESPESSURA DE *10 CM*. AF_01/2024</t>
  </si>
  <si>
    <t>FABRICAÇÃO, MONTAGEM E DESMONTAGEM DE FÔRMA PARA BLOCO DE COROAMENTO, EM MADEIRA SERRADA, E=25 MM, 4 UTILIZAÇÕES. AF_01/2024</t>
  </si>
  <si>
    <t>ARMAÇÃO DE BLOCO UTILIZANDO AÇO CA-60 DE 5 MM - MONTAGEM. AF_01/2024</t>
  </si>
  <si>
    <t>KG</t>
  </si>
  <si>
    <t>ARMAÇÃO DE BLOCO UTILIZANDO AÇO CA-50 DE 6,3 MM - MONTAGEM. AF_01/2024</t>
  </si>
  <si>
    <t>ARMAÇÃO DE BLOCO UTILIZANDO AÇO CA-50 DE 8 MM - MONTAGEM. AF_01/2024</t>
  </si>
  <si>
    <t>ARMAÇÃO DE BLOCO, SAPATA ISOLADA, VIGA BALDRAME E SAPATA CORRIDA UTILIZANDO AÇO CA-50 DE 12,5 MM - MONTAGEM. AF_01/2024</t>
  </si>
  <si>
    <t>CONCRETAGEM DE BLOCO DE COROAMENTO OU VIGA BALDRAME, FCK 30 MPA, COM USO DE BOMBA - LANÇAMENTO, ADENSAMENTO E ACABAMENTO. AF_01/2024</t>
  </si>
  <si>
    <t>SBC 128</t>
  </si>
  <si>
    <t>CONTROLE TECNOLÓGICO DE CONCRETOS</t>
  </si>
  <si>
    <t>VIGAS DE FUNDAÇÃO</t>
  </si>
  <si>
    <t>ESCAVAÇÃO MANUAL DE VALA. AF_09/2024</t>
  </si>
  <si>
    <t>LASTRO COM MATERIAL GRANULAR, APLICADO EM PISOS OU LAJES SOBRE SOLO, ESPESSURA DE *5 CM*. AF_01/2024</t>
  </si>
  <si>
    <t>FABRICAÇÃO, MONTAGEM E DESMONTAGEM DE FÔRMA PARA VIGA BALDRAME, EM MADEIRA SERRADA, E=25 MM, 4 UTILIZAÇÕES. AF_01/2024</t>
  </si>
  <si>
    <t>ARMAÇÃO DE SAPATA ISOLADA, VIGA BALDRAME E SAPATA CORRIDA UTILIZANDO AÇO CA-60 DE 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</si>
  <si>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</si>
  <si>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</si>
  <si>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</si>
  <si>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16 MM - MONTAGEM. AF_01/2024</t>
  </si>
  <si>
    <t>IMPERMEABILIZAÇÃO DE SUPERFÍCIE COM EMULSÃO ASFÁLTICA, 2 DEMÃOS. AF_09/2023</t>
  </si>
  <si>
    <t>ESTRUTURAS</t>
  </si>
  <si>
    <t>PILARES</t>
  </si>
  <si>
    <t>ARMAÇÃO DE PILAR OU VIGA DE ESTRUTURA CONVENCIONAL DE CONCRETO ARMADO UTILIZANDO AÇO CA-50 DE 10,0 MM - MONTAGEM. AF_06/2022</t>
  </si>
  <si>
    <t>MONTAGEM E DESMONTAGEM DE FÔRMA DE PILARES RETANGULARES E ESTRUTURAS SIMILARES, PÉ-DIREITO SIMPLES, EM CHAPA DE MADEIRA COMPENSADA RESINADA, 6 UTILIZAÇÕES. AF_09/2020</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</si>
  <si>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</si>
  <si>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</si>
  <si>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CA-60 DE 5,0 MM - MONTAGEM. AF_06/2022</t>
  </si>
  <si>
    <t>CPU 001 - UBS</t>
  </si>
  <si>
    <t>CONCRETAGEM DE PILARES, FCK = 30 MPA, COM USO DE BOMBA - LANÇAMENTO, ADENSAMENTO E ACABAMENTO.</t>
  </si>
  <si>
    <t>VIGAS</t>
  </si>
  <si>
    <t>MONTAGEM E DESMONTAGEM DE FÔRMA DE VIGA, ESCORAMENTO METÁLICO, PÉ-DIREITO SIMPLES, EM CHAPA DE MADEIRA RESINADA, 6 UTILIZAÇÕES. AF_09/2020</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</si>
  <si>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</si>
  <si>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</si>
  <si>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20,0 MM - MONTAGEM. AF_06/2022</t>
  </si>
  <si>
    <t>CPU 002 - UBS</t>
  </si>
  <si>
    <t>CONCRETAGEM DE VIGAS E LAJES, FCK = 30 MPA, PARA LAJES MACIÇAS OU NERVURADAS COM USO DE BOMBA - LANÇAMENTO, ADENSAMENTO E ACABAMENTO.</t>
  </si>
  <si>
    <t>LAJES</t>
  </si>
  <si>
    <t>MONTAGEM E DESMONTAGEM DE FÔRMA DE LAJE MACIÇA, PÉ-DIREITO DUPLO, EM CHAPA DE MADEIRA COMPENSADA RESINADA, 6 UTILIZAÇÕES. AF_09/2020</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</si>
  <si>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</si>
  <si>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</si>
  <si>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</si>
  <si>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</si>
  <si>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16,0 MM - MONTAGEM. AF_06/2022</t>
  </si>
  <si>
    <t>13.01.310</t>
  </si>
  <si>
    <t>Laje pré-fabricada unidirecional em viga treliçada/lajota em EPS LT 12 (8 + 4), com capa de concreto de 25 MPa</t>
  </si>
  <si>
    <t>13.01.320</t>
  </si>
  <si>
    <t>Laje pré-fabricada unidirecional em viga treliçada/lajota em EPS LT 16 (12 + 4), com capa de concreto de 25 MPa</t>
  </si>
  <si>
    <t>ESCORAMENTO DE FÔRMAS DE LAJE EM MADEIRA NÃO APARELHADA, PÉ-DIREITO SIMPLES, INCLUSO TRAVAMENTO, 4 UTILIZAÇÕES. AF_09/2020</t>
  </si>
  <si>
    <t>BASE RESEVATÓRIO</t>
  </si>
  <si>
    <t>EXECUÇÃO DE RADIER, ESPESSURA DE 20 CM, FCK = 30 MPA, COM USO DE FORMAS EM MADEIRA SERRADA. AF_09/2021</t>
  </si>
  <si>
    <t>ALVENARIA, VEDAÇÕES E DIVISÓRIAS</t>
  </si>
  <si>
    <t>ALVENARIA DE VEDAÇÃO</t>
  </si>
  <si>
    <t>ALVENARIA DE VEDAÇÃO DE BLOCOS CERÂMICOS FURADOS NA VERTICAL DE 9X19X39 CM (ESPESSURA 9 CM) E ARGAMASSA DE ASSENTAMENTO COM PREPARO EM BETONEIRA. AF_12/2021</t>
  </si>
  <si>
    <t>ALVENARIA DE VEDAÇÃO DE BLOCOS CERÂMICOS FURADOS NA VERTICAL DE 14X19X39 CM (ESPESSURA 14 CM) E ARGAMASSA DE ASSENTAMENTO COM PREPARO EM BETONEIRA. AF_12/2021</t>
  </si>
  <si>
    <t>Cobogo de cimento (elemento vazado, circular), 30 x 30 x 5cm, assentado com argamassa de cimento e areia</t>
  </si>
  <si>
    <t>VERGA MOLDADA IN LOCO COM UTILIZAÇÃO DE BLOCOS CANALETA, ESPESSURA DE *20* CM. AF_03/2024</t>
  </si>
  <si>
    <t>CONTRAVERGA MOLDADA IN LOCO COM UTILIZAÇÃO DE BLOCOS CANALETA, ESPESSURA DE *20* CM. AF_03/2024</t>
  </si>
  <si>
    <t>FIXAÇÃO (ENCUNHAMENTO) DE ALVENARIA DE VEDAÇÃO COM ARGAMASSA APLICADA COM BISNAGA. AF_03/2024</t>
  </si>
  <si>
    <t>DRYWALL</t>
  </si>
  <si>
    <t>CPU 003 - UBS</t>
  </si>
  <si>
    <t>PAREDE COM SISTEMA EM CHAPAS DE GESSO RU PARA DRYWALL, USO INTERNO, COM DUAS FACES SIMPLES E ESTRUTURA METÁLICA COM GUIAS SIMPLES PARA PAREDES COM ÁREA LÍQUIDA MAIOR OU IGUAL A 6 M2, COM VÃOS.</t>
  </si>
  <si>
    <t>CPU 004 - UBS</t>
  </si>
  <si>
    <t>PAREDE COM SISTEMA EM CHAPAS DE GESSO ST PARA DRYWALL COM ISOLAMENTO ACUSTICO, USO INTERNO, COM DUAS FACES SIMPLES E ESTRUTURA METÁLICA COM GUIAS SIMPLES PARA PAREDES COM ÁREA LÍQUIDA MAIOR OU IGUAL A 6 M2, COM VÃOS.</t>
  </si>
  <si>
    <t>CPU 005 - UBS</t>
  </si>
  <si>
    <t>PAREDE COM SISTEMA EM CHAPAS DE GESSO RU PARA DRYWALL COM ISOLAMENTO ACUSTICO, USO INTERNO, COM DUAS FACES SIMPLES E ESTRUTURA METÁLICA COM GUIAS SIMPLES PARA PAREDES COM ÁREA LÍQUIDA MAIOR OU IGUAL A 6 M2, COM VÃOS.</t>
  </si>
  <si>
    <t>INSTALAÇÃO DE REFORÇO DE MADEIRA EM PAREDE DRYWALL. AF_07/2023</t>
  </si>
  <si>
    <t>DIVISÓRIAS</t>
  </si>
  <si>
    <t>DIVISORIA SANITÁRIA, TIPO CABINE, EM PAINEL DE GRANILITE, ESP = 3CM, ASSENTADO COM ARGAMASSA COLANTE AC III-E, EXCLUSIVE FERRAGENS. AF_01/2021</t>
  </si>
  <si>
    <t>Divisoria Naval (painel com vidro), e=40mm, com perfis em aço - fornecimento e aplicação - Rev 02</t>
  </si>
  <si>
    <t>SBC 120220</t>
  </si>
  <si>
    <t>LAMBRI CHAPA ALUMINIO ANODIZADO EM PAREDES</t>
  </si>
  <si>
    <t>COBERTURA</t>
  </si>
  <si>
    <t>ESTRUTURA</t>
  </si>
  <si>
    <t>SINAPI(A)</t>
  </si>
  <si>
    <t>ESTRUTURA TRELIÇADA DE COBERTURA, TIPO ARCO, COM LIGAÇÕES PARAFUSADAS, INCLUSOS PERFIS METÁLICOS, CHAPAS METÁLICAS, MÃO DE OBRA E TRANSPORTE COM GUINDASTE - FORNECIMENTO E INSTALAÇÃO. AF_01/2020_PSA</t>
  </si>
  <si>
    <t>FABRICAÇÃO E INSTALAÇÃO DE PONTALETES DE MADEIRA NÃO APARELHADA PARA TELHADOS COM ATÉ 2 ÁGUAS E COM TELHA ONDULADA DE FIBROCIMENTO, ALUMÍNIO OU PLÁSTICA EM EDIFÍCIO RESIDENCIAL DE MÚLTIPLOS PAVIMENTOS, INCLUSO TRANSPORTE VERTICAL. AF_07/2019</t>
  </si>
  <si>
    <t>TRAMA DE MADEIRA COMPOSTA POR TERÇAS PARA TELHADOS DE ATÉ 2 ÁGUAS PARA TELHA ONDULADA DE FIBROCIMENTO, METÁLICA, PLÁSTICA OU TERMOACÚSTICA, INCLUSO TRANSPORTE VERTICAL. AF_07/2019</t>
  </si>
  <si>
    <t>TELHAMENTO</t>
  </si>
  <si>
    <t>TELHAMENTO COM TELHA ONDULADA DE FIBROCIMENTO E = 6 MM, COM RECOBRIMENTO LATERAL DE 1/4 DE ONDA PARA TELHADO COM INCLINAÇÃO MAIOR QUE 10°, COM ATÉ 2 ÁGUAS, INCLUSO IÇAMENTO. AF_07/2019</t>
  </si>
  <si>
    <t>SBC 100113</t>
  </si>
  <si>
    <t>COBERTURA EM CHAPA POLICARBONATO ALVEOLAR 10mm</t>
  </si>
  <si>
    <t>COMPLEMENTOS</t>
  </si>
  <si>
    <t>CALHA EM CHAPA DE AÇO GALVANIZADO NÚMERO 24, DESENVOLVIMENTO DE 100 CM, INCLUSO TRANSPORTE VERTICAL. AF_07/2019</t>
  </si>
  <si>
    <t>RUFO EM CHAPA DE AÇO GALVANIZADO NÚMERO 24, CORTE DE 25 CM, INCLUSO TRANSPORTE VERTICAL. AF_07/2019</t>
  </si>
  <si>
    <t>CUMEEIRA PARA TELHA DE FIBROCIMENTO ESTRUTURAL E = 6 MM, INCLUSO ACESSÓRIOS DE FIXAÇÃO E IÇAMENTO. AF_07/2019</t>
  </si>
  <si>
    <t>IMPERMEABILIZAÇÃO</t>
  </si>
  <si>
    <t>IMPERMEABILIZAÇÃO DE SUPERFÍCIE COM ARGAMASSA POLIMÉRICA / MEMBRANA ACRÍLICA, 4 DEMÃOS, REFORÇADA COM VÉU DE POLIÉSTER (MAV). AF_09/2023</t>
  </si>
  <si>
    <t>IMPERMEABILIZAÇÃO DE SUPERFÍCIE COM ARGAMASSA POLIMÉRICA / MEMBRANA ACRÍLICA, 3 DEMÃOS. AF_09/2023</t>
  </si>
  <si>
    <t>PROTEÇÃO MECÂNICA DE SUPERFICIE HORIZONTAL COM ARGAMASSA DE CIMENTO E AREIA, TRAÇO 1:3, E=3CM. AF_09/2023</t>
  </si>
  <si>
    <t>ESQUADRIAS</t>
  </si>
  <si>
    <t>ESQUADRIAS DE MADEIRA</t>
  </si>
  <si>
    <t>PORTAS DE MADEIRA</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</si>
  <si>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</si>
  <si>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</si>
  <si>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23.08.242</t>
  </si>
  <si>
    <t>Porta lisa de correr suspensa em madeira com batente</t>
  </si>
  <si>
    <t>SBC 110016</t>
  </si>
  <si>
    <t>PORTA COMPLETA MADEIRA 2 FL.1,60X2,10m LISA FER. VAI-E-VEM</t>
  </si>
  <si>
    <t>SBC 110264</t>
  </si>
  <si>
    <t>PORTA COMPLETA MADEIRA 1 FL.1,20x2,10m CORRER-MADEIRA E VIDRO</t>
  </si>
  <si>
    <t>ESQUADRIAS DE ALUMÍNIO</t>
  </si>
  <si>
    <t>PORTAS DE ALUMÍNIO</t>
  </si>
  <si>
    <t>PORTA DE ALUMÍNIO DE ABRIR COM LAMBRI, COM GUARNIÇÃO, FIXAÇÃO COM PARAFUSOS - FORNECIMENTO E INSTALAÇÃO. AF_12/2019</t>
  </si>
  <si>
    <t>25.02.110</t>
  </si>
  <si>
    <t>Porta veneziana de abrir em alumínio, sob medida</t>
  </si>
  <si>
    <t>EMOP</t>
  </si>
  <si>
    <t>14.003.0205-0</t>
  </si>
  <si>
    <t>PORTA DE ALUMINIO ANODIZADO AO NATURAL,EM 2 FOLHAS DE ABRIR,TENDO 1 CONTRAPINAZIO DIVIDINDO A ESQUADRIA EM 2 VAZIOS PARAVIDRO,EM PERFIS SERIE 25,EXCLUSIVE FECHADURA.FORNECIMENTO ECOLOCACAO</t>
  </si>
  <si>
    <t>SBC 112370</t>
  </si>
  <si>
    <t>PORTA ALUMINIO ANODIZADO NATURAL 1 FOLHA DE ABRIR</t>
  </si>
  <si>
    <t>Portão/porta em alumínio cor N/B/P, de abrir, 02 fls, vazado, em tubo quadrado 3"x1.1/2" horizontais e engradado e 1.1/2"x1.1/2" verticais, com espaçamento de 12cm.</t>
  </si>
  <si>
    <t>JANELAS DE ALUMÍNIO</t>
  </si>
  <si>
    <t>JANELA DE ALUMÍNIO TIPO MAXIM-AR, COM VIDROS, BATENTE E FERRAGENS. EXCLUSIVE ALIZAR, ACABAMENTO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</si>
  <si>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</si>
  <si>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2 FOLHAS PARA VIDROS, COM VIDROS, BATENTE, ACABAMENTO COM ACETATO OU BRILHANTE E FERRAGENS. EXCLUSIVE ALIZAR E CONTRAMARCO. FORNECIMENTO E INSTALAÇÃO. AF_12/2019</t>
  </si>
  <si>
    <t>ESQUADRIAS METÁLICAS</t>
  </si>
  <si>
    <t>PORTAS METÁLICAS</t>
  </si>
  <si>
    <t>Porta corta fogo, de abrir, 02 folhas, em chapa de aço galvanizado nº24, batente em chapa nº18, classe 90, isolante em manta cerâmica incombustível e=5cm, dobradiças tipo helicoidal em aço 1010/1020, e fechadura reversível sem chave</t>
  </si>
  <si>
    <t>ACESSÓRIOS</t>
  </si>
  <si>
    <t>28.20.650</t>
  </si>
  <si>
    <t>Puxador duplo em aço inoxidável, para porta de madeira, alumínio ou vidro, de 350 mm</t>
  </si>
  <si>
    <t>Barra de apoio, reta, fixa, em aço inox, l=40cm, d=1 1/4", Jackwal ou similar</t>
  </si>
  <si>
    <t>un</t>
  </si>
  <si>
    <t>SBC 112597</t>
  </si>
  <si>
    <t>ALIZAR ALUMÍNIO PINTURA ELETROSTÁTICA BRANCA</t>
  </si>
  <si>
    <t>SBC 140560</t>
  </si>
  <si>
    <t>MOLA AEREA COM CALHA/BRACO DESLIZANTE</t>
  </si>
  <si>
    <t>28.01.550</t>
  </si>
  <si>
    <t>Fechadura com maçaneta tipo alavanca em aço inoxidável, para porta externa</t>
  </si>
  <si>
    <t>DOBRADIÇA EM AÇO/FERRO, 3" X 21/2", E=1,9 A 2MM, SEN ANEL, CROMADO OU ZINCADO, TAMPA BOLA, COM PARAFUSOS. AF_12/2019</t>
  </si>
  <si>
    <t>SBC 110108</t>
  </si>
  <si>
    <t>GUICHE COM REQUADRO EM MADEIRA DE LEI - VASADO</t>
  </si>
  <si>
    <t>TARJETA TIPO LIVRE/OCUPADO PARA PORTA DE BANHEIRO. AF_12/2019</t>
  </si>
  <si>
    <t>SBC 111700</t>
  </si>
  <si>
    <t>ESCADA MARINHEIRO PERFIL 1.1/2" DE AÇO  COM GUARDA-CORPO</t>
  </si>
  <si>
    <t>REVESTIMENTO DE PAREDE</t>
  </si>
  <si>
    <t>REVESTIMENTO ARGAMASSADO</t>
  </si>
  <si>
    <t>CHAPISCO APLICADO EM ALVENARIA (COM PRESENÇA DE VÃOS) E ESTRUTURAS DE CONCRETO DE FACHADA, COM COLHER DE PEDREIRO.  ARGAMASSA TRAÇO 1:3 COM PREPARO EM BETONEIRA 400L. AF_10/2022</t>
  </si>
  <si>
    <t>MASSA ÚNICA, EM ARGAMASSA TRAÇO 1:2:8 PREPARO MECÂNICO, APLICADA MANUALMENTE EM PAREDES INTERNAS DE AMBIENTES COM ÁREA MAIOR QUE 10M², E = 10MM, COM TALISCAS. AF_03/2024</t>
  </si>
  <si>
    <t>EMBOÇO, EM ARGAMASSA TRAÇO 1:2:8, PREPARO MECÂNICO, APLICADO MANUALMENTE EM PAREDES INTERNAS DE AMBIENTES COM ÁREA MAIOR QUE 10M², E = 10MM, COM TALISCAS. AF_03/2024</t>
  </si>
  <si>
    <t>REVESTIMENTO CERÂMICO</t>
  </si>
  <si>
    <t>REVESTIMENTO CERÂMICO PARA PAREDES INTERNAS COM PLACAS TIPO ESMALTADA DE DIMENSÕES 60X60 CM APLICADAS NA ALTURA INTEIRA DAS PAREDES. AF_02/2023_PE</t>
  </si>
  <si>
    <t>REVESTIMENTO DE PISO INTERNO</t>
  </si>
  <si>
    <t>EXECUÇÃO DE PASSEIO (CALÇADA) OU PISO DE CONCRETO COM CONCRETO MOLDADO IN LOCO, USINADO, ACABAMENTO CONVENCIONAL, ESPESSURA 8 CM, ARMADO. AF_08/2022</t>
  </si>
  <si>
    <t>SEINFRA-MG (SETOP)</t>
  </si>
  <si>
    <t>ED-13291</t>
  </si>
  <si>
    <t>CAMADA DE REGULARIZAÇÃO COM ARGAMASSA, TRAÇO 1:4 (CIMENTO E AREIA), ESP. 25MM, APLICAÇÃO MANUAL, PREPARO MECÂNICO</t>
  </si>
  <si>
    <t>REVESTIMENTO CERÂMICO PARA PISO COM PLACAS TIPO ESMALTADA DE DIMENSÕES 45X45 CM APLICADA EM AMBIENTES DE ÁREA MAIOR QUE 10 M2. AF_02/2023_PE</t>
  </si>
  <si>
    <t>RODAPÉ CERÂMICO</t>
  </si>
  <si>
    <t>RODAPÉ CERÂMICO DE 7CM DE ALTURA COM PLACAS TIPO ESMALTADA DE DIMENSÕES 45X45CM. AF_02/2023</t>
  </si>
  <si>
    <t>REVESTIMENTO DE PISO EXTERNO</t>
  </si>
  <si>
    <t>REVESTIMENTO DE TETO</t>
  </si>
  <si>
    <t>CHAPISCO APLICADO NO TETO OU EM ALVENARIA E ESTRUTURA, COM ROLO PARA TEXTURA ACRÍLICA. ARGAMASSA INDUSTRIALIZADA COM PREPARO EM MISTURADOR 300 KG. AF_10/2022</t>
  </si>
  <si>
    <t>MASSA ÚNICA, EM ARGAMASSA TRAÇO 1:2:8, PREPARO MECÂNICO, APLICADA MANUALMENTE EM TETO, E = 10MM, COM TALISCAS. AF_03/2024</t>
  </si>
  <si>
    <t>FORRO</t>
  </si>
  <si>
    <t>FORRO EM DRYWALL, PARA AMBIENTES COMERCIAIS, INCLUSIVE ESTRUTURA BIRECIONAL DE FIXAÇÃO. AF_08/2023_PS</t>
  </si>
  <si>
    <t>PINTURA</t>
  </si>
  <si>
    <t>PAREDES</t>
  </si>
  <si>
    <t>FUNDO SELADOR ACRÍLICO, APLICAÇÃO MANUAL EM PAREDE, UMA DEMÃO. AF_04/2023</t>
  </si>
  <si>
    <t>EMASSAMENTO COM MASSA LÁTEX, APLICAÇÃO EM PAREDE, UMA DEMÃO, LIXAMENTO MANUAL. AF_04/2023</t>
  </si>
  <si>
    <t>APLICAÇÃO MANUAL DE MASSA ACRÍLICA EM PAREDES EXTERNAS DE CASAS, UMA DEMÃO. AF_03/2024</t>
  </si>
  <si>
    <t>PINTURA LÁTEX ACRÍLICA ECONÔMICA, APLICAÇÃO MANUAL EM PAREDES, DUAS DEMÃOS. AF_04/2023</t>
  </si>
  <si>
    <t>TEXTURA ACRÍLICA, APLICAÇÃO MANUAL EM PAREDE, UMA DEMÃO. AF_04/2023</t>
  </si>
  <si>
    <t>TETO</t>
  </si>
  <si>
    <t>EMASSAMENTO COM MASSA LÁTEX, APLICAÇÃO EM TETO, UMA DEMÃO, LIXAMENTO MANUAL. AF_04/2023</t>
  </si>
  <si>
    <t>PINTURA LÁTEX ACRÍLICA ECONÔMICA, APLICAÇÃO MANUAL EM TETO, DUAS DEMÃOS. AF_04/2023</t>
  </si>
  <si>
    <t>PINTURA FUNDO NIVELADOR ALQUÍDICO BRANCO EM MADEIRA. AF_01/2021</t>
  </si>
  <si>
    <t>PINTURA TINTA DE ACABAMENTO (PIGMENTADA) ESMALTE SINTÉTICO ACETINADO EM MADEIRA, 2 DEMÃOS. AF_01/2021</t>
  </si>
  <si>
    <t>MARMORARIA</t>
  </si>
  <si>
    <t>Tampo/bancada em granito branco siena, e=2cm</t>
  </si>
  <si>
    <t>PEITORIL LINEAR EM GRANITO OU MÁRMORE, L = 15CM, COMPRIMENTO DE ATÉ 2M, ASSENTADO COM ARGAMASSA 1:6 COM ADITIVO. AF_11/2020</t>
  </si>
  <si>
    <t>LOUÇAS, METAIS E ACESSÓRIOS</t>
  </si>
  <si>
    <t>EQUIPAMENTOS</t>
  </si>
  <si>
    <t>CHUVEIRO ELÉTRICO COMUM CORPO PLÁSTICO, TIPO DUCHA - FORNECIMENTO E INSTALAÇÃO. AF_01/2020</t>
  </si>
  <si>
    <t>LOUÇAS</t>
  </si>
  <si>
    <t>VASO SANITÁRIO SIFONADO COM CAIXA ACOPLADA LOUÇA BRANCA - PADRÃO MÉDIO, INCLUSO ENGATE FLEXÍVEL EM METAL CROMADO, 1/2  X 40CM - FORNECIMENTO E INSTALAÇÃO. AF_01/2020</t>
  </si>
  <si>
    <t>ASSENTO SANITÁRIO CONVENCIONAL - FORNECIMENTO E INSTALACAO. AF_01/2020</t>
  </si>
  <si>
    <t>LAVATÓRIO LOUÇA BRANCA COM COLUNA, *44 X 35,5* CM, PADRÃO POPULAR, INCLUSO SIFÃO FLEXÍVEL EM PVC, VÁLVULA E ENGATE FLEXÍVEL 30CM EM PLÁSTICO E COM TORNEIRA CROMADA PADRÃO POPULAR - FORNECIMENTO E INSTALAÇÃO. AF_01/2020</t>
  </si>
  <si>
    <t>44.01.040</t>
  </si>
  <si>
    <t>Bacia sifonada com caixa de descarga acoplada e tampa - infantil</t>
  </si>
  <si>
    <t>TANQUE DE LOUÇA BRANCA COM COLUNA, 30L OU EQUIVALENTE, INCLUSO SIFÃO FLEXÍVEL EM PVC, VÁLVULA METÁLICA E TORNEIRA DE METAL CROMADO PADRÃO MÉDIO - FORNECIMENTO E INSTALAÇÃO. AF_01/2020</t>
  </si>
  <si>
    <t>ED-2552</t>
  </si>
  <si>
    <t>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t>
  </si>
  <si>
    <t>CUBA DE EMBUTIR OVAL EM LOUÇA BRANCA, 35 X 50CM OU EQUIVALENTE - FORNECIMENTO E INSTALAÇÃO. AF_01/2020</t>
  </si>
  <si>
    <t>44.01.850</t>
  </si>
  <si>
    <t>Cuba de louça de embutir redonda</t>
  </si>
  <si>
    <t>METAIS E ACESSÓRIOS</t>
  </si>
  <si>
    <t>44.02.200</t>
  </si>
  <si>
    <t>Tampo/bancada em concreto armado, revestido em aço inoxidável fosco polido</t>
  </si>
  <si>
    <t>Funil Expurgo Hospitalar de aço inox 304  290x300mm e= 0,8mm Sem mesa para embutir - Mirnox ou similar</t>
  </si>
  <si>
    <t>CUBA DE EMBUTIR RETANGULAR DE AÇO INOXIDÁVEL, 46 X 30 X 12 CM - FORNECIMENTO E INSTALAÇÃO. AF_01/2020</t>
  </si>
  <si>
    <t>TORNEIRA CROMADA 1/2" OU 3/4" PARA TANQUE, PADRÃO POPULAR - FORNECIMENTO E INSTALAÇÃO. AF_01/2020</t>
  </si>
  <si>
    <t>44.03.300</t>
  </si>
  <si>
    <t>Torneira clínica com volante tipo alavanca</t>
  </si>
  <si>
    <t>44.03.316</t>
  </si>
  <si>
    <t>Torneira misturador clínica de mesa com arejador articulado, acionamento cotovelo</t>
  </si>
  <si>
    <t>Torneira de mesa com fechamento automático, linha Decamatic Eco, ref.1173.C, DECA ou similar</t>
  </si>
  <si>
    <t>44.03.920</t>
  </si>
  <si>
    <t>Ducha higiênica com registro</t>
  </si>
  <si>
    <t>ED-48160</t>
  </si>
  <si>
    <t>BARRA DE APOIO EM AÇO INOX POLIDO RETA, DN 1.1/4" (31,75MM), PARA ACESSIBILIDADE (PMR/PCR), COMPRIMENTO 80CM, INSTALADO EM PAREDE, INCLUSIVE FORNECIMENTO, INSTALAÇÃO E ACESSÓRIOS PARA FIXAÇÃO</t>
  </si>
  <si>
    <t>ED-48163</t>
  </si>
  <si>
    <t>BARRA DE APOIO EM AÇO INOX POLIDO RETA, DN 1.1/4" (31,75MM), PARA ACESSIBILIDADE (PMR/PCR), COMPRIMENTO 40CM, INSTALADO EM PORTA/PAREDE, INCLUSIVE FORNECIMENTO, INSTALAÇÃO E ACESSÓRIOS PARA FIXAÇÃO</t>
  </si>
  <si>
    <t>BARRA DE APOIO RETA, EM ACO INOX POLIDO, COMPRIMENTO 70 CM,  FIXADA NA PAREDE - FORNECIMENTO E INSTALAÇÃO. AF_01/2020</t>
  </si>
  <si>
    <t>CPU 006 - UBS</t>
  </si>
  <si>
    <t>RALO SECO PVC QUADRADO 15x15 COM GRELHA</t>
  </si>
  <si>
    <t>18.050.0120-0</t>
  </si>
  <si>
    <t>ESTACAO DE CHAMADA DE LEITO,COM INTERRUPTOR DE EMBUTIR COM COMANDOS DE CHAMADAS,EMERGENCIA E PRESENCA,FIXADA SOBRE CAIXA4"X4" EMBUTIDA NA PAREDE.FORNECIMENTO E COLOCACAO</t>
  </si>
  <si>
    <t>SBC 202316</t>
  </si>
  <si>
    <t>BARRA DE APOIO ARTICULAVEL EM ALUMINIO POLIDO 70cm +PARAFUSO</t>
  </si>
  <si>
    <t>BANCO ARTICULADO, EM ACO INOX, PARA PCD, FIXADO NA PAREDE - FORNECIMENTO E INSTALAÇÃO. AF_01/2020</t>
  </si>
  <si>
    <t>INSTALAÇÕES HIDROSSANITÁRIAS</t>
  </si>
  <si>
    <t>HIDRÁULICA</t>
  </si>
  <si>
    <t>SBC 054668</t>
  </si>
  <si>
    <t>ACOPLAMENTO RANHURADO EM FERRO FUNDIDO DN 60,3mm 2"</t>
  </si>
  <si>
    <t>REGISTRO DE ESFERA, PVC, ROSCÁVEL, COM VOLANTE, 1 1/2" - FORNECIMENTO E INSTALAÇÃO. AF_08/2021</t>
  </si>
  <si>
    <t>REGISTRO DE ESFERA, PVC, SOLDÁVEL, COM VOLANTE, DN  50 MM - FORNECIMENTO E INSTALAÇÃO. AF_08/2021</t>
  </si>
  <si>
    <t>CURVA 90 GRAUS, PVC, SOLDÁVEL, DN 60 MM, INSTALADO EM RESERVAÇÃO PREDIAL DE ÁGUA - FORNECIMENTO E INSTALAÇÃO. AF_04/2024</t>
  </si>
  <si>
    <t>ADAPTADOR CURTO COM BOLSA E ROSCA PARA REGISTRO, PVC, SOLDÁVEL, DN 50 MM X 1 1/2", INSTALADO EM RESERVAÇÃO PREDIAL DE ÁGUA - FORNECIMENTO E INSTALAÇÃO. AF_04/2024</t>
  </si>
  <si>
    <t>CURVA 90 GRAUS, PVC, SOLDÁVEL, DN 50MM, INSTALADO EM RAMAL DE DISTRIBUIÇÃO DE ÁGUA - FORNECIMENTO E INSTALAÇÃO. AF_06/2022</t>
  </si>
  <si>
    <t>TUBO, PVC, SOLDÁVEL, DE 50MM, INSTALADO EM RAMAL DE DISTRIBUIÇÃO DE ÁGUA - FORNECIMENTO E INSTALAÇÃO. AF_06/2022</t>
  </si>
  <si>
    <t>TE DE REDUÇÃO, 90 GRAUS, PVC, SOLDÁVEL, DN 50 MM X 32 MM, INSTALADO EM RAMAL DE DISTRIBUIÇÃO DE ÁGUA - FORNECIMENTO E INSTALAÇÃO. AF_06/2022</t>
  </si>
  <si>
    <t>JOELHO 45 GRAUS, PVC, SERIE NORMAL, ESGOTO PREDIAL, DN 50 MM, JUNTA ELÁSTICA, FORNECIDO E INSTALADO EM RAMAL DE DESCARGA OU RAMAL DE ESGOTO SANITÁRIO. AF_08/2022</t>
  </si>
  <si>
    <t>JOELHO 90 GRAUS, PVC, SERIE NORMAL, ESGOTO PREDIAL, DN 50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</si>
  <si>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</si>
  <si>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46.03.080</t>
  </si>
  <si>
    <t>Tubo de PVC rígido, pontas lisas, soldável, linha esgoto série reforçada ´R´, DN= 40 mm, inclusive conexões</t>
  </si>
  <si>
    <t>TE,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</si>
  <si>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</si>
  <si>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45.03.110</t>
  </si>
  <si>
    <t>Hidrômetro em bronze, diâmetro de 40 mm (1 1/2´)</t>
  </si>
  <si>
    <t>REGISTRO DE GAVETA BRUTO, LATÃO, ROSCÁVEL, 1 1/2", COM ACABAMENTO E CANOPLA CROMADOS - FORNECIMENTO E INSTALAÇÃO. AF_08/2021</t>
  </si>
  <si>
    <t>REGISTRO DE GAVETA BRUTO, LATÃO, ROSCÁVEL, 3/4", COM ACABAMENTO E CANOPLA CROMADOS - FORNECIMENTO E INSTALAÇÃO. AF_08/2021</t>
  </si>
  <si>
    <t>REGISTRO DE PRESSÃO BRUTO, LATÃO, ROSCÁVEL, 3/4", COM ACABAMENTO E CANOPLA CROMADOS - FORNECIMENTO E INSTALAÇÃO. AF_08/2021</t>
  </si>
  <si>
    <t>TUBO DE AÇO GALVANIZADO COM COSTURA, CLASSE MÉDIA, DN 40 (1 1/2"), CONEXÃO ROSQUEADA, INSTALADO EM REDE DE ALIMENTAÇÃO PARA HIDRANTE - FORNECIMENTO E INSTALAÇÃO. AF_10/2020</t>
  </si>
  <si>
    <t>TUBO DE AÇO GALVANIZADO COM COSTURA, CLASSE MÉDIA, CONEXÃO RANHURADA, DN 65 (2 1/2"), INSTALADO EM PRUMADAS - FORNECIMENTO E INSTALAÇÃO. AF_10/2020</t>
  </si>
  <si>
    <t>LUVA DE REDUÇÃO, PVC, SOLDÁVEL, DN 25MM X 20MM, INSTALADO EM RAMAL OU SUB-RAMAL DE ÁGUA - FORNECIMENTO E INSTALAÇÃO. AF_06/2022</t>
  </si>
  <si>
    <t>LUVA COM ROSCA, PVC, SOLDÁVEL, DN 50MM X 1.1/2 , INSTALADO EM PRUMADA DE ÁGUA - FORNECIMENTO E INSTALAÇÃO. AF_06/2022</t>
  </si>
  <si>
    <t>ADAPTADOR CURTO COM BOLSA E ROSCA PARA REGISTRO, PVC, SOLDÁVEL, DN  25 MM X 3/4", INSTALADO EM RESERVAÇÃO PREDIAL DE ÁGUA - FORNECIMENTO E INSTALAÇÃO. AF_04/2024</t>
  </si>
  <si>
    <t>ADAPTADOR CURTO COM BOLSA E ROSCA PARA REGISTRO, PVC, SOLDÁVEL, DN 50MM X 1.1/4", INSTALADO EM RAMAL DE DISTRIBUIÇÃO DE ÁGUA - FORNECIMENTO E INSTALAÇÃO. AF_06/2022</t>
  </si>
  <si>
    <t>BUCHA DE REDUÇÃO, LONGA, PVC, SOLDÁVEL, DN 50 X 25 MM, INSTALADO EM PRUMADA DE ÁGUA - FORNECIMENTO E INSTALAÇÃO. AF_06/2022</t>
  </si>
  <si>
    <t>CURVA 90 GRAUS, PVC, SOLDÁVEL, DN 25MM, INSTALADO EM PRUMADA DE ÁGUA - FORNECIMENTO E INSTALAÇÃO. AF_06/2022</t>
  </si>
  <si>
    <t>LUVA DE CORRER, PVC, SOLDÁVEL, DN 25MM, INSTALADO EM PRUMADA DE ÁGUA - FORNECIMENTO E INSTALAÇÃO. AF_06/2022</t>
  </si>
  <si>
    <t>TUBO, PVC, SOLDÁVEL, DE 25MM, INSTALADO EM RAMAL OU SUB-RAMAL DE ÁGUA - FORNECIMENTO E INSTALAÇÃO. AF_06/2022</t>
  </si>
  <si>
    <t>TE, PVC, SOLDÁVEL, DN 25MM, INSTALADO EM DRENO DE AR-CONDICIONADO - FORNECIMENTO E INSTALAÇÃO. AF_08/2022</t>
  </si>
  <si>
    <t>TÊ DE REDUÇÃO, PVC, SOLDÁVEL, DN 50MM X 25MM, INSTALADO EM PRUMADA DE ÁGUA - FORNECIMENTO E INSTALAÇÃO. AF_06/2022</t>
  </si>
  <si>
    <t>JOELHO 90 GRAUS COM BUCHA DE LATÃO, PVC, SOLDÁVEL, DN 25MM, X 3/4  INSTALADO EM RAMAL OU SUB-RAMAL DE ÁGUA - FORNECIMENTO E INSTALAÇÃO. AF_06/2022</t>
  </si>
  <si>
    <t>JOELHO 90 GRAUS COM BUCHA DE LATÃO, PVC, SOLDÁVEL, DN 25MM, X 1/2  INSTALADO EM RAMAL OU SUB-RAMAL DE ÁGUA - FORNECIMENTO E INSTALAÇÃO. AF_06/2022</t>
  </si>
  <si>
    <t>CPU 007 - UBS</t>
  </si>
  <si>
    <t>PRESSURIZADOR DE ÁGUA MAX PRESS 270 VF MONOFASICO 220V</t>
  </si>
  <si>
    <t>Reservatório metálico em chapa de aço carbono ASTM A-36/tipo Tubular (diam. 1,47m h= 7,60m ), Cap.12.000L c/ pint. int. proteção epóxi poliamida 150 a 180 micras e ext. esmalt. sinté. anti-corros. alta quali.130 a 180 micras- Fornecimento e instalado</t>
  </si>
  <si>
    <t>REGISTRO DE ESFERA, PVC, SOLDÁVEL, COM VOLANTE, DN  32 MM - FORNECIMENTO E INSTALAÇÃO. AF_08/2021</t>
  </si>
  <si>
    <t>47.05.100</t>
  </si>
  <si>
    <t>Válvula de retenção vertical em bronze, DN= 1´</t>
  </si>
  <si>
    <t>ADAPTADOR CURTO COM BOLSA E ROSCA PARA REGISTRO, PVC, SOLDÁVEL, DN 32MM X 1 , INSTALADO EM RAMAL DE DISTRIBUIÇÃO DE ÁGUA - FORNECIMENTO E INSTALAÇÃO. AF_06/2022</t>
  </si>
  <si>
    <t>BUCHA DE REDUÇÃO, CURTA, PVC, SOLDÁVEL, DN 32 X 25 MM, INSTALADO EM RAMAL OU SUB-RAMAL DE ÁGUA - FORNECIMENTO E INSTALAÇÃO. AF_06/2022</t>
  </si>
  <si>
    <t>CURVA 90 GRAUS, PVC, SOLDÁVEL, DN 32MM, INSTALADO EM RAMAL DE DISTRIBUIÇÃO DE ÁGUA - FORNECIMENTO E INSTALAÇÃO. AF_06/2022</t>
  </si>
  <si>
    <t>JOELHO 90 GRAUS, PVC, SOLDÁVEL, DN 32 MM, INSTALADO EM DRENO DE AR CONDICIONADO - FORNECIMENTO E INSTALAÇÃO. AF_08/2022</t>
  </si>
  <si>
    <t>TUBO, PVC, SOLDÁVEL, DE 32MM, INSTALADO EM RAMAL OU SUB-RAMAL DE ÁGUA - FORNECIMENTO E INSTALAÇÃO. AF_06/2022</t>
  </si>
  <si>
    <t>TÊ DE REDUÇÃO, PVC, SOLDÁVEL, DN 32MM X 25MM, INSTALADO EM RAMAL OU SUB-RAMAL DE ÁGUA - FORNECIMENTO E INSTALAÇÃO. AF_06/2022</t>
  </si>
  <si>
    <t>CPU 011 - UBS</t>
  </si>
  <si>
    <t>PRESSURIZADOR MAX PRESS 20E</t>
  </si>
  <si>
    <t>48.02.300</t>
  </si>
  <si>
    <t>Reservatório em polietileno de alta densidade (cisterna) com antioxidante e proteção contra raios ultravioleta (UV) - capacidade de 5.000 litros</t>
  </si>
  <si>
    <t>SANITÁRIA</t>
  </si>
  <si>
    <t>CAIXA ENTERRADA HIDRÁULICA RETANGULAR EM ALVENARIA COM TIJOLOS CERÂMICOS MACIÇOS, DIMENSÕES INTERNAS: 0,8X0,8X0,6 M PARA REDE DE ESGOTO. AF_12/2020</t>
  </si>
  <si>
    <t>Caixa de inspeção  0.60 x 0.60 x 0.60m</t>
  </si>
  <si>
    <t>SBC 53038</t>
  </si>
  <si>
    <t>CAIXA SIFONADA PVC 100x150x50mm C/ TAMPA CEGA</t>
  </si>
  <si>
    <t>CAIXA SIFONADA, COM GRELHA QUADRADA, PVC, DN 150 X 150 X 50 MM, JUNTA SOLDÁVEL,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</si>
  <si>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</si>
  <si>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</si>
  <si>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SIFÃO DO TIPO FLEXÍVEL EM PVC 1  X 1.1/2  - FORNECIMENTO E INSTALAÇÃO. AF_01/2020</t>
  </si>
  <si>
    <t>SIFÃO DO TIPO GARRAFA/COPO EM PVC 1.1/4  X 1.1/2" - FORNECIMENTO E INSTALAÇÃO. AF_01/2020</t>
  </si>
  <si>
    <t>SEINFRA-CE</t>
  </si>
  <si>
    <t>C2270</t>
  </si>
  <si>
    <t>SIFÃO CROMADO 1 1/4" X 2" (INSTALADO)</t>
  </si>
  <si>
    <t>VÁLVULA EM PLÁSTICO 1" PARA PIA, TANQUE OU LAVATÓRIO, COM OU SEM LADRÃO - FORNECIMENTO E INSTALAÇÃO. AF_01/2020</t>
  </si>
  <si>
    <t>CURVA LONGA, 45 GRAUS, PVC OCRE, JUNTA ELÁSTICA, DN 100 MM, PARA COLETOR PREDIAL DE ESGOTO. AF_06/2022</t>
  </si>
  <si>
    <t>CURVA CURTA 90 GRAUS, PVC, SERIE NORMAL, ESGOTO PREDIAL, DN 100 MM, JUNTA ELÁSTICA, FORNECIDO E INSTALADO EM PRUMADA DE ESGOTO SANITÁRIO OU VENTILAÇÃO. AF_08/2022</t>
  </si>
  <si>
    <t>CURVA CURTA 90 GRAUS, PVC, SERIE NORMAL, ESGOTO PREDIAL, DN 40 MM, JUNTA SOLDÁVEL, FORNECIDO E INSTALADO EM RAMAL DE DESCARGA OU RAMAL DE ESGOTO SANITÁRIO. AF_08/2022</t>
  </si>
  <si>
    <t>JOELHO 45 GRAUS, PVC, SERIE NORMAL, ESGOTO PREDIAL, DN 100 MM, JUNTA ELÁSTICA, FORNECIDO E INSTALADO EM RAMAL DE DESCARGA OU RAMAL DE ESGOTO SANITÁRIO. AF_08/2022</t>
  </si>
  <si>
    <t>JOELHO 45 GRAUS, PVC, SERIE NORMAL, ESGOTO PREDIAL, DN 40 MM, JUNTA SOLDÁVEL, FORNECIDO E INSTALADO EM RAMAL DE DESCARGA OU RAMAL DE ESGOTO SANITÁRIO. AF_08/2022</t>
  </si>
  <si>
    <t>JOELHO 45 GRAUS, PVC, SERIE NORMAL, ESGOTO PREDIAL, DN 75 MM, JUNTA ELÁSTICA, FORNECIDO E INSTALADO EM RAMAL DE DESCARGA OU RAMAL DE ESGOTO SANITÁRIO. AF_08/2022</t>
  </si>
  <si>
    <t>JOELHO 90 GRAUS, PVC, SERIE NORMAL, ESGOTO PREDIAL, DN 40 MM, JUNTA SOLDÁVEL, FORNECIDO E INSTALADO EM RAMAL DE DESCARGA OU RAMAL DE ESGOTO SANITÁRIO. AF_08/2022</t>
  </si>
  <si>
    <t>JUNÇÃO DE REDUÇÃO INVERTIDA, PVC, SÉRIE NORMAL, ESGOTO PREDIAL, DN 100 X 50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</si>
  <si>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</si>
  <si>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</si>
  <si>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JUNÇÃO SIMPLES, PVC, SERIE R, ÁGUA PLUVIAL, DN 150 X 100 MM, JUNTA ELÁSTICA, FORNECIDO E INSTALADO EM RAMAL DE ENCAMINHAMENTO. AF_06/2022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</si>
  <si>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</si>
  <si>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</si>
  <si>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</si>
  <si>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SBC 54091</t>
  </si>
  <si>
    <t>REDUCAO EXCENTRICA ESGOTO PVC 100x75mm</t>
  </si>
  <si>
    <t>REDUÇÃO EXCÊNTRICA, PVC, SERIE R, ÁGUA PLUVIAL, DN 75 X 50 MM, JUNTA ELÁSTICA, FORNECIDO E INSTALADO EM RAMAL DE ENCAMINHAMENTO. AF_06/2022</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</si>
  <si>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</si>
  <si>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</si>
  <si>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</si>
  <si>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</si>
  <si>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</si>
  <si>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</si>
  <si>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</si>
  <si>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</si>
  <si>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46.01.040</t>
  </si>
  <si>
    <t>Tubo de PVC rígido soldável marrom, DN= 40 mm, (1 1/4´), inclusive conexões</t>
  </si>
  <si>
    <t>46.02.010</t>
  </si>
  <si>
    <t>Tubo de PVC rígido branco, pontas lisas, soldável, linha esgoto série normal, DN= 40 mm, inclusive conexões</t>
  </si>
  <si>
    <t>Vedação para saída de vaso sanitário em  pvc rígido soldável, para esgoto primário, diâm = 100mm</t>
  </si>
  <si>
    <t>BUCHA DE REDUÇÃO, LONGA, PVC, SOLDÁVEL, DN 40 X 25 MM, INSTALADO EM RAMAL DE DISTRIBUIÇÃO DE ÁGUA - FORNECIMENTO E INSTALAÇÃO. AF_06/2022</t>
  </si>
  <si>
    <t>CURVA DE TRANSPOSIÇÃO, PVC, SOLDÁVEL, DN 25MM, INSTALADO EM RAMAL OU SUB-RAMAL DE ÁGUA   FORNECIMENTO E INSTALAÇÃO. AF_06/2022</t>
  </si>
  <si>
    <t>JOELHO 90 GRAUS, PVC, SOLDÁVEL, DN 25MM, INSTALADO EM RAMAL DE DISTRIBUIÇÃO DE ÁGUA - FORNECIMENTO E INSTALAÇÃO. AF_06/2022</t>
  </si>
  <si>
    <t>Caixa de coletora de talvegue - CCT 02 (padrão DNIT)</t>
  </si>
  <si>
    <t>CONCRETO MAGRO PARA LASTRO, TRAÇO 1:4,5:4,5 (EM MASSA SECA DE CIMENTO/ AREIA MÉDIA/ BRITA 1) - PREPARO MECÂNICO COM BETONEIRA 400 L. AF_05/2021</t>
  </si>
  <si>
    <t>TANQUE SÉPTICO CIRCULAR, EM CONCRETO PRÉ-MOLDADO, DIÂMETRO INTERNO = 2,38 M, ALTURA INTERNA = 2,50 M, VOLUME ÚTIL: 10009,8 L (PARA 69 CONTRIBUINTES). AF_12/2020_PA</t>
  </si>
  <si>
    <t>FILTRO ANAERÓBIO CIRCULAR, EM CONCRETO PRÉ-MOLDADO, DIÂMETRO INTERNO = 2,38 M, ALTURA INTERNA = 1,50 M, VOLUME ÚTIL: 5338,6 L (PARA 34 CONTRIBUINTES). AF_12/2020_PA</t>
  </si>
  <si>
    <t>SUMIDOURO RETANGULAR, EM ALVENARIA COM BLOCOS DE CONCRETO, DIMENSÕES INTERNAS: 1,6 X 5,8 X H=3,0 M, ÁREA DE INFILTRAÇÃO: 50 M² (PARA 20 CONTRIBUINTES). . AF_12/2020</t>
  </si>
  <si>
    <t>PLUVIAL</t>
  </si>
  <si>
    <t>Caixa de passagem em alvenaria de tijolos maciços esp. = 0,12m,  dim. int. =  0.50 x 0.50 x 0.60m, com grelha de ferro fundido</t>
  </si>
  <si>
    <t>CAIXA PARA BOCA DE LOBO COMBINADA COM GRELHA RETANGULAR, EM ALVENARIA COM BLOCOS DE CONCRETO, DIMENSÕES INTERNAS: 1,3X1X1,2 M. AF_12/2020</t>
  </si>
  <si>
    <t>46.05.020</t>
  </si>
  <si>
    <t>Tubo PVC rígido, tipo Coletor Esgoto, junta elástica, DN= 100 mm, inclusive conexões</t>
  </si>
  <si>
    <t>46.05.040</t>
  </si>
  <si>
    <t>Tubo PVC rígido, tipo Coletor Esgoto, junta elástica, DN= 150 mm, inclusive conexões</t>
  </si>
  <si>
    <t>46.01.070</t>
  </si>
  <si>
    <t>Tubo de PVC rígido soldável marrom, DN= 75 mm, (2 1/2´), inclusive conexões</t>
  </si>
  <si>
    <t>CPU 008 - UBS</t>
  </si>
  <si>
    <t>CURVA PVC PARA REDE COLETOR ESGOTO, 45 GR, 200 MM, COM JUNTA ELASTICA</t>
  </si>
  <si>
    <t>CPU 012 - UBS</t>
  </si>
  <si>
    <t>CURVA PVC PARA REDE COLETOR ESGOTO, EB-644, 45 GR, 200 MM, COM JUNTA ELASTICA.</t>
  </si>
  <si>
    <t>TUBO DE PVC PARA REDE COLETORA DE ESGOTO DE PAREDE MACIÇA, DN 200 MM, JUNTA ELÁSTICA - FORNECIMENTO E ASSENTAMENTO. AF_01/2021</t>
  </si>
  <si>
    <t>TUBO DE PVC PARA REDE COLETORA DE ESGOTO DE PAREDE MACIÇA, DN 250 MM, JUNTA ELÁSTICA  - FORNECIMENTO E ASSENTAMENTO. AF_01/2021</t>
  </si>
  <si>
    <t>JOELHO 45 GRAUS, PVC, SOLDÁVEL, DN 25MM, INSTALADO EM RAMAL OU SUB-RAMAL DE ÁGUA - FORNECIMENTO E INSTALAÇÃO. AF_06/2022</t>
  </si>
  <si>
    <t>PREVENÇÃO E COMBATE A INCÊNDIO (PCI)</t>
  </si>
  <si>
    <t>Placa de sinalizacao, fotoluminescente, em pvc , com logotipo "Cuidado risco de choque elétrico"- Placa E5</t>
  </si>
  <si>
    <t>EXTINTOR DE INCÊNDIO PORTÁTIL COM CARGA DE PQS DE 8 KG, CLASSE BC - FORNECIMENTO E INSTALAÇÃO. AF_10/2020_PE</t>
  </si>
  <si>
    <t>Placa de sinalizacao, fotoluminescente, em pvc , com logotipo "Extintor de incêndio portátil"- Placa E5</t>
  </si>
  <si>
    <t>97.02.210</t>
  </si>
  <si>
    <t>Placa de sinalização em PVC para ambientes</t>
  </si>
  <si>
    <t>Placa de sinalizacao de seguranca contra incendio, fotoluminescente, retangular, *20 x 40* cm, em pvc *2* mm anti-chamas (simbolos, cores e pictogramas conforme nbr 13434)</t>
  </si>
  <si>
    <t>97.02.198</t>
  </si>
  <si>
    <t>Placa de sinalização em PVC, com indicação de proibição normativa</t>
  </si>
  <si>
    <t>Placa de sinalizacao, fotoluminescente, 38x19 cm, em pvc , com seta indicativa de sentido (esquerda ou direita) de saída de emergência- Placa S2</t>
  </si>
  <si>
    <t>DER-ES (Edificações)</t>
  </si>
  <si>
    <t>Placa de sinalização de segurança CODIGO 14 - 315/158(NBR 13.434); CÓDIGO S3(NT 14/2010-ES) ("SAIDA DE EMERGÊNCIA" - seta vertical)</t>
  </si>
  <si>
    <t>18.032.0042-0</t>
  </si>
  <si>
    <t>ABRIGO PARA EXTINTOR DE INCENDIO PORTATIL,MEDINDO (75X30X25)CM,DE SOBREPOR,CONFECCIONADO EM CHAPA METALICA COM PINTURA ELETROSTATICA VERMELHA,COM VISOR,CONFORME ABNT NBR 12693,INCLUSIVE FIXACAO.FORNECIMENTO E COLOCACAO</t>
  </si>
  <si>
    <t>INSTALAÇÕES ELÉTRICAS</t>
  </si>
  <si>
    <t>INFRAESTRUTURA</t>
  </si>
  <si>
    <t>Bucha com arruela em liga especial zamak p/eletroduto 32mm, d=1 1/4"</t>
  </si>
  <si>
    <t>CAIXA RETANGULAR 4" X 2" MÉDIA (1,30 M DO PISO), PVC, INSTALADA EM PAREDE - FORNECIMENTO E INSTALAÇÃO. AF_03/2023</t>
  </si>
  <si>
    <t>CAIXA RETANGULAR 4" X 4" MÉDIA (1,30 M DO PISO), PVC, INSTALADA EM PAREDE - FORNECIMENTO E INSTALAÇÃO. AF_03/2023</t>
  </si>
  <si>
    <t>CAIXA OCTOGONAL 3" X 3", PVC, INSTALADA EM LAJE - FORNECIMENTO E INSTALAÇÃO. AF_03/2023</t>
  </si>
  <si>
    <t>CAIXA RETANGULAR 4" X 2" MÉDIA (1,30 M DO PISO), METÁLICA, INSTALADA EM PAREDE - FORNECIMENTO E INSTALAÇÃO. AF_03/2023</t>
  </si>
  <si>
    <t>CURVA 90 GRAUS PARA ELETRODUTO, PVC, ROSCÁVEL, DN 40 MM (1 1/4"), PARA CIRCUITOS TERMINAIS, INSTALADA EM PAREDE - FORNECIMENTO E INSTALAÇÃO. AF_03/2023</t>
  </si>
  <si>
    <t>Arruela lisa zincada d=1/4"</t>
  </si>
  <si>
    <t>SBC 63444</t>
  </si>
  <si>
    <t>LEITOS - PORCA E ARRUELA 3/8"</t>
  </si>
  <si>
    <t>CJ</t>
  </si>
  <si>
    <t>SBC 63120</t>
  </si>
  <si>
    <t>CHUMBADOR CB 3/8"x2.1/2" + PARAFUSO</t>
  </si>
  <si>
    <t>SBC 63111</t>
  </si>
  <si>
    <t>PARAFUSO LENTILHA 42X13mm COM PORCA E ARRUELA</t>
  </si>
  <si>
    <t>SBC 78583</t>
  </si>
  <si>
    <t>SUPORTE PARA FIXACAO DE FITA DE ALUMINIO OU CABO COBRE NU</t>
  </si>
  <si>
    <t>SBC 62690</t>
  </si>
  <si>
    <t>VERGALHAO ACO GALV COM ROSCA TOTAL PARA PERFILADO 1/4"</t>
  </si>
  <si>
    <t>CABO DE COBRE FLEXÍVEL ISOLADO, 50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</si>
  <si>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</si>
  <si>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10 MM², 0,6/1,0 KV, PARA REDE AÉREA DE DISTRIBUIÇÃO DE ENERGIA ELÉTRICA DE BAIXA TENSÃO - FORNECIMENTO E INSTALAÇÃO. AF_07/2020</t>
  </si>
  <si>
    <t>CABO DE COBRE FLEXÍVEL ISOLADO, 16 MM², ANTI-CHAMA 0,6/1,0 KV, PARA CIRCUITOS TERMINAIS - FORNECIMENTO E INSTALAÇÃO. AF_03/2023</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</si>
  <si>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</si>
  <si>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</si>
  <si>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1,5 MM², ANTI-CHAMA 450/750 V, PARA CIRCUITOS TERMINAIS - FORNECIMENTO E INSTALAÇÃO. AF_03/2023</t>
  </si>
  <si>
    <t>CABO DE COBRE FLEXÍVEL ISOLADO, 2,5 MM², ANTI-CHAMA 450/750 V, PARA CIRCUITOS TERMINAIS - FORNECIMENTO E INSTALAÇÃO. AF_03/2023</t>
  </si>
  <si>
    <t>CABO DE COBRE FLEXÍVEL ISOLADO, 4 MM², ANTI-CHAMA 450/750 V, PARA CIRCUITOS TERMINAIS - FORNECIMENTO E INSTALAÇÃO. AF_03/2023</t>
  </si>
  <si>
    <t>CABO DE COBRE FLEXÍVEL ISOLADO, 6 MM², ANTI-CHAMA 450/750 V, PARA CIRCUITOS TERMINAIS - FORNECIMENTO E INSTALAÇÃO. AF_03/2023</t>
  </si>
  <si>
    <t>15.018.0300-0</t>
  </si>
  <si>
    <t>CAIXA DE PASSAGEM DE EMBUTIR,EM ACO,COM TAMPA PARAFUSADA,DE12X12CM.FORNECIMENTO E COLOCACAO</t>
  </si>
  <si>
    <t>SBC 61461</t>
  </si>
  <si>
    <t>CAIXA DE PASSAGEM CH. DE ACO C/TAMPA APARAF. 200X200X10 PISO</t>
  </si>
  <si>
    <t>SBC 61462</t>
  </si>
  <si>
    <t>CAIXA DE PASSAGEM DE ACO C/ TAMPA APARAFUSADA 302X302X120</t>
  </si>
  <si>
    <t>INTERRUPTOR SIMPLES (1 MÓDULO) COM INTERRUPTOR PARALELO (2 MÓDULOS), 10A/250V, INCLUINDO SUPORTE E PLACA - FORNECIMENTO E INSTALAÇÃO. AF_03/2023</t>
  </si>
  <si>
    <t>INTERRUPTOR SIMPLES (2 MÓDULOS) COM INTERRUPTOR PARALELO (1 MÓDULO), 10A/250V, INCLUINDO SUPORTE E PLACA - FORNECIMENTO E INSTALAÇÃO. AF_03/2023</t>
  </si>
  <si>
    <t>INTERRUPTOR PARALELO (2 MÓDULOS), 10A/250V, INCLUINDO SUPORTE E PLACA - FORNECIMENTO E INSTALAÇÃO. AF_03/2023</t>
  </si>
  <si>
    <t>INTERRUPTOR INTERMEDIÁRIO (1 MÓDULO), 10A/250V, INCLUINDO SUPORTE E PLACA - FORNECIMENTO E INSTALAÇÃO. AF_03/2023</t>
  </si>
  <si>
    <t>INTERRUPTOR PARALELO (1 MÓDULO), 10A/250V, INCLUINDO SUPORTE E PLACA - FORNECIMENTO E INSTALAÇÃO. AF_03/2023</t>
  </si>
  <si>
    <t>INTERRUPTOR SIMPLES (1 MÓDULO) COM INTERRUPTOR PARALELO (1 MÓDULO), 10A/250V, INCLUINDO SUPORTE E PLACA - FORNECIMENTO E INSTALAÇÃO. AF_03/2023</t>
  </si>
  <si>
    <t>INTERRUPTOR SIMPLES (1 MÓDULO), 10A/250V, INCLUINDO SUPORTE E PLACA - FORNECIMENTO E INSTALAÇÃO. AF_03/2023</t>
  </si>
  <si>
    <t>INTERRUPTOR SIMPLES (2 MÓDULOS), 10A/250V, INCLUINDO SUPORTE E PLACA - FORNECIMENTO E INSTALAÇÃO. AF_03/2023</t>
  </si>
  <si>
    <t>SBC 59208</t>
  </si>
  <si>
    <t>PLACA COM UM FURO IMPERIA BRANCO IRIEL P/ SAIDA CABO DE SOM</t>
  </si>
  <si>
    <t>SBC 62568</t>
  </si>
  <si>
    <t>PLACA (ESPELHO) 1 POSTO HORIZONTAL 4x2 PIAL PLUS</t>
  </si>
  <si>
    <t>TOMADA MÉDIA DE EMBUTIR (1 MÓDULO), 2P+T 10 A, INCLUINDO SUPORTE E PLACA - FORNECIMENTO E INSTALAÇÃO. AF_03/2023</t>
  </si>
  <si>
    <t>TOMADA MÉDIA DE EMBUTIR (1 MÓDULO), 2P+T 20 A, INCLUINDO SUPORTE E PLACA - FORNECIMENTO E INSTALAÇÃO. AF_03/2023</t>
  </si>
  <si>
    <t>SBC 59109</t>
  </si>
  <si>
    <t>PLACA CEGA 4"x4"</t>
  </si>
  <si>
    <t>INTERRUPTOR SIMPLES (1 MÓDULO) COM 1 TOMADA DE EMBUTIR 2P+T 10 A, SEM SUPORTE E SEM PLACA - FORNECIMENTO E INSTALAÇÃO. AF_03/2023</t>
  </si>
  <si>
    <t>INTERRUPTOR SIMPLES (2 MÓDULOS) COM 1 TOMADA DE EMBUTIR 2P+T 10 A, SEM SUPORTE E SEM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</si>
  <si>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</si>
  <si>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</si>
  <si>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(3 MÓDULOS), 2P+T 10 A, SEM SUPORTE E SEM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</si>
  <si>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</si>
  <si>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</si>
  <si>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SBC 60380</t>
  </si>
  <si>
    <t>SENSOR DE PRESENCA (LIGA/DESLIGA)</t>
  </si>
  <si>
    <t>SBC 64035</t>
  </si>
  <si>
    <t>DISJUNTOR TRIPOLAR 100A CURVA C STECK</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</si>
  <si>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</si>
  <si>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</si>
  <si>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</si>
  <si>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</si>
  <si>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</si>
  <si>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</si>
  <si>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32A - FORNECIMENTO E INSTALAÇÃO. AF_10/2020</t>
  </si>
  <si>
    <t>Mini-Disjuntor bipolar 63A, curva C, 5kA, 127/220Vca, referência Siemens, GE, Schneider ou equivalente</t>
  </si>
  <si>
    <t>Disjuntor termomagnetico bipolar 70 A, padrão DIN (Europeu - linha branca), curva C, corrente 5KA</t>
  </si>
  <si>
    <t>DISJUNTOR TRIPOLAR TIPO DIN, CORRENTE NOMINAL DE 16A - FORNECIMENTO E INSTALAÇÃO. AF_10/2020</t>
  </si>
  <si>
    <t>Disjuntor caixa moldada termomagnetico fixo, tripolar 200A, Icu: 50kA, 400/500Vca, referência Siemens, Soprano, Schneider ou equivalente</t>
  </si>
  <si>
    <t>DISJUNTOR TRIPOLAR TIPO DIN, CORRENTE NOMINAL DE 40A - FORNECIMENTO E INSTALAÇÃO. AF_10/2020</t>
  </si>
  <si>
    <t>DISJUNTOR TRIPOLAR TIPO NEMA, CORRENTE NOMINAL DE 60 ATÉ 100A - FORNECIMENTO E INSTALAÇÃO. AF_10/2020</t>
  </si>
  <si>
    <t>SBC 64563</t>
  </si>
  <si>
    <t>DISPOSITIVO PROTETOR DE SURTO 220V OU 127V, 20 KA, TRIFÁSICO</t>
  </si>
  <si>
    <t>37.24.042</t>
  </si>
  <si>
    <t>Dispositivo de proteção contra surto, 1 polo, suportabilidade &lt;= 4 kV, Un até 240V/415V, Iimp = 60 kA, curva de ensaio 10/350µs - classe 1</t>
  </si>
  <si>
    <t>Interruptor Diferencial Bipolar DR 25A, 30mA ? 6kA, referência Siemens, Schneider, WEG ou equivalente</t>
  </si>
  <si>
    <t>Interruptor Diferencial Bipolar DR 40A, 30mA ? 6kA, referência Siemens, Schneider, WEG ou equivalente</t>
  </si>
  <si>
    <t>SBC 62571</t>
  </si>
  <si>
    <t>SAIDA PARA ELETRODUTO MG2982 HORIZONTAL</t>
  </si>
  <si>
    <t>SBC 63612</t>
  </si>
  <si>
    <t>SAIDA HORIZONTAL PARA ELETROCALHA 1 1/4"</t>
  </si>
  <si>
    <t>Curva horizontal 100 x 75 mm para eletrocalha metálica, com ângulo 90° (ref.: mopa ou similar)</t>
  </si>
  <si>
    <t>15.018.0520-0</t>
  </si>
  <si>
    <t>ELETROCALHA PERFURADA,COM TAMPA,TIPO "U",100X75MM,TRATAMENTOSUPERFICIAL PRE-ZINCADO A QUENTE,EXCLUSIVE CONEXOES,ACESSORIOS E FIXACAO SUPERIOR.FORNECIMENTO E COLOCACAO</t>
  </si>
  <si>
    <t>Suporte vertical 150 x 150 mm para fixação de eletrocalha metálica (ref.: mopa ou similar)</t>
  </si>
  <si>
    <t>15.018.0756-0</t>
  </si>
  <si>
    <t>TE HORIZONTAL,90º,PARA ELETROCALHA PERFURADA OU LISA,100X75MM.FORNECIMENTO E COLOCACAO</t>
  </si>
  <si>
    <t>SBC 63617</t>
  </si>
  <si>
    <t>EMENDA PARA ELETROCALHA TIPO U 100X100</t>
  </si>
  <si>
    <t>Terminal 100 x 75 mm, zincado, para eletrocalha metálica (ref. Mopa ou similar)</t>
  </si>
  <si>
    <t>ELETRODUTO FLEXÍVEL CORRUGADO REFORÇADO, PVC, DN 32 MM (1"), PARA CIRCUITOS TERMINAIS, INSTALADO EM FORRO - FORNECIMENTO E INSTALAÇÃO. AF_03/2023_PA</t>
  </si>
  <si>
    <t>ELETRODUTO FLEXÍVEL CORRUGADO REFORÇADO, PVC, DN 25 MM (3/4"), PARA CIRCUITOS TERMINAIS, INSTALADO EM FORRO - FORNECIMENTO E INSTALAÇÃO. AF_03/2023_PA</t>
  </si>
  <si>
    <t>ELETRODUTO RÍGIDO ROSCÁVEL, PVC, DN 50 MM (1 1/2"), PARA REDE ENTERRADA DE DISTRIBUIÇÃO DE ENERGIA ELÉTRICA - FORNECIMENTO E INSTALAÇÃO. AF_12/2021</t>
  </si>
  <si>
    <t>ELETRODUTO RÍGIDO ROSCÁVEL, PVC, DN 40 MM (1 1/4"), PARA CIRCUITOS TERMINAIS, INSTALADO EM FORRO - FORNECIMENTO E INSTALAÇÃO. AF_03/2023</t>
  </si>
  <si>
    <t>ELETRODUTO RÍGIDO ROSCÁVEL, PVC, DN 60 MM (2"), PARA REDE ENTERRADA DE DISTRIBUIÇÃO DE ENERGIA ELÉTRICA - FORNECIMENTO E INSTALAÇÃO. AF_12/2021</t>
  </si>
  <si>
    <t>38.04.080</t>
  </si>
  <si>
    <t>Eletroduto galvanizado conforme NBR13057 -  1 1/4´ com acessórios</t>
  </si>
  <si>
    <t>Luminária de emergência, de sobrepor, tipo bloco autônomo, com autonomia de 1h, modelo LLE-LLEDDF, da KBR ou si</t>
  </si>
  <si>
    <t>50.05.312</t>
  </si>
  <si>
    <t>Bloco autônomo de iluminação de emergência LED, com autonomia mínima de 3 horas, fluxo luminoso de 2.000 até 3.000 lúmens, equipado com 2 faróis</t>
  </si>
  <si>
    <t>Soquete ou bocal de porcelana E27 de tempo, ref.MT-2233, marca Decorlux ou similar</t>
  </si>
  <si>
    <t>ARMAÇÃO SECUNDÁRIA, COM 1 ESTRIBO E 1 ISOLADOR - FORNECIMENTO E INSTALAÇÃO. AF_07/2020</t>
  </si>
  <si>
    <t>QUADRO DE MEDIÇÃO GERAL DE ENERGIA COM 16 MEDIDORES - FORNECIMENTO E INSTALAÇÃO. AF_10/2020</t>
  </si>
  <si>
    <t>Quadro de distribuição de embutir, em chapa de aço, para até 24 disjuntores, com barramento, padrão DIN, exclusive disjuntores -  Rev 01  03/2022</t>
  </si>
  <si>
    <t>Quadro de distribuição de embutir, em chapa de aço, para até 32 disjuntores, com barramento, padrão DIN, exclusive disjuntores</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</si>
  <si>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</si>
  <si>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</si>
  <si>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</si>
  <si>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ILUMINAÇÃO</t>
  </si>
  <si>
    <t>LUMINÁRIA ARANDELA TIPO TARTARUGA, DE SOBREPOR, COM 1 LÂMPADA LED DE 6 W, SEM REATOR - FORNECIMENTO E INSTALAÇÃO. AF_09/2024</t>
  </si>
  <si>
    <t>41.31.040</t>
  </si>
  <si>
    <t>Luminária LED retangular de sobrepor com difusor translúcido, 4000 K, fluxo luminoso de 3690 a 4800 lm, potência de 35 W a 41 W</t>
  </si>
  <si>
    <t>SBC 60121</t>
  </si>
  <si>
    <t>LUMINARIA DE EMBUTIR PLAFON 18W LED BRANCO FRIO 22,5x22,5</t>
  </si>
  <si>
    <t>Luminária plafon (sobrepor) 40 x 40 - 36 W - 6000K - G- Light ou similar</t>
  </si>
  <si>
    <t>41.11.712</t>
  </si>
  <si>
    <t>Luminária LED redonda de embutir para parede ou piso, área interna ou externa, bivolt - potência 6 W</t>
  </si>
  <si>
    <t>LUMINÁRIA DE EMERGÊNCIA, COM 30 LÂMPADAS LED DE 2 W, SEM REATOR - FORNECIMENTO E INSTALAÇÃO. AF_09/2024</t>
  </si>
  <si>
    <t>SPDA</t>
  </si>
  <si>
    <t>Caixa de equipotencialização em aço 200x200x90mm, para embutir com tampa, com 9 terminais, ref:TEL-901 ou similar (SPDA)</t>
  </si>
  <si>
    <t>CAIXA COM GRELHA RETANGULAR DE FERRO FUNDIDO, EM ALVENARIA COM BLOCOS DE CONCRETO, DIMENSÕES INTERNAS: 0,30 X 1,00 X 1,00. AF_12/2020</t>
  </si>
  <si>
    <t>CAIXA DE INSPEÇÃO PARA ATERRAMENTO, CIRCULAR, EM POLIETILENO, DIÂMETRO INTERNO = 0,3 M. AF_12/2020</t>
  </si>
  <si>
    <t>SBC 78054</t>
  </si>
  <si>
    <t>HASTE ATERRAMENTO COBREADA 5/8" x 2,40m 6715 670106 - MAGNET</t>
  </si>
  <si>
    <t>CAPTOR TIPO FRANKLIN PARA SPDA - FORNECIMENTO E INSTALAÇÃO. AF_08/2023</t>
  </si>
  <si>
    <t>MASTRO 1 ½", COM 3 METROS, PARA SPDA - FORNECIMENTO E INSTALAÇÃO. AF_08/2023</t>
  </si>
  <si>
    <t>MINI CAPTOR PARA SPDA - FORNECIMENTO E INSTALAÇÃO. AF_08/2023</t>
  </si>
  <si>
    <t>SBC 78206</t>
  </si>
  <si>
    <t>CABO DE COBRE NU MEIO DURO 7 FIOS 35mm2</t>
  </si>
  <si>
    <t>SBC 78212</t>
  </si>
  <si>
    <t>CABO DE COBRE NU MEIO DURO 7 FIOS 50mm2</t>
  </si>
  <si>
    <t>ELETRODUTO PVC RÍGIDO, DIÂMETRO 40MM, COM 3 METROS, PARA SPDA - FORNECIMENTO E INSTALAÇÃO. AF_08/2023</t>
  </si>
  <si>
    <t>ISOLADOR, TIPO ROLDANA, PARA BAIXA TENSÃO - FORNECIMENTO E INSTALAÇÃO. AF_07/2020</t>
  </si>
  <si>
    <t>CLIMATIZAÇÃO</t>
  </si>
  <si>
    <t>TUBO EM COBRE FLEXÍVEL, DN 1/4", COM ISOLAMENTO, INSTALADO EM RAMAL DE ALIMENTAÇÃO DE AR CONDICIONADO COM CONDENSADORA CENTRAL - FORNECIMENTO E INSTALAÇÃO. AF_12/2015</t>
  </si>
  <si>
    <t>TUBO EM COBRE FLEXÍVEL, DN 3/8", COM ISOLAMENTO, INSTALADO EM FORRO, PARA RAMAL DE ALIMENTAÇÃO DE AR CONDICIONADO, INCLUSO FIXADOR. AF_11/2021_PA</t>
  </si>
  <si>
    <t>TUBO EM COBRE FLEXÍVEL, DN 1/2", COM ISOLAMENTO, INSTALADO EM FORRO, PARA RAMAL DE ALIMENTAÇÃO DE AR CONDICIONADO, INCLUSO FIXADOR. AF_11/2021_PA</t>
  </si>
  <si>
    <t>TUBO EM COBRE FLEXÍVEL, DN 5/8", COM ISOLAMENTO, INSTALADO EM RAMAL DE ALIMENTAÇÃO DE AR CONDICIONADO COM CONDENSADORA INDIVIDUAL - FORNECIMENTO E INSTALAÇÃO. AF_12/2015</t>
  </si>
  <si>
    <t>Cabo de cobre PP Cordplast 4 x 2,5 mm2, 450/750v</t>
  </si>
  <si>
    <t>m</t>
  </si>
  <si>
    <t>SBC 200065</t>
  </si>
  <si>
    <t>CAIXA PARA ENCAIXE E INSTALACAO APARELHO AR CONDICIONADO</t>
  </si>
  <si>
    <t>15.005.0280-0</t>
  </si>
  <si>
    <t>DUTO PARA EXAUSTAO DE AR/VENTILACAO,CHAVETADO EM CHAPA DE ACO GALVANIZADO,NAS DIVERSAS BITOLAS,CONFORME ABNT NBR 16401,INCLUSIVE SUPORTES PINTADOS,GRELHAS,DIFUSORES EM ALUMINIO EXTRUDADO E DEMAIS ITENS NECESSARIOS.FORNECIMENTO E COLOCACAO</t>
  </si>
  <si>
    <t>SBC 70665</t>
  </si>
  <si>
    <t>DUTO FLEXIVEL ALUMINIO C/ ISOLAMENTO TERMICO LA VIDRO 150mm 6"</t>
  </si>
  <si>
    <t>SBC 70660</t>
  </si>
  <si>
    <t>DUTO FLEXIVEL ALUMINIO C/ ISOLAMENTO TERMICO LA VIDRO 100mm 4"</t>
  </si>
  <si>
    <t>Barra roscada bicromatizada ø 3/8" x 3000mm</t>
  </si>
  <si>
    <t>Fornecimento e instalação de porca sextavada 3/8" (ref vl 1.55 valemam ou similar)</t>
  </si>
  <si>
    <t>SUPORTE PARA 2 TUBOS HORIZONTAIS, ESPAÇADO A CADA 56 CM, EM PERFILADO COM COMPRIMENTO DE 25 CM FIXADO EM LAJE, POR METRO DE TUBULAÇÃO FIXADA. AF_09/2023</t>
  </si>
  <si>
    <t>SBC 70901</t>
  </si>
  <si>
    <t>EXAUSTOR CENTRIFUGO SIROCO TRIFASICO EC5-TN-3</t>
  </si>
  <si>
    <t>SBC 70876</t>
  </si>
  <si>
    <t>EXAUSTOR CENTRIFUGO SIROCO TRIFASICO MODELO EC4-TN</t>
  </si>
  <si>
    <t>SBC 70557</t>
  </si>
  <si>
    <t>CAIXA DE VENTILACAO PARA FORRO COLARINHO COM BOCAL CVM1800</t>
  </si>
  <si>
    <t>SBC 70216</t>
  </si>
  <si>
    <t>CAIXA DE VENTILACAO PARA FORRO CAB-250 220V S&amp;P</t>
  </si>
  <si>
    <t>SBC 73411</t>
  </si>
  <si>
    <t>CAIXA DE VENTILACAO PARA FORRO MODELO: CAB-250N - 220V OTAM</t>
  </si>
  <si>
    <t>SBC 70205</t>
  </si>
  <si>
    <t>EXAUSTOR AXIAL MULTIVAC MODELO MURO 150A</t>
  </si>
  <si>
    <t>DADOS E VOZ</t>
  </si>
  <si>
    <t>TOMADA DE REDE RJ45 - FORNECIMENTO E INSTALAÇÃO. AF_11/2019</t>
  </si>
  <si>
    <t>Curva horizontal 75 x 50 mm para eletrocalha metálica, com ângulo 90° (ref.: mopa ou similar)</t>
  </si>
  <si>
    <t>Fornecimento e instalação de eletrocalha metálica  75 x  50 x 3000 mm (ref. vl 3.01 ge 75/50 valemam ou similar)</t>
  </si>
  <si>
    <t>Suporte vertical  100 x 100 mm  para fixação de eletrocalha metálica ( ref.: Mopa ou similar)</t>
  </si>
  <si>
    <t>Tê horizontal 75 x 50 mm para eletrocalha metálica (ref. Mopa ou similar)</t>
  </si>
  <si>
    <t>SBC 63747</t>
  </si>
  <si>
    <t>EMENDA INTERNA PARA ELETROCALHA 50x50</t>
  </si>
  <si>
    <t>Terminal 75 x 50 mm para eletrocalha metalica (ref. vl 3.01-25 ge valemam ou similar)</t>
  </si>
  <si>
    <t>69.20.340</t>
  </si>
  <si>
    <t>Tomada para TV, tipo pino Jack, com placa</t>
  </si>
  <si>
    <t>GASES MEDICINAIS</t>
  </si>
  <si>
    <t>TUBO EM COBRE RÍGIDO, DN 15 MM, CLASSE A, SEM ISOLAMENTO, INSTALADO EM RAMAL E SUB-RAMAL DE GÁS MEDICINAL - FORNECIMENTO E INSTALAÇÃO. AF_04/2022</t>
  </si>
  <si>
    <t>TÊ EM COBRE, DN 15 MM, SEM ANEL DE SOLDA, INSTALADO EM RAMAL E SUB-RAMAL DE GÁS MEDICINAL - FORNECIMENTO E INSTALAÇÃO. AF_04/2022</t>
  </si>
  <si>
    <t>COTOVELO EM COBRE, DN 15 MM, 90 GRAUS, SEM ANEL DE SOLDA, INSTALADO EM RAMAL E SUB-RAMAL DE GÁS MEDICINAL - FORNECIMENTO E INSTALAÇÃO. AF_04/2022</t>
  </si>
  <si>
    <t>LUVA EM COBRE, DN 15 MM, SEM ANEL DE SOLDA, INSTALADO EM RAMAL E SUB-RAMAL DE GÁS MEDICINAL - FORNECIMENTO E INSTALAÇÃO. AF_04/2022</t>
  </si>
  <si>
    <t>18.050.0100-0</t>
  </si>
  <si>
    <t>PAINEL DE ALARME MEDICINAL AR COMPRIMIDO,OXIDO NITROSO,DIOXIDO DE CARBONO,OXIGENIO E VACUO.FORNECIMENTO E ASSENTAMENTO.(PARA INSTALACAO VIDE FAMILIA 15.014)</t>
  </si>
  <si>
    <t>Régua p/gás medicinal,em alumínio,dimensões: 850x220x70mm,com: 01 ponto p/ oxigênio, 01 ponto p/ ar comprimido, 01 ponto p/ vácuo, 01 ponto p/ óxido nitroso, 08 tomadas elétricas, mod.Square Line,VTC Vitatec ou similar</t>
  </si>
  <si>
    <t>CPU 009 - UBS</t>
  </si>
  <si>
    <t>POSTO DE CONSUMO DE O2 OU AR VÁCUO OU N2O</t>
  </si>
  <si>
    <t>Central manifold para cilindros 2 x 2 para oxigênio, ar comprimido e óxido nitroso com serpentina e sem válvula de alta pressão</t>
  </si>
  <si>
    <t>FIXAÇÃO DE TUBOS HORIZONTAIS DE PVC ÁGUA/PVC ESGOTO/PVC PLUVIAL/CPVC/PPR/COBRE OU AÇO, DIÂMETROS MENORES OU IGUAIS A 40 MM, COM ABRAÇADEIRA METÁLICA RÍGIDA TIPO  D  COM PARAFUSO DE FIXAÇÃO 1 1/4", FIXADA DIRETAMENTE NA LAJE OU PAREDE. AF_09/2023</t>
  </si>
  <si>
    <t>URBANIZAÇÃO</t>
  </si>
  <si>
    <t>PAVIMENTAÇÃO E ACESSIBILIDADE</t>
  </si>
  <si>
    <t>PISO PODOTÁTIL DE ALERTA OU DIRECIONAL, DE CONCRETO, ASSENTADO SOBRE ARGAMASSA. AF_03/2024</t>
  </si>
  <si>
    <t>EXECUÇÃO DE PAVIMENTO EM PISO INTERTRAVADO, COM BLOCO RETANGULAR COR NATURAL DE 20 X 10 CM, ESPESSURA 8 CM. AF_10/2022</t>
  </si>
  <si>
    <t>SICRO</t>
  </si>
  <si>
    <t>Pintura de faixa com termoplástico por aspersão - espessura de 1,5 mm</t>
  </si>
  <si>
    <t>ED-50518</t>
  </si>
  <si>
    <t>PINTURA PARA SINALIZAÇÃO DE VAGA DE ESTACIONAMENTO PARA PORTADORES DE NECESSIDADES ESPECIAIS SOBRE PAVIMENTAÇÃO URBANA</t>
  </si>
  <si>
    <t>U</t>
  </si>
  <si>
    <t>ASSENTAMENTO DE GUIA (MEIO-FIO) EM TRECHO CURVO, CONFECCIONADA EM CONCRETO PRÉ-FABRICADO, DIMENSÕES 100X15X13X20 CM (COMPRIMENTO X BASE INFERIOR X BASE SUPERIOR X ALTURA). AF_01/2024</t>
  </si>
  <si>
    <t>PAISAGISMO</t>
  </si>
  <si>
    <t>PLANTIO DE GRAMA ESMERALDA OU SÃO CARLOS OU CURITIBANA, EM PLACAS. AF_07/2024</t>
  </si>
  <si>
    <t>SINALIZAÇÃO</t>
  </si>
  <si>
    <t>Letra em aço inox escovado/polido 20 x 20cm - instalado</t>
  </si>
  <si>
    <t>SERVIÇOS COMPLEMENTARES</t>
  </si>
  <si>
    <t>Limpeza/remoção de tintas em pisos e revestimentos</t>
  </si>
  <si>
    <t>Limpeza geral</t>
  </si>
  <si>
    <t>BDI Padrão:</t>
  </si>
  <si>
    <t>Não Desonerado</t>
  </si>
  <si>
    <r>
      <rPr>
        <b/>
        <sz val="10"/>
        <color rgb="FF000000"/>
        <rFont val="Calibri"/>
        <family val="2"/>
      </rPr>
      <t xml:space="preserve">Obra: </t>
    </r>
    <r>
      <rPr>
        <sz val="10"/>
        <color rgb="FF000000"/>
        <rFont val="Calibri"/>
        <family val="2"/>
      </rPr>
      <t>CONSTRUÇÃO DE UBS PORTE 3 - BERTO CÍRIO</t>
    </r>
  </si>
  <si>
    <r>
      <rPr>
        <b/>
        <sz val="10"/>
        <color rgb="FF000000"/>
        <rFont val="Calibri"/>
        <family val="2"/>
      </rPr>
      <t xml:space="preserve">Bancos: </t>
    </r>
    <r>
      <rPr>
        <sz val="10"/>
        <color rgb="FF000000"/>
        <rFont val="Calibri"/>
        <family val="2"/>
      </rPr>
      <t>SINAPI: RS 4/2025</t>
    </r>
    <r>
      <rPr>
        <b/>
        <sz val="10"/>
        <color rgb="FF000000"/>
        <rFont val="Calibri"/>
        <family val="2"/>
      </rPr>
      <t xml:space="preserve">, </t>
    </r>
    <r>
      <rPr>
        <sz val="10"/>
        <color rgb="FF000000"/>
        <rFont val="Calibri"/>
        <family val="2"/>
      </rPr>
      <t>SEINFRA: CE 10/2023, SETOP: CENTRAL 10/2023, EDUCACAO-SP: SP 1/2025, SICRO3: RS 1/2025, SIURB: SP 1/2025, EMOP: RJ 3/2025                                                                                       OBRAS-SP: SP 2/2025, DER-ES-EDIFICA: ES 2/2025, SUDECAP: BH 1/2025, ORSE: SE 3/2025, SBC 4/2025</t>
    </r>
  </si>
  <si>
    <t>Mensalista: 69,95%</t>
  </si>
  <si>
    <t xml:space="preserve">Encargos Sociais Horista: 112,84% </t>
  </si>
  <si>
    <t>A</t>
  </si>
  <si>
    <t>A.1</t>
  </si>
  <si>
    <t>A.2</t>
  </si>
  <si>
    <t>A.3</t>
  </si>
  <si>
    <t>A.4</t>
  </si>
  <si>
    <t>B</t>
  </si>
  <si>
    <t>B.1</t>
  </si>
  <si>
    <t>B.2</t>
  </si>
  <si>
    <t>B.5</t>
  </si>
  <si>
    <t>C</t>
  </si>
  <si>
    <t>B.3</t>
  </si>
  <si>
    <t>C.1</t>
  </si>
  <si>
    <t>C.2</t>
  </si>
  <si>
    <t>C.3</t>
  </si>
  <si>
    <t>C.4</t>
  </si>
  <si>
    <t>D</t>
  </si>
  <si>
    <t>D.1</t>
  </si>
  <si>
    <t>D.2</t>
  </si>
  <si>
    <t>D.3</t>
  </si>
  <si>
    <t>E</t>
  </si>
  <si>
    <t>E.1</t>
  </si>
  <si>
    <t>E.2</t>
  </si>
  <si>
    <t>E.3</t>
  </si>
  <si>
    <t>F</t>
  </si>
  <si>
    <t>G</t>
  </si>
  <si>
    <t>TOTAL LOTE 1</t>
  </si>
  <si>
    <t>G.1</t>
  </si>
  <si>
    <t>G.1.1</t>
  </si>
  <si>
    <t>G.2</t>
  </si>
  <si>
    <t>G.2.1</t>
  </si>
  <si>
    <t>G.2.2</t>
  </si>
  <si>
    <t>G.3</t>
  </si>
  <si>
    <t>G.3.1</t>
  </si>
  <si>
    <t>G.4</t>
  </si>
  <si>
    <t>H.1</t>
  </si>
  <si>
    <t>H.2</t>
  </si>
  <si>
    <t>I</t>
  </si>
  <si>
    <t>I.1</t>
  </si>
  <si>
    <t>I.2</t>
  </si>
  <si>
    <t>I.3</t>
  </si>
  <si>
    <t>J</t>
  </si>
  <si>
    <t>J.1</t>
  </si>
  <si>
    <t>K</t>
  </si>
  <si>
    <t>K.1</t>
  </si>
  <si>
    <t>K.2</t>
  </si>
  <si>
    <t>L</t>
  </si>
  <si>
    <t>L.1</t>
  </si>
  <si>
    <t>L.2</t>
  </si>
  <si>
    <t>L.3</t>
  </si>
  <si>
    <t>N</t>
  </si>
  <si>
    <t>N.1</t>
  </si>
  <si>
    <t>N.2</t>
  </si>
  <si>
    <t>N.3</t>
  </si>
  <si>
    <t>O</t>
  </si>
  <si>
    <t>O.1</t>
  </si>
  <si>
    <t>O.2</t>
  </si>
  <si>
    <t>O.3</t>
  </si>
  <si>
    <t>O.4</t>
  </si>
  <si>
    <t>P</t>
  </si>
  <si>
    <t>P.1</t>
  </si>
  <si>
    <t>P.2</t>
  </si>
  <si>
    <t>P.3</t>
  </si>
  <si>
    <t>Q</t>
  </si>
  <si>
    <t>Q.1</t>
  </si>
  <si>
    <t>Q.2</t>
  </si>
  <si>
    <t>R</t>
  </si>
  <si>
    <t>S</t>
  </si>
  <si>
    <t>T</t>
  </si>
  <si>
    <t>T.1</t>
  </si>
  <si>
    <t>T.2</t>
  </si>
  <si>
    <t>T.3</t>
  </si>
  <si>
    <t>T.4</t>
  </si>
  <si>
    <t>CRONOGRAMA FÍSICO-FINANCEIRO</t>
  </si>
  <si>
    <t>ITEM</t>
  </si>
  <si>
    <t>DESCRIÇÃO DOS SERVIÇOS</t>
  </si>
  <si>
    <t>VALOR (R$)</t>
  </si>
  <si>
    <t>Valores Totais</t>
  </si>
  <si>
    <t>ACUMULADO</t>
  </si>
  <si>
    <t>LOTE 1 - CONSTRUÇÃO UBS PORTE 3</t>
  </si>
  <si>
    <t>Construção de UBS TIPO 3 - Bairro Berto Círio</t>
  </si>
  <si>
    <t>MÊS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</si>
</sst>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_-&quot;R$&quot;\ * #,##0.000_-;\-&quot;R$&quot;\ * #,##0.000_-;_-&quot;R$&quot;\ * &quot;-&quot;??_-;_-@_-"/>
    <numFmt numFmtId="165" formatCode="0.000%"/>
  </numFmts>
  <fonts count="16" x14ac:knownFonts="1">
    <font>
      <sz val="11"/>
      <color rgb="FF000000"/>
      <name val="Calibri"/>
    </font>
    <font>
      <sz val="12"/>
      <color rgb="FF000000"/>
      <name val="Calibri"/>
    </font>
    <font>
      <sz val="11"/>
      <color rgb="FF000000"/>
      <name val="Calibri"/>
    </font>
    <font>
      <sz val="11"/>
      <color rgb="FF000000"/>
      <name val="Calibri"/>
      <family val="2"/>
    </font>
    <font>
      <b/>
      <sz val="11"/>
      <color rgb="FF000000"/>
      <name val="Calibri"/>
      <family val="2"/>
    </font>
    <font>
      <sz val="10"/>
      <color rgb="FF000000"/>
      <name val="Calibri"/>
      <family val="2"/>
    </font>
    <font>
      <b/>
      <sz val="10"/>
      <color rgb="FF000000"/>
      <name val="Calibri"/>
      <family val="2"/>
    </font>
    <font>
      <sz val="10"/>
      <color theme="1"/>
      <name val="Calibri"/>
      <family val="2"/>
    </font>
    <font>
      <b/>
      <sz val="10"/>
      <color theme="1"/>
      <name val="Calibri"/>
      <family val="2"/>
    </font>
    <font>
      <b/>
      <sz val="12"/>
      <color rgb="FF000000"/>
      <name val="Calibri"/>
      <family val="2"/>
    </font>
    <font>
      <b/>
      <sz val="14"/>
      <color rgb="FF000000"/>
      <name val="Calibri"/>
      <family val="2"/>
    </font>
    <font>
      <b/>
      <sz val="18"/>
      <color rgb="FF000000"/>
      <name val="Calibri"/>
      <family val="2"/>
    </font>
    <font>
      <b/>
      <sz val="20"/>
      <color rgb="FF000000"/>
      <name val="Calibri"/>
      <family val="2"/>
    </font>
    <font>
      <sz val="12"/>
      <color rgb="FF000000"/>
      <name val="Calibri"/>
      <family val="2"/>
    </font>
    <font>
      <sz val="11"/>
      <color rgb="FF000000"/>
      <name val="Calibri"/>
      <family val="2"/>
      <scheme val="minor"/>
    </font>
    <font>
      <sz val="8"/>
      <name val="Calibri"/>
      <family val="2"/>
    </font>
  </fonts>
  <fills count="14">
    <fill>
      <patternFill patternType="none"/>
    </fill>
    <fill>
      <patternFill patternType="gray125"/>
    </fill>
    <fill>
      <patternFill patternType="solid">
        <fgColor rgb="FFFFFFFF"/>
        <bgColor rgb="FF000000"/>
      </patternFill>
    </fill>
    <fill>
      <patternFill patternType="solid">
        <fgColor rgb="FF808080"/>
        <bgColor rgb="FF000000"/>
      </patternFill>
    </fill>
    <fill>
      <patternFill patternType="solid">
        <fgColor rgb="FFBABABA"/>
        <bgColor rgb="FF000000"/>
      </patternFill>
    </fill>
    <fill>
      <patternFill patternType="solid">
        <fgColor theme="0" tint="-0.34998626667073579"/>
        <bgColor rgb="FF000000"/>
      </patternFill>
    </fill>
    <fill>
      <patternFill patternType="solid">
        <fgColor theme="3" tint="0.59999389629810485"/>
        <bgColor rgb="FF000000"/>
      </patternFill>
    </fill>
    <fill>
      <patternFill patternType="solid">
        <fgColor theme="0" tint="-0.14999847407452621"/>
        <bgColor rgb="FF000000"/>
      </patternFill>
    </fill>
    <fill>
      <patternFill patternType="solid">
        <fgColor rgb="FFE4E4E4"/>
        <bgColor rgb="FF000000"/>
      </patternFill>
    </fill>
    <fill>
      <patternFill patternType="solid">
        <fgColor rgb="FF8DB4E2"/>
        <bgColor rgb="FF000000"/>
      </patternFill>
    </fill>
    <fill>
      <patternFill patternType="solid">
        <fgColor rgb="FFBFBFBF"/>
        <bgColor rgb="FF000000"/>
      </patternFill>
    </fill>
    <fill>
      <patternFill patternType="solid">
        <fgColor rgb="FFD9D9D9"/>
        <bgColor rgb="FF000000"/>
      </patternFill>
    </fill>
    <fill>
      <patternFill patternType="solid">
        <fgColor rgb="FFF1EA8D"/>
        <bgColor rgb="FF000000"/>
      </patternFill>
    </fill>
    <fill>
      <patternFill patternType="solid">
        <fgColor rgb="FFF1EA8D"/>
        <bgColor indexed="64"/>
      </patternFill>
    </fill>
  </fills>
  <borders count="3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s>
  <cellStyleXfs count="5">
    <xf numFmtId="0" fontId="0" fillId="0" borderId="0"/>
    <xf numFmtId="44" fontId="2" fillId="0" borderId="0" applyFont="0" applyFill="0" applyBorder="0" applyAlignment="0" applyProtection="0"/>
    <xf numFmtId="9" fontId="2" fillId="0" borderId="0" applyFont="0" applyFill="0" applyBorder="0" applyAlignment="0" applyProtection="0"/>
    <xf numFmtId="0" fontId="14" fillId="0" borderId="0"/>
    <xf numFmtId="44" fontId="3" fillId="0" borderId="0" applyFont="0" applyFill="0" applyBorder="0" applyAlignment="0" applyProtection="0"/>
  </cellStyleXfs>
  <cellXfs count="163">
    <xf numFmtId="0" fontId="0" fillId="0" borderId="0" xfId="0"/>
    <xf numFmtId="0" fontId="0" fillId="0" borderId="0" xfId="0" applyAlignment="1">
      <alignment vertical="center"/>
    </xf>
    <xf numFmtId="0" fontId="0" fillId="0" borderId="0" xfId="0" applyAlignment="1">
      <alignment horizontal="center" vertical="center"/>
    </xf>
    <xf numFmtId="44" fontId="0" fillId="0" borderId="0" xfId="1" applyFont="1" applyAlignment="1">
      <alignment horizontal="right" vertical="center"/>
    </xf>
    <xf numFmtId="0" fontId="3" fillId="2" borderId="1" xfId="3" applyFont="1" applyFill="1" applyBorder="1" applyAlignment="1">
      <alignment horizontal="center" vertical="center" wrapText="1"/>
    </xf>
    <xf numFmtId="164" fontId="3" fillId="2" borderId="2" xfId="3" applyNumberFormat="1" applyFont="1" applyFill="1" applyBorder="1" applyAlignment="1">
      <alignment vertical="center" wrapText="1"/>
    </xf>
    <xf numFmtId="0" fontId="3" fillId="2" borderId="2" xfId="3" applyFont="1" applyFill="1" applyBorder="1" applyAlignment="1">
      <alignment vertical="center" wrapText="1"/>
    </xf>
    <xf numFmtId="0" fontId="3" fillId="2" borderId="4" xfId="3" applyFont="1" applyFill="1" applyBorder="1" applyAlignment="1">
      <alignment horizontal="center" vertical="center" wrapText="1"/>
    </xf>
    <xf numFmtId="0" fontId="13" fillId="2" borderId="0" xfId="3" applyFont="1" applyFill="1" applyAlignment="1">
      <alignment vertical="center" wrapText="1"/>
    </xf>
    <xf numFmtId="0" fontId="9" fillId="2" borderId="0" xfId="3" applyFont="1" applyFill="1" applyAlignment="1">
      <alignment vertical="center" wrapText="1"/>
    </xf>
    <xf numFmtId="0" fontId="3" fillId="2" borderId="0" xfId="3" applyFont="1" applyFill="1" applyAlignment="1">
      <alignment vertical="center" wrapText="1"/>
    </xf>
    <xf numFmtId="0" fontId="13" fillId="2" borderId="0" xfId="3" applyFont="1" applyFill="1" applyAlignment="1">
      <alignment horizontal="left" vertical="center" wrapText="1"/>
    </xf>
    <xf numFmtId="10" fontId="4" fillId="10" borderId="9" xfId="2" applyNumberFormat="1" applyFont="1" applyFill="1" applyBorder="1" applyAlignment="1">
      <alignment horizontal="center" vertical="center"/>
    </xf>
    <xf numFmtId="10" fontId="4" fillId="10" borderId="19" xfId="2" applyNumberFormat="1" applyFont="1" applyFill="1" applyBorder="1" applyAlignment="1">
      <alignment horizontal="center" vertical="center"/>
    </xf>
    <xf numFmtId="164" fontId="4" fillId="0" borderId="27" xfId="3" applyNumberFormat="1" applyFont="1" applyBorder="1" applyAlignment="1">
      <alignment vertical="center"/>
    </xf>
    <xf numFmtId="44" fontId="4" fillId="0" borderId="28" xfId="3" applyNumberFormat="1" applyFont="1" applyBorder="1" applyAlignment="1">
      <alignment vertical="center"/>
    </xf>
    <xf numFmtId="0" fontId="3" fillId="2" borderId="2" xfId="3" applyFont="1" applyFill="1" applyBorder="1" applyAlignment="1">
      <alignment horizontal="left" vertical="center" wrapText="1"/>
    </xf>
    <xf numFmtId="0" fontId="3" fillId="0" borderId="0" xfId="3" applyFont="1" applyAlignment="1">
      <alignment vertical="center"/>
    </xf>
    <xf numFmtId="0" fontId="3" fillId="0" borderId="2" xfId="3" applyFont="1" applyBorder="1" applyAlignment="1">
      <alignment vertical="center"/>
    </xf>
    <xf numFmtId="0" fontId="3" fillId="0" borderId="3" xfId="3" applyFont="1" applyBorder="1" applyAlignment="1">
      <alignment vertical="center"/>
    </xf>
    <xf numFmtId="0" fontId="3" fillId="0" borderId="5" xfId="3" applyFont="1" applyBorder="1" applyAlignment="1">
      <alignment vertical="center"/>
    </xf>
    <xf numFmtId="0" fontId="4" fillId="10" borderId="13" xfId="3" applyFont="1" applyFill="1" applyBorder="1" applyAlignment="1">
      <alignment horizontal="center" vertical="center"/>
    </xf>
    <xf numFmtId="0" fontId="4" fillId="10" borderId="14" xfId="3" applyFont="1" applyFill="1" applyBorder="1" applyAlignment="1">
      <alignment horizontal="left" vertical="center"/>
    </xf>
    <xf numFmtId="164" fontId="4" fillId="10" borderId="14" xfId="3" applyNumberFormat="1" applyFont="1" applyFill="1" applyBorder="1" applyAlignment="1">
      <alignment horizontal="center" vertical="center"/>
    </xf>
    <xf numFmtId="0" fontId="4" fillId="10" borderId="14" xfId="3" applyFont="1" applyFill="1" applyBorder="1" applyAlignment="1">
      <alignment horizontal="center" vertical="center"/>
    </xf>
    <xf numFmtId="0" fontId="4" fillId="10" borderId="15" xfId="3" applyFont="1" applyFill="1" applyBorder="1" applyAlignment="1">
      <alignment horizontal="center" vertical="center"/>
    </xf>
    <xf numFmtId="0" fontId="4" fillId="10" borderId="16" xfId="3" applyFont="1" applyFill="1" applyBorder="1" applyAlignment="1">
      <alignment horizontal="center" vertical="center"/>
    </xf>
    <xf numFmtId="0" fontId="4" fillId="0" borderId="0" xfId="3" applyFont="1" applyAlignment="1">
      <alignment vertical="center"/>
    </xf>
    <xf numFmtId="0" fontId="3" fillId="0" borderId="17" xfId="3" applyFont="1" applyBorder="1" applyAlignment="1">
      <alignment horizontal="center" vertical="center"/>
    </xf>
    <xf numFmtId="0" fontId="3" fillId="0" borderId="9" xfId="3" applyFont="1" applyBorder="1" applyAlignment="1">
      <alignment horizontal="left" vertical="center"/>
    </xf>
    <xf numFmtId="164" fontId="3" fillId="0" borderId="9" xfId="3" applyNumberFormat="1" applyFont="1" applyBorder="1" applyAlignment="1">
      <alignment horizontal="center" vertical="center"/>
    </xf>
    <xf numFmtId="10" fontId="3" fillId="0" borderId="9" xfId="3" applyNumberFormat="1" applyFont="1" applyBorder="1" applyAlignment="1">
      <alignment horizontal="center" vertical="center"/>
    </xf>
    <xf numFmtId="44" fontId="3" fillId="0" borderId="9" xfId="3" applyNumberFormat="1" applyFont="1" applyBorder="1" applyAlignment="1">
      <alignment horizontal="center" vertical="center"/>
    </xf>
    <xf numFmtId="44" fontId="3" fillId="0" borderId="18" xfId="3" applyNumberFormat="1" applyFont="1" applyBorder="1" applyAlignment="1">
      <alignment horizontal="center" vertical="center"/>
    </xf>
    <xf numFmtId="0" fontId="3" fillId="0" borderId="9" xfId="3" applyFont="1" applyBorder="1" applyAlignment="1">
      <alignment vertical="center"/>
    </xf>
    <xf numFmtId="0" fontId="3" fillId="0" borderId="19" xfId="3" applyFont="1" applyBorder="1" applyAlignment="1">
      <alignment vertical="center"/>
    </xf>
    <xf numFmtId="0" fontId="4" fillId="10" borderId="17" xfId="3" applyFont="1" applyFill="1" applyBorder="1" applyAlignment="1">
      <alignment horizontal="center" vertical="center"/>
    </xf>
    <xf numFmtId="0" fontId="4" fillId="10" borderId="9" xfId="3" applyFont="1" applyFill="1" applyBorder="1" applyAlignment="1">
      <alignment horizontal="left" vertical="center"/>
    </xf>
    <xf numFmtId="44" fontId="4" fillId="10" borderId="9" xfId="4" applyFont="1" applyFill="1" applyBorder="1" applyAlignment="1">
      <alignment horizontal="center" vertical="center"/>
    </xf>
    <xf numFmtId="10" fontId="4" fillId="10" borderId="9" xfId="3" applyNumberFormat="1" applyFont="1" applyFill="1" applyBorder="1" applyAlignment="1">
      <alignment horizontal="center" vertical="center"/>
    </xf>
    <xf numFmtId="9" fontId="3" fillId="0" borderId="0" xfId="2" applyFont="1" applyFill="1" applyBorder="1" applyAlignment="1">
      <alignment vertical="center"/>
    </xf>
    <xf numFmtId="0" fontId="4" fillId="0" borderId="17" xfId="3" applyFont="1" applyBorder="1" applyAlignment="1">
      <alignment horizontal="center" vertical="center"/>
    </xf>
    <xf numFmtId="0" fontId="4" fillId="0" borderId="9" xfId="3" applyFont="1" applyBorder="1" applyAlignment="1">
      <alignment horizontal="left" vertical="center"/>
    </xf>
    <xf numFmtId="164" fontId="4" fillId="0" borderId="9" xfId="3" applyNumberFormat="1" applyFont="1" applyBorder="1" applyAlignment="1">
      <alignment horizontal="center" vertical="center"/>
    </xf>
    <xf numFmtId="44" fontId="3" fillId="0" borderId="9" xfId="0" applyNumberFormat="1" applyFont="1" applyBorder="1" applyAlignment="1">
      <alignment vertical="center"/>
    </xf>
    <xf numFmtId="44" fontId="3" fillId="0" borderId="19" xfId="0" applyNumberFormat="1" applyFont="1" applyBorder="1" applyAlignment="1">
      <alignment vertical="center"/>
    </xf>
    <xf numFmtId="44" fontId="3" fillId="0" borderId="0" xfId="3" applyNumberFormat="1" applyFont="1" applyAlignment="1">
      <alignment vertical="center"/>
    </xf>
    <xf numFmtId="10" fontId="4" fillId="10" borderId="18" xfId="3" applyNumberFormat="1" applyFont="1" applyFill="1" applyBorder="1" applyAlignment="1">
      <alignment horizontal="center" vertical="center"/>
    </xf>
    <xf numFmtId="165" fontId="4" fillId="10" borderId="9" xfId="3" applyNumberFormat="1" applyFont="1" applyFill="1" applyBorder="1" applyAlignment="1">
      <alignment vertical="center"/>
    </xf>
    <xf numFmtId="165" fontId="4" fillId="10" borderId="19" xfId="3" applyNumberFormat="1" applyFont="1" applyFill="1" applyBorder="1" applyAlignment="1">
      <alignment vertical="center"/>
    </xf>
    <xf numFmtId="164" fontId="4" fillId="0" borderId="9" xfId="3" applyNumberFormat="1" applyFont="1" applyBorder="1" applyAlignment="1">
      <alignment vertical="center"/>
    </xf>
    <xf numFmtId="164" fontId="3" fillId="0" borderId="9" xfId="3" applyNumberFormat="1" applyFont="1" applyBorder="1" applyAlignment="1">
      <alignment vertical="center"/>
    </xf>
    <xf numFmtId="44" fontId="3" fillId="10" borderId="9" xfId="3" applyNumberFormat="1" applyFont="1" applyFill="1" applyBorder="1" applyAlignment="1">
      <alignment horizontal="center" vertical="center"/>
    </xf>
    <xf numFmtId="44" fontId="3" fillId="10" borderId="9" xfId="3" applyNumberFormat="1" applyFont="1" applyFill="1" applyBorder="1" applyAlignment="1">
      <alignment vertical="center"/>
    </xf>
    <xf numFmtId="0" fontId="3" fillId="10" borderId="19" xfId="3" applyFont="1" applyFill="1" applyBorder="1" applyAlignment="1">
      <alignment vertical="center"/>
    </xf>
    <xf numFmtId="0" fontId="3" fillId="10" borderId="9" xfId="3" applyFont="1" applyFill="1" applyBorder="1" applyAlignment="1">
      <alignment vertical="center"/>
    </xf>
    <xf numFmtId="164" fontId="3" fillId="10" borderId="9" xfId="3" applyNumberFormat="1" applyFont="1" applyFill="1" applyBorder="1" applyAlignment="1">
      <alignment vertical="center"/>
    </xf>
    <xf numFmtId="44" fontId="3" fillId="0" borderId="9" xfId="3" applyNumberFormat="1" applyFont="1" applyBorder="1" applyAlignment="1">
      <alignment vertical="center"/>
    </xf>
    <xf numFmtId="9" fontId="3" fillId="10" borderId="9" xfId="3" applyNumberFormat="1" applyFont="1" applyFill="1" applyBorder="1" applyAlignment="1">
      <alignment horizontal="center" vertical="center"/>
    </xf>
    <xf numFmtId="9" fontId="3" fillId="0" borderId="9" xfId="3" applyNumberFormat="1" applyFont="1" applyBorder="1" applyAlignment="1">
      <alignment horizontal="center" vertical="center"/>
    </xf>
    <xf numFmtId="9" fontId="4" fillId="10" borderId="9" xfId="3" applyNumberFormat="1" applyFont="1" applyFill="1" applyBorder="1" applyAlignment="1">
      <alignment horizontal="center" vertical="center"/>
    </xf>
    <xf numFmtId="0" fontId="4" fillId="10" borderId="20" xfId="3" applyFont="1" applyFill="1" applyBorder="1" applyAlignment="1">
      <alignment horizontal="center" vertical="center"/>
    </xf>
    <xf numFmtId="0" fontId="4" fillId="0" borderId="20" xfId="3" applyFont="1" applyBorder="1" applyAlignment="1">
      <alignment horizontal="center" vertical="center"/>
    </xf>
    <xf numFmtId="0" fontId="4" fillId="0" borderId="21" xfId="3" applyFont="1" applyBorder="1" applyAlignment="1">
      <alignment horizontal="left" vertical="center"/>
    </xf>
    <xf numFmtId="164" fontId="4" fillId="0" borderId="21" xfId="3" applyNumberFormat="1" applyFont="1" applyBorder="1" applyAlignment="1">
      <alignment vertical="center"/>
    </xf>
    <xf numFmtId="44" fontId="3" fillId="0" borderId="21" xfId="3" applyNumberFormat="1" applyFont="1" applyBorder="1" applyAlignment="1">
      <alignment horizontal="center" vertical="center"/>
    </xf>
    <xf numFmtId="9" fontId="3" fillId="0" borderId="18" xfId="3" applyNumberFormat="1" applyFont="1" applyBorder="1" applyAlignment="1">
      <alignment horizontal="center" vertical="center"/>
    </xf>
    <xf numFmtId="44" fontId="3" fillId="10" borderId="21" xfId="3" applyNumberFormat="1" applyFont="1" applyFill="1" applyBorder="1" applyAlignment="1">
      <alignment horizontal="center" vertical="center"/>
    </xf>
    <xf numFmtId="0" fontId="3" fillId="10" borderId="18" xfId="3" applyFont="1" applyFill="1" applyBorder="1" applyAlignment="1">
      <alignment vertical="center"/>
    </xf>
    <xf numFmtId="0" fontId="4" fillId="0" borderId="22" xfId="3" applyFont="1" applyBorder="1" applyAlignment="1">
      <alignment horizontal="center" vertical="center"/>
    </xf>
    <xf numFmtId="0" fontId="4" fillId="0" borderId="23" xfId="3" applyFont="1" applyBorder="1" applyAlignment="1">
      <alignment horizontal="left" vertical="center"/>
    </xf>
    <xf numFmtId="164" fontId="4" fillId="0" borderId="23" xfId="3" applyNumberFormat="1" applyFont="1" applyBorder="1" applyAlignment="1">
      <alignment vertical="center"/>
    </xf>
    <xf numFmtId="44" fontId="3" fillId="0" borderId="23" xfId="3" applyNumberFormat="1" applyFont="1" applyBorder="1" applyAlignment="1">
      <alignment horizontal="center" vertical="center"/>
    </xf>
    <xf numFmtId="9" fontId="3" fillId="0" borderId="23" xfId="3" applyNumberFormat="1" applyFont="1" applyBorder="1" applyAlignment="1">
      <alignment horizontal="center" vertical="center"/>
    </xf>
    <xf numFmtId="0" fontId="3" fillId="0" borderId="24" xfId="3" applyFont="1" applyBorder="1" applyAlignment="1">
      <alignment vertical="center"/>
    </xf>
    <xf numFmtId="0" fontId="3" fillId="0" borderId="0" xfId="3" applyFont="1" applyAlignment="1">
      <alignment horizontal="center" vertical="center"/>
    </xf>
    <xf numFmtId="0" fontId="3" fillId="0" borderId="0" xfId="3" applyFont="1" applyAlignment="1">
      <alignment horizontal="left" vertical="center"/>
    </xf>
    <xf numFmtId="164" fontId="3" fillId="0" borderId="0" xfId="3" applyNumberFormat="1" applyFont="1" applyAlignment="1">
      <alignment vertical="center"/>
    </xf>
    <xf numFmtId="44" fontId="4" fillId="0" borderId="26" xfId="3" applyNumberFormat="1" applyFont="1" applyBorder="1" applyAlignment="1">
      <alignment vertical="center"/>
    </xf>
    <xf numFmtId="10" fontId="4" fillId="10" borderId="19" xfId="3" applyNumberFormat="1" applyFont="1" applyFill="1" applyBorder="1" applyAlignment="1">
      <alignment horizontal="center" vertical="center"/>
    </xf>
    <xf numFmtId="44" fontId="3" fillId="0" borderId="23" xfId="0" applyNumberFormat="1" applyFont="1" applyBorder="1" applyAlignment="1">
      <alignment vertical="center"/>
    </xf>
    <xf numFmtId="44" fontId="3" fillId="0" borderId="25" xfId="0" applyNumberFormat="1" applyFont="1" applyBorder="1" applyAlignment="1">
      <alignment vertical="center"/>
    </xf>
    <xf numFmtId="44" fontId="4" fillId="11" borderId="29" xfId="3" applyNumberFormat="1" applyFont="1" applyFill="1" applyBorder="1" applyAlignment="1">
      <alignment vertical="center"/>
    </xf>
    <xf numFmtId="44" fontId="4" fillId="0" borderId="3" xfId="3" applyNumberFormat="1" applyFont="1" applyBorder="1" applyAlignment="1">
      <alignment vertical="center"/>
    </xf>
    <xf numFmtId="44" fontId="4" fillId="0" borderId="30" xfId="3" applyNumberFormat="1" applyFont="1" applyBorder="1" applyAlignment="1">
      <alignment vertical="center"/>
    </xf>
    <xf numFmtId="44" fontId="1" fillId="0" borderId="0" xfId="1" applyFont="1" applyFill="1" applyAlignment="1">
      <alignment horizontal="center" vertical="center"/>
    </xf>
    <xf numFmtId="165" fontId="0" fillId="0" borderId="0" xfId="2" applyNumberFormat="1" applyFont="1" applyAlignment="1">
      <alignment horizontal="center" vertical="center"/>
    </xf>
    <xf numFmtId="165" fontId="0" fillId="0" borderId="0" xfId="0" applyNumberFormat="1" applyAlignment="1">
      <alignment horizontal="center" vertical="center"/>
    </xf>
    <xf numFmtId="0" fontId="0" fillId="0" borderId="0" xfId="0" applyAlignment="1">
      <alignment horizontal="center" vertical="center" wrapText="1"/>
    </xf>
    <xf numFmtId="0" fontId="10" fillId="9" borderId="10" xfId="3" applyFont="1" applyFill="1" applyBorder="1" applyAlignment="1">
      <alignment horizontal="center" vertical="center" wrapText="1"/>
    </xf>
    <xf numFmtId="0" fontId="10" fillId="9" borderId="11" xfId="3" applyFont="1" applyFill="1" applyBorder="1" applyAlignment="1">
      <alignment horizontal="center" vertical="center" wrapText="1"/>
    </xf>
    <xf numFmtId="0" fontId="10" fillId="9" borderId="12" xfId="3" applyFont="1" applyFill="1" applyBorder="1" applyAlignment="1">
      <alignment horizontal="center" vertical="center" wrapText="1"/>
    </xf>
    <xf numFmtId="0" fontId="4" fillId="0" borderId="10" xfId="3" applyFont="1" applyBorder="1" applyAlignment="1">
      <alignment horizontal="center" vertical="center"/>
    </xf>
    <xf numFmtId="0" fontId="4" fillId="0" borderId="12" xfId="3" applyFont="1" applyBorder="1" applyAlignment="1">
      <alignment horizontal="center" vertical="center"/>
    </xf>
    <xf numFmtId="0" fontId="10" fillId="2" borderId="0" xfId="3" applyFont="1" applyFill="1" applyAlignment="1">
      <alignment horizontal="center" vertical="center" wrapText="1"/>
    </xf>
    <xf numFmtId="0" fontId="9" fillId="2" borderId="0" xfId="3" applyFont="1" applyFill="1" applyAlignment="1">
      <alignment vertical="center" wrapText="1"/>
    </xf>
    <xf numFmtId="0" fontId="13" fillId="2" borderId="0" xfId="3" applyFont="1" applyFill="1" applyAlignment="1">
      <alignment horizontal="left" vertical="center" wrapText="1"/>
    </xf>
    <xf numFmtId="0" fontId="9" fillId="2" borderId="0" xfId="3" applyFont="1" applyFill="1" applyAlignment="1">
      <alignment horizontal="center" vertical="center" wrapText="1"/>
    </xf>
    <xf numFmtId="0" fontId="0" fillId="2" borderId="1" xfId="0" applyFill="1" applyBorder="1" applyAlignment="1" applyProtection="1">
      <alignment horizontal="center" vertical="center"/>
      <protection locked="0"/>
    </xf>
    <xf numFmtId="0" fontId="0" fillId="2" borderId="2" xfId="0" applyFill="1" applyBorder="1" applyAlignment="1" applyProtection="1">
      <alignment horizontal="center" vertical="center"/>
      <protection locked="0"/>
    </xf>
    <xf numFmtId="0" fontId="0" fillId="2" borderId="3" xfId="0" applyFill="1" applyBorder="1" applyAlignment="1" applyProtection="1">
      <alignment horizontal="center" vertical="center"/>
      <protection locked="0"/>
    </xf>
    <xf numFmtId="0" fontId="0" fillId="2" borderId="4" xfId="0" applyFill="1" applyBorder="1" applyAlignment="1" applyProtection="1">
      <alignment horizontal="center" vertical="center"/>
      <protection locked="0"/>
    </xf>
    <xf numFmtId="0" fontId="0" fillId="2" borderId="0" xfId="0" applyFill="1" applyAlignment="1" applyProtection="1">
      <alignment horizontal="center" vertical="center"/>
      <protection locked="0"/>
    </xf>
    <xf numFmtId="0" fontId="0" fillId="2" borderId="5" xfId="0" applyFill="1" applyBorder="1" applyAlignment="1" applyProtection="1">
      <alignment horizontal="center" vertical="center"/>
      <protection locked="0"/>
    </xf>
    <xf numFmtId="0" fontId="5" fillId="2" borderId="4" xfId="0" applyFont="1" applyFill="1" applyBorder="1" applyAlignment="1" applyProtection="1">
      <alignment horizontal="left" vertical="center"/>
      <protection locked="0"/>
    </xf>
    <xf numFmtId="0" fontId="0" fillId="2" borderId="0" xfId="0" applyFill="1" applyAlignment="1" applyProtection="1">
      <alignment horizontal="left" vertical="center"/>
      <protection locked="0"/>
    </xf>
    <xf numFmtId="0" fontId="0" fillId="2" borderId="0" xfId="0" applyFill="1" applyAlignment="1" applyProtection="1">
      <alignment horizontal="left" vertical="center" wrapText="1"/>
      <protection locked="0"/>
    </xf>
    <xf numFmtId="44" fontId="0" fillId="2" borderId="0" xfId="1" applyFont="1" applyFill="1" applyBorder="1" applyAlignment="1" applyProtection="1">
      <alignment horizontal="left" vertical="center"/>
      <protection locked="0"/>
    </xf>
    <xf numFmtId="44" fontId="6" fillId="2" borderId="0" xfId="1" applyFont="1" applyFill="1" applyBorder="1" applyAlignment="1" applyProtection="1">
      <alignment horizontal="left" vertical="center"/>
      <protection locked="0"/>
    </xf>
    <xf numFmtId="10" fontId="5" fillId="12" borderId="5" xfId="2" applyNumberFormat="1" applyFont="1" applyFill="1" applyBorder="1" applyAlignment="1" applyProtection="1">
      <alignment horizontal="left" vertical="center"/>
      <protection locked="0"/>
    </xf>
    <xf numFmtId="0" fontId="5" fillId="2" borderId="4" xfId="0" applyFont="1" applyFill="1" applyBorder="1" applyAlignment="1" applyProtection="1">
      <alignment horizontal="left" vertical="center" wrapText="1"/>
      <protection locked="0"/>
    </xf>
    <xf numFmtId="0" fontId="5" fillId="2" borderId="0" xfId="0" applyFont="1" applyFill="1" applyAlignment="1" applyProtection="1">
      <alignment horizontal="left" vertical="center"/>
      <protection locked="0"/>
    </xf>
    <xf numFmtId="44" fontId="5" fillId="2" borderId="0" xfId="1" applyFont="1" applyFill="1" applyBorder="1" applyAlignment="1" applyProtection="1">
      <alignment horizontal="left" vertical="top"/>
      <protection locked="0"/>
    </xf>
    <xf numFmtId="44" fontId="7" fillId="2" borderId="5" xfId="1" applyFont="1" applyFill="1" applyBorder="1" applyAlignment="1" applyProtection="1">
      <alignment vertical="center"/>
      <protection locked="0"/>
    </xf>
    <xf numFmtId="0" fontId="11" fillId="2" borderId="6" xfId="0" applyFont="1" applyFill="1" applyBorder="1" applyAlignment="1" applyProtection="1">
      <alignment horizontal="left" vertical="center" wrapText="1"/>
      <protection locked="0"/>
    </xf>
    <xf numFmtId="0" fontId="11" fillId="2" borderId="7" xfId="0" applyFont="1" applyFill="1" applyBorder="1" applyAlignment="1" applyProtection="1">
      <alignment horizontal="left" vertical="center" wrapText="1"/>
      <protection locked="0"/>
    </xf>
    <xf numFmtId="0" fontId="12" fillId="2" borderId="7" xfId="0" applyFont="1" applyFill="1" applyBorder="1" applyAlignment="1" applyProtection="1">
      <alignment horizontal="left" vertical="center"/>
      <protection locked="0"/>
    </xf>
    <xf numFmtId="0" fontId="0" fillId="2" borderId="7" xfId="0" applyFill="1" applyBorder="1" applyAlignment="1" applyProtection="1">
      <alignment horizontal="left" vertical="center"/>
      <protection locked="0"/>
    </xf>
    <xf numFmtId="44" fontId="0" fillId="2" borderId="7" xfId="1" applyFont="1" applyFill="1" applyBorder="1" applyAlignment="1" applyProtection="1">
      <alignment horizontal="left" vertical="center"/>
      <protection locked="0"/>
    </xf>
    <xf numFmtId="44" fontId="6" fillId="2" borderId="7" xfId="1" applyFont="1" applyFill="1" applyBorder="1" applyAlignment="1" applyProtection="1">
      <alignment wrapText="1"/>
      <protection locked="0"/>
    </xf>
    <xf numFmtId="44" fontId="8" fillId="2" borderId="8" xfId="1" applyFont="1" applyFill="1" applyBorder="1" applyAlignment="1" applyProtection="1">
      <alignment horizontal="left"/>
      <protection locked="0"/>
    </xf>
    <xf numFmtId="44" fontId="0" fillId="13" borderId="9" xfId="1" applyFont="1" applyFill="1" applyBorder="1" applyAlignment="1" applyProtection="1">
      <alignment horizontal="right" vertical="center"/>
      <protection locked="0"/>
    </xf>
    <xf numFmtId="0" fontId="0" fillId="0" borderId="9" xfId="0" applyBorder="1" applyAlignment="1" applyProtection="1">
      <alignment horizontal="center" vertical="center"/>
    </xf>
    <xf numFmtId="0" fontId="0" fillId="0" borderId="9" xfId="0" applyBorder="1" applyAlignment="1" applyProtection="1">
      <alignment horizontal="center" vertical="center" wrapText="1"/>
    </xf>
    <xf numFmtId="0" fontId="0" fillId="0" borderId="9" xfId="0" applyBorder="1" applyAlignment="1" applyProtection="1">
      <alignment vertical="center" wrapText="1"/>
    </xf>
    <xf numFmtId="44" fontId="0" fillId="0" borderId="9" xfId="1" applyFont="1" applyBorder="1" applyAlignment="1" applyProtection="1">
      <alignment horizontal="right" vertical="center"/>
    </xf>
    <xf numFmtId="44" fontId="9" fillId="0" borderId="9" xfId="1" applyFont="1" applyBorder="1" applyAlignment="1" applyProtection="1">
      <alignment horizontal="right" vertical="center"/>
    </xf>
    <xf numFmtId="0" fontId="13" fillId="7" borderId="9" xfId="0" applyFont="1" applyFill="1" applyBorder="1" applyAlignment="1" applyProtection="1">
      <alignment horizontal="center" vertical="center"/>
    </xf>
    <xf numFmtId="0" fontId="1" fillId="7" borderId="9" xfId="0" applyFont="1" applyFill="1" applyBorder="1" applyAlignment="1" applyProtection="1">
      <alignment horizontal="center" vertical="center"/>
    </xf>
    <xf numFmtId="0" fontId="1" fillId="7" borderId="9" xfId="0" applyFont="1" applyFill="1" applyBorder="1" applyAlignment="1" applyProtection="1">
      <alignment horizontal="center" vertical="center" wrapText="1"/>
    </xf>
    <xf numFmtId="0" fontId="1" fillId="7" borderId="9" xfId="0" applyFont="1" applyFill="1" applyBorder="1" applyAlignment="1" applyProtection="1">
      <alignment vertical="center" wrapText="1"/>
    </xf>
    <xf numFmtId="0" fontId="1" fillId="7" borderId="9" xfId="0" applyFont="1" applyFill="1" applyBorder="1" applyAlignment="1" applyProtection="1">
      <alignment horizontal="right" vertical="center" wrapText="1"/>
    </xf>
    <xf numFmtId="4" fontId="1" fillId="7" borderId="9" xfId="0" applyNumberFormat="1" applyFont="1" applyFill="1" applyBorder="1" applyAlignment="1" applyProtection="1">
      <alignment horizontal="right" vertical="center" wrapText="1"/>
    </xf>
    <xf numFmtId="44" fontId="1" fillId="7" borderId="9" xfId="1" applyFont="1" applyFill="1" applyBorder="1" applyAlignment="1" applyProtection="1">
      <alignment horizontal="right" vertical="center"/>
    </xf>
    <xf numFmtId="0" fontId="9" fillId="5" borderId="9" xfId="0" applyFont="1" applyFill="1" applyBorder="1" applyAlignment="1" applyProtection="1">
      <alignment horizontal="center" vertical="center"/>
    </xf>
    <xf numFmtId="0" fontId="9" fillId="5" borderId="9" xfId="0" applyFont="1" applyFill="1" applyBorder="1" applyAlignment="1" applyProtection="1">
      <alignment horizontal="center" vertical="center" wrapText="1"/>
    </xf>
    <xf numFmtId="0" fontId="9" fillId="5" borderId="9" xfId="0" applyFont="1" applyFill="1" applyBorder="1" applyAlignment="1" applyProtection="1">
      <alignment vertical="center" wrapText="1"/>
    </xf>
    <xf numFmtId="0" fontId="9" fillId="5" borderId="9" xfId="0" applyFont="1" applyFill="1" applyBorder="1" applyAlignment="1" applyProtection="1">
      <alignment horizontal="right" vertical="center" wrapText="1"/>
    </xf>
    <xf numFmtId="4" fontId="9" fillId="5" borderId="9" xfId="0" applyNumberFormat="1" applyFont="1" applyFill="1" applyBorder="1" applyAlignment="1" applyProtection="1">
      <alignment horizontal="right" vertical="center" wrapText="1"/>
    </xf>
    <xf numFmtId="44" fontId="9" fillId="5" borderId="9" xfId="1" applyFont="1" applyFill="1" applyBorder="1" applyAlignment="1" applyProtection="1">
      <alignment horizontal="right" vertical="center"/>
    </xf>
    <xf numFmtId="0" fontId="13" fillId="8" borderId="9" xfId="0" applyFont="1" applyFill="1" applyBorder="1" applyAlignment="1" applyProtection="1">
      <alignment horizontal="center" vertical="center"/>
    </xf>
    <xf numFmtId="0" fontId="1" fillId="8" borderId="9" xfId="0" applyFont="1" applyFill="1" applyBorder="1" applyAlignment="1" applyProtection="1">
      <alignment horizontal="center" vertical="center"/>
    </xf>
    <xf numFmtId="0" fontId="1" fillId="8" borderId="9" xfId="0" applyFont="1" applyFill="1" applyBorder="1" applyAlignment="1" applyProtection="1">
      <alignment horizontal="center" vertical="center" wrapText="1"/>
    </xf>
    <xf numFmtId="0" fontId="1" fillId="8" borderId="9" xfId="0" applyFont="1" applyFill="1" applyBorder="1" applyAlignment="1" applyProtection="1">
      <alignment vertical="center" wrapText="1"/>
    </xf>
    <xf numFmtId="0" fontId="1" fillId="8" borderId="9" xfId="0" applyFont="1" applyFill="1" applyBorder="1" applyAlignment="1" applyProtection="1">
      <alignment horizontal="right" vertical="center" wrapText="1"/>
    </xf>
    <xf numFmtId="4" fontId="1" fillId="8" borderId="9" xfId="0" applyNumberFormat="1" applyFont="1" applyFill="1" applyBorder="1" applyAlignment="1" applyProtection="1">
      <alignment horizontal="right" vertical="center" wrapText="1"/>
    </xf>
    <xf numFmtId="0" fontId="1" fillId="4" borderId="9" xfId="0" applyFont="1" applyFill="1" applyBorder="1" applyAlignment="1" applyProtection="1">
      <alignment horizontal="center" vertical="center"/>
    </xf>
    <xf numFmtId="0" fontId="0" fillId="2" borderId="0" xfId="0" applyFill="1" applyAlignment="1" applyProtection="1">
      <alignment horizontal="center" vertical="center"/>
    </xf>
    <xf numFmtId="0" fontId="0" fillId="2" borderId="0" xfId="0" applyFill="1" applyAlignment="1" applyProtection="1">
      <alignment horizontal="center" vertical="center" wrapText="1"/>
    </xf>
    <xf numFmtId="0" fontId="0" fillId="2" borderId="0" xfId="0" applyFill="1" applyAlignment="1" applyProtection="1">
      <alignment vertical="center"/>
    </xf>
    <xf numFmtId="44" fontId="0" fillId="2" borderId="0" xfId="1" applyFont="1" applyFill="1" applyAlignment="1" applyProtection="1">
      <alignment horizontal="right" vertical="center"/>
    </xf>
    <xf numFmtId="0" fontId="0" fillId="3" borderId="9" xfId="0" applyFill="1" applyBorder="1" applyAlignment="1" applyProtection="1">
      <alignment horizontal="center" vertical="center"/>
    </xf>
    <xf numFmtId="0" fontId="0" fillId="3" borderId="9" xfId="0" applyFill="1" applyBorder="1" applyAlignment="1" applyProtection="1">
      <alignment horizontal="center" vertical="center" wrapText="1"/>
    </xf>
    <xf numFmtId="0" fontId="0" fillId="3" borderId="9" xfId="0" applyFill="1" applyBorder="1" applyAlignment="1" applyProtection="1">
      <alignment vertical="center" wrapText="1"/>
    </xf>
    <xf numFmtId="0" fontId="0" fillId="3" borderId="9" xfId="0" applyFill="1" applyBorder="1" applyAlignment="1" applyProtection="1">
      <alignment horizontal="left" vertical="center"/>
    </xf>
    <xf numFmtId="44" fontId="0" fillId="3" borderId="9" xfId="1" applyFont="1" applyFill="1" applyBorder="1" applyAlignment="1" applyProtection="1">
      <alignment horizontal="left" vertical="center"/>
    </xf>
    <xf numFmtId="44" fontId="0" fillId="3" borderId="9" xfId="1" applyFont="1" applyFill="1" applyBorder="1" applyAlignment="1" applyProtection="1">
      <alignment horizontal="right" vertical="center"/>
    </xf>
    <xf numFmtId="0" fontId="10" fillId="6" borderId="9" xfId="0" applyFont="1" applyFill="1" applyBorder="1" applyAlignment="1" applyProtection="1">
      <alignment horizontal="center" vertical="center" wrapText="1"/>
    </xf>
    <xf numFmtId="0" fontId="1" fillId="5" borderId="9" xfId="0" applyFont="1" applyFill="1" applyBorder="1" applyAlignment="1" applyProtection="1">
      <alignment horizontal="center" vertical="center"/>
    </xf>
    <xf numFmtId="0" fontId="1" fillId="5" borderId="9" xfId="0" applyFont="1" applyFill="1" applyBorder="1" applyAlignment="1" applyProtection="1">
      <alignment horizontal="center" vertical="center" wrapText="1"/>
    </xf>
    <xf numFmtId="0" fontId="1" fillId="5" borderId="9" xfId="0" applyFont="1" applyFill="1" applyBorder="1" applyAlignment="1" applyProtection="1">
      <alignment horizontal="right" vertical="center" wrapText="1"/>
    </xf>
    <xf numFmtId="4" fontId="1" fillId="5" borderId="9" xfId="0" applyNumberFormat="1" applyFont="1" applyFill="1" applyBorder="1" applyAlignment="1" applyProtection="1">
      <alignment horizontal="right" vertical="center" wrapText="1"/>
    </xf>
    <xf numFmtId="44" fontId="6" fillId="2" borderId="7" xfId="1" applyFont="1" applyFill="1" applyBorder="1" applyAlignment="1" applyProtection="1">
      <alignment wrapText="1"/>
    </xf>
  </cellXfs>
  <cellStyles count="5">
    <cellStyle name="Moeda" xfId="1" builtinId="4"/>
    <cellStyle name="Moeda 2" xfId="4" xr:uid="{CE3CAF67-2CD6-4A26-8755-A762C71053A9}"/>
    <cellStyle name="Normal" xfId="0" builtinId="0"/>
    <cellStyle name="Normal 2" xfId="3" xr:uid="{0C75BB8E-0F48-4044-84F3-8EED214E3924}"/>
    <cellStyle name="Porcentagem" xfId="2" builtinId="5"/>
  </cellStyles>
  <dxfs count="0"/>
  <tableStyles count="0" defaultTableStyle="TableStyleMedium9"/>
  <colors>
    <mruColors>
      <color rgb="FFF1EA8D"/>
      <color rgb="FFE4E4E4"/>
      <color rgb="FFD5D5D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86866</xdr:colOff>
      <xdr:row>0</xdr:row>
      <xdr:rowOff>74520</xdr:rowOff>
    </xdr:from>
    <xdr:ext cx="640396" cy="702488"/>
    <xdr:pic>
      <xdr:nvPicPr>
        <xdr:cNvPr id="2" name="Imagem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flipH="1">
          <a:off x="86866" y="74520"/>
          <a:ext cx="640396" cy="702488"/>
        </a:xfrm>
        <a:prstGeom prst="rect">
          <a:avLst/>
        </a:prstGeom>
      </xdr:spPr>
    </xdr:pic>
    <xdr:clientData/>
  </xdr:oneCellAnchor>
  <xdr:oneCellAnchor>
    <xdr:from>
      <xdr:col>0</xdr:col>
      <xdr:colOff>789454</xdr:colOff>
      <xdr:row>0</xdr:row>
      <xdr:rowOff>166408</xdr:rowOff>
    </xdr:from>
    <xdr:ext cx="3514725" cy="552450"/>
    <xdr:sp macro="" textlink="">
      <xdr:nvSpPr>
        <xdr:cNvPr id="3" name="CaixaDeTexto 2">
          <a:extLst>
            <a:ext uri="{FF2B5EF4-FFF2-40B4-BE49-F238E27FC236}">
              <a16:creationId xmlns:a16="http://schemas.microsoft.com/office/drawing/2014/main" id="{69911919-1BF0-4007-816E-1E1CE56DC368}"/>
            </a:ext>
          </a:extLst>
        </xdr:cNvPr>
        <xdr:cNvSpPr txBox="1"/>
      </xdr:nvSpPr>
      <xdr:spPr>
        <a:xfrm>
          <a:off x="789454" y="166408"/>
          <a:ext cx="3514725" cy="552450"/>
        </a:xfrm>
        <a:prstGeom prst="rect">
          <a:avLst/>
        </a:prstGeom>
        <a:noFill/>
        <a:ln>
          <a:noFill/>
        </a:ln>
        <a:effectLst/>
      </xdr:spPr>
      <xdr:txBody>
        <a:bodyPr vertOverflow="clip" horzOverflow="clip" wrap="square" rtlCol="0" anchor="ctr">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pt-BR" sz="10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ESTADO DO RIO GRANDE DO SUL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pt-BR" sz="10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PREFEITURA MUNICIPAL DE NOVA SANTA RITA</a:t>
          </a:r>
        </a:p>
        <a:p>
          <a:pPr marL="0" marR="0" lvl="0" indent="0" algn="l" defTabSz="914400" eaLnBrk="1" fontAlgn="auto" latinLnBrk="0" hangingPunct="1">
            <a:lnSpc>
              <a:spcPct val="100000"/>
            </a:lnSpc>
            <a:spcBef>
              <a:spcPts val="0"/>
            </a:spcBef>
            <a:spcAft>
              <a:spcPts val="0"/>
            </a:spcAft>
            <a:buClrTx/>
            <a:buSzTx/>
            <a:buFontTx/>
            <a:buNone/>
            <a:tabLst/>
            <a:defRPr/>
          </a:pPr>
          <a:r>
            <a:rPr kumimoji="0" lang="pt-BR" sz="10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Secretaria Municipal de Desenvolvimento Urbano - SMDU</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156882</xdr:colOff>
      <xdr:row>0</xdr:row>
      <xdr:rowOff>89646</xdr:rowOff>
    </xdr:from>
    <xdr:ext cx="640396" cy="702488"/>
    <xdr:pic>
      <xdr:nvPicPr>
        <xdr:cNvPr id="4" name="Imagem 3">
          <a:extLst>
            <a:ext uri="{FF2B5EF4-FFF2-40B4-BE49-F238E27FC236}">
              <a16:creationId xmlns:a16="http://schemas.microsoft.com/office/drawing/2014/main" id="{6A8227CD-5203-49C0-8EAD-5E5E2BCB5564}"/>
            </a:ext>
          </a:extLst>
        </xdr:cNvPr>
        <xdr:cNvPicPr>
          <a:picLocks noChangeAspect="1"/>
        </xdr:cNvPicPr>
      </xdr:nvPicPr>
      <xdr:blipFill>
        <a:blip xmlns:r="http://schemas.openxmlformats.org/officeDocument/2006/relationships" r:embed="rId1"/>
        <a:stretch>
          <a:fillRect/>
        </a:stretch>
      </xdr:blipFill>
      <xdr:spPr>
        <a:xfrm flipH="1">
          <a:off x="762000" y="89646"/>
          <a:ext cx="640396" cy="702488"/>
        </a:xfrm>
        <a:prstGeom prst="rect">
          <a:avLst/>
        </a:prstGeom>
      </xdr:spPr>
    </xdr:pic>
    <xdr:clientData/>
  </xdr:oneCellAnchor>
  <xdr:oneCellAnchor>
    <xdr:from>
      <xdr:col>2</xdr:col>
      <xdr:colOff>153500</xdr:colOff>
      <xdr:row>1</xdr:row>
      <xdr:rowOff>2241</xdr:rowOff>
    </xdr:from>
    <xdr:ext cx="3970265" cy="552450"/>
    <xdr:sp macro="" textlink="">
      <xdr:nvSpPr>
        <xdr:cNvPr id="5" name="CaixaDeTexto 4">
          <a:extLst>
            <a:ext uri="{FF2B5EF4-FFF2-40B4-BE49-F238E27FC236}">
              <a16:creationId xmlns:a16="http://schemas.microsoft.com/office/drawing/2014/main" id="{4A89A0AE-14EA-44A4-AC18-EED1207A38BD}"/>
            </a:ext>
          </a:extLst>
        </xdr:cNvPr>
        <xdr:cNvSpPr txBox="1"/>
      </xdr:nvSpPr>
      <xdr:spPr>
        <a:xfrm>
          <a:off x="1453382" y="192741"/>
          <a:ext cx="3970265" cy="552450"/>
        </a:xfrm>
        <a:prstGeom prst="rect">
          <a:avLst/>
        </a:prstGeom>
        <a:noFill/>
        <a:ln>
          <a:noFill/>
        </a:ln>
        <a:effectLst/>
      </xdr:spPr>
      <xdr:txBody>
        <a:bodyPr vertOverflow="clip" horzOverflow="clip" wrap="square" rtlCol="0" anchor="ctr">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pt-BR" sz="10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ESTADO DO RIO GRANDE DO SUL</a:t>
          </a:r>
        </a:p>
        <a:p>
          <a:pPr marL="0" marR="0" lvl="0" indent="0" algn="l" defTabSz="914400" eaLnBrk="1" fontAlgn="auto" latinLnBrk="0" hangingPunct="1">
            <a:lnSpc>
              <a:spcPct val="100000"/>
            </a:lnSpc>
            <a:spcBef>
              <a:spcPts val="0"/>
            </a:spcBef>
            <a:spcAft>
              <a:spcPts val="0"/>
            </a:spcAft>
            <a:buClrTx/>
            <a:buSzTx/>
            <a:buFontTx/>
            <a:buNone/>
            <a:tabLst/>
            <a:defRPr/>
          </a:pPr>
          <a:r>
            <a:rPr kumimoji="0" lang="pt-BR" sz="10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PREFEITURA MUNICIPAL DE NOVA SANTA RITA</a:t>
          </a:r>
        </a:p>
        <a:p>
          <a:pPr marL="0" marR="0" lvl="0" indent="0" algn="l" defTabSz="914400" eaLnBrk="1" fontAlgn="auto" latinLnBrk="0" hangingPunct="1">
            <a:lnSpc>
              <a:spcPct val="100000"/>
            </a:lnSpc>
            <a:spcBef>
              <a:spcPts val="0"/>
            </a:spcBef>
            <a:spcAft>
              <a:spcPts val="0"/>
            </a:spcAft>
            <a:buClrTx/>
            <a:buSzTx/>
            <a:buFontTx/>
            <a:buNone/>
            <a:tabLst/>
            <a:defRPr/>
          </a:pPr>
          <a:r>
            <a:rPr kumimoji="0" lang="pt-BR" sz="10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Secretaria Municipal de Desenvolvimento Urbano - SMDU</a:t>
          </a: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1"/>
  <sheetViews>
    <sheetView tabSelected="1" zoomScale="85" zoomScaleNormal="85" workbookViewId="0">
      <pane ySplit="8" topLeftCell="A9" activePane="bottomLeft" state="frozen"/>
      <selection pane="bottomLeft" activeCell="H132" sqref="H132"/>
    </sheetView>
  </sheetViews>
  <sheetFormatPr defaultRowHeight="15" x14ac:dyDescent="0.25"/>
  <cols>
    <col min="1" max="1" width="20" style="2" customWidth="1"/>
    <col min="2" max="2" width="13" style="2" hidden="1" customWidth="1"/>
    <col min="3" max="3" width="13" style="88" customWidth="1"/>
    <col min="4" max="4" width="13" style="2" customWidth="1"/>
    <col min="5" max="5" width="80" style="1" customWidth="1"/>
    <col min="6" max="7" width="10" style="2" customWidth="1"/>
    <col min="8" max="8" width="14.5703125" style="3" customWidth="1"/>
    <col min="9" max="9" width="17.5703125" style="3" customWidth="1"/>
    <col min="10" max="10" width="17" style="3" hidden="1" customWidth="1"/>
    <col min="11" max="11" width="20.7109375" style="3" customWidth="1"/>
    <col min="13" max="13" width="19" style="2" hidden="1" customWidth="1"/>
    <col min="14" max="14" width="12.28515625" customWidth="1"/>
    <col min="15" max="15" width="12.140625" customWidth="1"/>
    <col min="16" max="16" width="17.42578125" customWidth="1"/>
    <col min="17" max="17" width="14.28515625" customWidth="1"/>
  </cols>
  <sheetData>
    <row r="1" spans="1:17" x14ac:dyDescent="0.25">
      <c r="A1" s="98"/>
      <c r="B1" s="99"/>
      <c r="C1" s="99"/>
      <c r="D1" s="99"/>
      <c r="E1" s="99"/>
      <c r="F1" s="99"/>
      <c r="G1" s="99"/>
      <c r="H1" s="99"/>
      <c r="I1" s="99"/>
      <c r="J1" s="99"/>
      <c r="K1" s="100"/>
    </row>
    <row r="2" spans="1:17" x14ac:dyDescent="0.25">
      <c r="A2" s="101"/>
      <c r="B2" s="102"/>
      <c r="C2" s="102"/>
      <c r="D2" s="102"/>
      <c r="E2" s="102"/>
      <c r="F2" s="102"/>
      <c r="G2" s="102"/>
      <c r="H2" s="102"/>
      <c r="I2" s="102"/>
      <c r="J2" s="102"/>
      <c r="K2" s="103"/>
    </row>
    <row r="3" spans="1:17" ht="33" customHeight="1" x14ac:dyDescent="0.25">
      <c r="A3" s="101"/>
      <c r="B3" s="102"/>
      <c r="C3" s="102"/>
      <c r="D3" s="102"/>
      <c r="E3" s="102"/>
      <c r="F3" s="102"/>
      <c r="G3" s="102"/>
      <c r="H3" s="102"/>
      <c r="I3" s="102"/>
      <c r="J3" s="102"/>
      <c r="K3" s="103"/>
    </row>
    <row r="4" spans="1:17" ht="15" customHeight="1" x14ac:dyDescent="0.25">
      <c r="A4" s="104" t="s">
        <v>617</v>
      </c>
      <c r="B4" s="105"/>
      <c r="C4" s="106"/>
      <c r="D4" s="105"/>
      <c r="E4" s="105"/>
      <c r="F4" s="105"/>
      <c r="G4" s="105"/>
      <c r="H4" s="107"/>
      <c r="I4" s="108" t="s">
        <v>615</v>
      </c>
      <c r="J4" s="108" t="s">
        <v>615</v>
      </c>
      <c r="K4" s="109"/>
    </row>
    <row r="5" spans="1:17" ht="25.5" customHeight="1" x14ac:dyDescent="0.25">
      <c r="A5" s="110" t="s">
        <v>618</v>
      </c>
      <c r="B5" s="111"/>
      <c r="C5" s="111"/>
      <c r="D5" s="111"/>
      <c r="E5" s="111"/>
      <c r="F5" s="111"/>
      <c r="G5" s="111"/>
      <c r="H5" s="107"/>
      <c r="I5" s="112" t="s">
        <v>616</v>
      </c>
      <c r="J5" s="108"/>
      <c r="K5" s="113"/>
    </row>
    <row r="6" spans="1:17" ht="26.25" customHeight="1" thickBot="1" x14ac:dyDescent="0.3">
      <c r="A6" s="114" t="s">
        <v>0</v>
      </c>
      <c r="B6" s="115"/>
      <c r="C6" s="115"/>
      <c r="D6" s="115"/>
      <c r="E6" s="116"/>
      <c r="F6" s="117"/>
      <c r="G6" s="117"/>
      <c r="H6" s="118"/>
      <c r="I6" s="119" t="s">
        <v>620</v>
      </c>
      <c r="J6" s="162" t="s">
        <v>620</v>
      </c>
      <c r="K6" s="120" t="s">
        <v>619</v>
      </c>
    </row>
    <row r="7" spans="1:17" ht="18" customHeight="1" x14ac:dyDescent="0.25">
      <c r="A7" s="147"/>
      <c r="B7" s="147"/>
      <c r="C7" s="148"/>
      <c r="D7" s="147"/>
      <c r="E7" s="149"/>
      <c r="F7" s="147"/>
      <c r="G7" s="147"/>
      <c r="H7" s="150"/>
      <c r="I7" s="150"/>
      <c r="J7" s="150"/>
      <c r="K7" s="150"/>
    </row>
    <row r="8" spans="1:17" ht="19.5" customHeight="1" x14ac:dyDescent="0.25">
      <c r="A8" s="151" t="s">
        <v>1</v>
      </c>
      <c r="B8" s="151" t="s">
        <v>2</v>
      </c>
      <c r="C8" s="152" t="s">
        <v>3</v>
      </c>
      <c r="D8" s="151" t="s">
        <v>4</v>
      </c>
      <c r="E8" s="153" t="s">
        <v>5</v>
      </c>
      <c r="F8" s="154" t="s">
        <v>6</v>
      </c>
      <c r="G8" s="154" t="s">
        <v>7</v>
      </c>
      <c r="H8" s="155" t="s">
        <v>8</v>
      </c>
      <c r="I8" s="155" t="s">
        <v>9</v>
      </c>
      <c r="J8" s="156" t="s">
        <v>10</v>
      </c>
      <c r="K8" s="155" t="s">
        <v>11</v>
      </c>
    </row>
    <row r="9" spans="1:17" x14ac:dyDescent="0.25">
      <c r="A9" s="122"/>
      <c r="B9" s="122"/>
      <c r="C9" s="123"/>
      <c r="D9" s="122"/>
      <c r="E9" s="124"/>
      <c r="F9" s="122"/>
      <c r="G9" s="122"/>
      <c r="H9" s="125"/>
      <c r="I9" s="125"/>
      <c r="J9" s="125"/>
      <c r="K9" s="125"/>
    </row>
    <row r="10" spans="1:17" ht="24.95" customHeight="1" x14ac:dyDescent="0.25">
      <c r="A10" s="157" t="s">
        <v>12</v>
      </c>
      <c r="B10" s="157"/>
      <c r="C10" s="157"/>
      <c r="D10" s="157"/>
      <c r="E10" s="157"/>
      <c r="F10" s="157"/>
      <c r="G10" s="157"/>
      <c r="H10" s="157"/>
      <c r="I10" s="157"/>
      <c r="J10" s="157"/>
      <c r="K10" s="157"/>
    </row>
    <row r="11" spans="1:17" x14ac:dyDescent="0.25">
      <c r="A11" s="122"/>
      <c r="B11" s="122"/>
      <c r="C11" s="123"/>
      <c r="D11" s="122"/>
      <c r="E11" s="124"/>
      <c r="F11" s="122"/>
      <c r="G11" s="122"/>
      <c r="H11" s="125"/>
      <c r="I11" s="125"/>
      <c r="J11" s="125"/>
      <c r="K11" s="125"/>
    </row>
    <row r="12" spans="1:17" ht="24.95" customHeight="1" x14ac:dyDescent="0.25">
      <c r="A12" s="134" t="s">
        <v>621</v>
      </c>
      <c r="B12" s="158"/>
      <c r="C12" s="159"/>
      <c r="D12" s="158"/>
      <c r="E12" s="136" t="s">
        <v>13</v>
      </c>
      <c r="F12" s="160"/>
      <c r="G12" s="160"/>
      <c r="H12" s="161"/>
      <c r="I12" s="161"/>
      <c r="J12" s="161"/>
      <c r="K12" s="139">
        <f>K13+K24+K27+K29</f>
        <v>0</v>
      </c>
    </row>
    <row r="13" spans="1:17" ht="24.95" customHeight="1" x14ac:dyDescent="0.25">
      <c r="A13" s="127" t="s">
        <v>622</v>
      </c>
      <c r="B13" s="128"/>
      <c r="C13" s="129"/>
      <c r="D13" s="128"/>
      <c r="E13" s="130" t="s">
        <v>14</v>
      </c>
      <c r="F13" s="131"/>
      <c r="G13" s="131"/>
      <c r="H13" s="132"/>
      <c r="I13" s="132"/>
      <c r="J13" s="132"/>
      <c r="K13" s="133">
        <f>SUM(K14:K23)</f>
        <v>0</v>
      </c>
      <c r="M13" s="85"/>
    </row>
    <row r="14" spans="1:17" x14ac:dyDescent="0.25">
      <c r="A14" s="122">
        <v>1</v>
      </c>
      <c r="B14" s="122" t="s">
        <v>15</v>
      </c>
      <c r="C14" s="123" t="s">
        <v>16</v>
      </c>
      <c r="D14" s="122" t="s">
        <v>17</v>
      </c>
      <c r="E14" s="124" t="s">
        <v>18</v>
      </c>
      <c r="F14" s="122" t="s">
        <v>41</v>
      </c>
      <c r="G14" s="122">
        <v>12</v>
      </c>
      <c r="H14" s="121"/>
      <c r="I14" s="125">
        <f>ROUND(H14*(1+$K$4),2)</f>
        <v>0</v>
      </c>
      <c r="J14" s="125">
        <f>ROUND(G14*H14,2)</f>
        <v>0</v>
      </c>
      <c r="K14" s="125">
        <f>ROUND(G14*I14,2)</f>
        <v>0</v>
      </c>
      <c r="M14" s="86" t="e">
        <f t="shared" ref="M14:M23" si="0">K14/$K$531</f>
        <v>#DIV/0!</v>
      </c>
      <c r="N14" s="3"/>
      <c r="O14" s="3"/>
      <c r="P14" s="3"/>
      <c r="Q14" s="3"/>
    </row>
    <row r="15" spans="1:17" ht="30" x14ac:dyDescent="0.25">
      <c r="A15" s="122">
        <f>A14+1</f>
        <v>2</v>
      </c>
      <c r="B15" s="122" t="s">
        <v>15</v>
      </c>
      <c r="C15" s="123" t="s">
        <v>19</v>
      </c>
      <c r="D15" s="122">
        <v>11703</v>
      </c>
      <c r="E15" s="124" t="s">
        <v>20</v>
      </c>
      <c r="F15" s="122" t="s">
        <v>26</v>
      </c>
      <c r="G15" s="122">
        <v>25</v>
      </c>
      <c r="H15" s="121"/>
      <c r="I15" s="125">
        <f t="shared" ref="I15:I31" si="1">ROUND(H15*(1+$K$4),2)</f>
        <v>0</v>
      </c>
      <c r="J15" s="125">
        <f t="shared" ref="J15:J23" si="2">ROUND(G15*H15,2)</f>
        <v>0</v>
      </c>
      <c r="K15" s="125">
        <f t="shared" ref="K15:K23" si="3">ROUND(G15*I15,2)</f>
        <v>0</v>
      </c>
      <c r="M15" s="86" t="e">
        <f t="shared" si="0"/>
        <v>#DIV/0!</v>
      </c>
    </row>
    <row r="16" spans="1:17" x14ac:dyDescent="0.25">
      <c r="A16" s="122">
        <f t="shared" ref="A16:A23" si="4">A15+1</f>
        <v>3</v>
      </c>
      <c r="B16" s="122" t="s">
        <v>15</v>
      </c>
      <c r="C16" s="123" t="s">
        <v>21</v>
      </c>
      <c r="D16" s="122">
        <v>4656</v>
      </c>
      <c r="E16" s="124" t="s">
        <v>22</v>
      </c>
      <c r="F16" s="122" t="s">
        <v>701</v>
      </c>
      <c r="G16" s="122">
        <v>12</v>
      </c>
      <c r="H16" s="121"/>
      <c r="I16" s="125">
        <f t="shared" si="1"/>
        <v>0</v>
      </c>
      <c r="J16" s="125">
        <f t="shared" si="2"/>
        <v>0</v>
      </c>
      <c r="K16" s="125">
        <f t="shared" si="3"/>
        <v>0</v>
      </c>
      <c r="M16" s="86" t="e">
        <f t="shared" si="0"/>
        <v>#DIV/0!</v>
      </c>
    </row>
    <row r="17" spans="1:13" x14ac:dyDescent="0.25">
      <c r="A17" s="122">
        <f t="shared" si="4"/>
        <v>4</v>
      </c>
      <c r="B17" s="122" t="s">
        <v>15</v>
      </c>
      <c r="C17" s="123" t="s">
        <v>23</v>
      </c>
      <c r="D17" s="122" t="s">
        <v>24</v>
      </c>
      <c r="E17" s="124" t="s">
        <v>25</v>
      </c>
      <c r="F17" s="122" t="s">
        <v>26</v>
      </c>
      <c r="G17" s="122">
        <v>35</v>
      </c>
      <c r="H17" s="121"/>
      <c r="I17" s="125">
        <f t="shared" si="1"/>
        <v>0</v>
      </c>
      <c r="J17" s="125">
        <f t="shared" si="2"/>
        <v>0</v>
      </c>
      <c r="K17" s="125">
        <f t="shared" si="3"/>
        <v>0</v>
      </c>
      <c r="M17" s="86" t="e">
        <f t="shared" si="0"/>
        <v>#DIV/0!</v>
      </c>
    </row>
    <row r="18" spans="1:13" ht="45" x14ac:dyDescent="0.25">
      <c r="A18" s="122">
        <f t="shared" si="4"/>
        <v>5</v>
      </c>
      <c r="B18" s="122" t="s">
        <v>15</v>
      </c>
      <c r="C18" s="123" t="s">
        <v>27</v>
      </c>
      <c r="D18" s="122">
        <v>95648</v>
      </c>
      <c r="E18" s="124" t="s">
        <v>28</v>
      </c>
      <c r="F18" s="122" t="s">
        <v>29</v>
      </c>
      <c r="G18" s="122">
        <v>1</v>
      </c>
      <c r="H18" s="121"/>
      <c r="I18" s="125">
        <f t="shared" si="1"/>
        <v>0</v>
      </c>
      <c r="J18" s="125">
        <f t="shared" si="2"/>
        <v>0</v>
      </c>
      <c r="K18" s="125">
        <f t="shared" si="3"/>
        <v>0</v>
      </c>
      <c r="M18" s="86" t="e">
        <f t="shared" si="0"/>
        <v>#DIV/0!</v>
      </c>
    </row>
    <row r="19" spans="1:13" x14ac:dyDescent="0.25">
      <c r="A19" s="122">
        <f t="shared" si="4"/>
        <v>6</v>
      </c>
      <c r="B19" s="122" t="s">
        <v>15</v>
      </c>
      <c r="C19" s="123" t="s">
        <v>27</v>
      </c>
      <c r="D19" s="122">
        <v>95673</v>
      </c>
      <c r="E19" s="124" t="s">
        <v>30</v>
      </c>
      <c r="F19" s="122" t="s">
        <v>29</v>
      </c>
      <c r="G19" s="122">
        <v>1</v>
      </c>
      <c r="H19" s="121"/>
      <c r="I19" s="125">
        <f t="shared" si="1"/>
        <v>0</v>
      </c>
      <c r="J19" s="125">
        <f t="shared" si="2"/>
        <v>0</v>
      </c>
      <c r="K19" s="125">
        <f t="shared" si="3"/>
        <v>0</v>
      </c>
      <c r="M19" s="86" t="e">
        <f t="shared" si="0"/>
        <v>#DIV/0!</v>
      </c>
    </row>
    <row r="20" spans="1:13" ht="30" x14ac:dyDescent="0.25">
      <c r="A20" s="122">
        <f t="shared" si="4"/>
        <v>7</v>
      </c>
      <c r="B20" s="122" t="s">
        <v>15</v>
      </c>
      <c r="C20" s="123" t="s">
        <v>27</v>
      </c>
      <c r="D20" s="122">
        <v>101509</v>
      </c>
      <c r="E20" s="124" t="s">
        <v>31</v>
      </c>
      <c r="F20" s="122" t="s">
        <v>29</v>
      </c>
      <c r="G20" s="122">
        <v>1</v>
      </c>
      <c r="H20" s="121"/>
      <c r="I20" s="125">
        <f t="shared" si="1"/>
        <v>0</v>
      </c>
      <c r="J20" s="125">
        <f t="shared" si="2"/>
        <v>0</v>
      </c>
      <c r="K20" s="125">
        <f t="shared" si="3"/>
        <v>0</v>
      </c>
      <c r="M20" s="86" t="e">
        <f t="shared" si="0"/>
        <v>#DIV/0!</v>
      </c>
    </row>
    <row r="21" spans="1:13" ht="30" x14ac:dyDescent="0.25">
      <c r="A21" s="122">
        <f t="shared" si="4"/>
        <v>8</v>
      </c>
      <c r="B21" s="122" t="s">
        <v>15</v>
      </c>
      <c r="C21" s="123" t="s">
        <v>27</v>
      </c>
      <c r="D21" s="122">
        <v>103689</v>
      </c>
      <c r="E21" s="124" t="s">
        <v>32</v>
      </c>
      <c r="F21" s="122" t="s">
        <v>26</v>
      </c>
      <c r="G21" s="122">
        <v>6</v>
      </c>
      <c r="H21" s="121"/>
      <c r="I21" s="125">
        <f t="shared" si="1"/>
        <v>0</v>
      </c>
      <c r="J21" s="125">
        <f t="shared" si="2"/>
        <v>0</v>
      </c>
      <c r="K21" s="125">
        <f t="shared" si="3"/>
        <v>0</v>
      </c>
      <c r="M21" s="86" t="e">
        <f t="shared" si="0"/>
        <v>#DIV/0!</v>
      </c>
    </row>
    <row r="22" spans="1:13" ht="30" x14ac:dyDescent="0.25">
      <c r="A22" s="122">
        <f t="shared" si="4"/>
        <v>9</v>
      </c>
      <c r="B22" s="122" t="s">
        <v>15</v>
      </c>
      <c r="C22" s="123" t="s">
        <v>16</v>
      </c>
      <c r="D22" s="122" t="s">
        <v>33</v>
      </c>
      <c r="E22" s="124" t="s">
        <v>34</v>
      </c>
      <c r="F22" s="122" t="s">
        <v>35</v>
      </c>
      <c r="G22" s="122">
        <v>280</v>
      </c>
      <c r="H22" s="121"/>
      <c r="I22" s="125">
        <f t="shared" si="1"/>
        <v>0</v>
      </c>
      <c r="J22" s="125">
        <f t="shared" si="2"/>
        <v>0</v>
      </c>
      <c r="K22" s="125">
        <f t="shared" si="3"/>
        <v>0</v>
      </c>
      <c r="M22" s="86" t="e">
        <f t="shared" si="0"/>
        <v>#DIV/0!</v>
      </c>
    </row>
    <row r="23" spans="1:13" x14ac:dyDescent="0.25">
      <c r="A23" s="122">
        <f t="shared" si="4"/>
        <v>10</v>
      </c>
      <c r="B23" s="122" t="s">
        <v>15</v>
      </c>
      <c r="C23" s="123" t="s">
        <v>27</v>
      </c>
      <c r="D23" s="122">
        <v>98459</v>
      </c>
      <c r="E23" s="124" t="s">
        <v>36</v>
      </c>
      <c r="F23" s="122" t="s">
        <v>26</v>
      </c>
      <c r="G23" s="122">
        <v>500</v>
      </c>
      <c r="H23" s="121"/>
      <c r="I23" s="125">
        <f t="shared" si="1"/>
        <v>0</v>
      </c>
      <c r="J23" s="125">
        <f t="shared" si="2"/>
        <v>0</v>
      </c>
      <c r="K23" s="125">
        <f t="shared" si="3"/>
        <v>0</v>
      </c>
      <c r="M23" s="86" t="e">
        <f t="shared" si="0"/>
        <v>#DIV/0!</v>
      </c>
    </row>
    <row r="24" spans="1:13" ht="24.95" customHeight="1" x14ac:dyDescent="0.25">
      <c r="A24" s="127" t="s">
        <v>623</v>
      </c>
      <c r="B24" s="146"/>
      <c r="C24" s="129"/>
      <c r="D24" s="128"/>
      <c r="E24" s="130" t="s">
        <v>37</v>
      </c>
      <c r="F24" s="131"/>
      <c r="G24" s="131"/>
      <c r="H24" s="132"/>
      <c r="I24" s="132"/>
      <c r="J24" s="132"/>
      <c r="K24" s="133">
        <f>SUM(K25:K26)</f>
        <v>0</v>
      </c>
    </row>
    <row r="25" spans="1:13" x14ac:dyDescent="0.25">
      <c r="A25" s="122">
        <f>A23+1</f>
        <v>11</v>
      </c>
      <c r="B25" s="122" t="s">
        <v>15</v>
      </c>
      <c r="C25" s="123" t="s">
        <v>27</v>
      </c>
      <c r="D25" s="122">
        <v>90777</v>
      </c>
      <c r="E25" s="124" t="s">
        <v>38</v>
      </c>
      <c r="F25" s="122" t="s">
        <v>39</v>
      </c>
      <c r="G25" s="122">
        <v>320</v>
      </c>
      <c r="H25" s="121"/>
      <c r="I25" s="125">
        <f t="shared" si="1"/>
        <v>0</v>
      </c>
      <c r="J25" s="125">
        <f t="shared" ref="J25:J26" si="5">ROUND(G25*H25,2)</f>
        <v>0</v>
      </c>
      <c r="K25" s="125">
        <f t="shared" ref="K25:K26" si="6">ROUND(G25*I25,2)</f>
        <v>0</v>
      </c>
      <c r="M25" s="86" t="e">
        <f>K25/$K$531</f>
        <v>#DIV/0!</v>
      </c>
    </row>
    <row r="26" spans="1:13" x14ac:dyDescent="0.25">
      <c r="A26" s="122">
        <f t="shared" ref="A26" si="7">A25+1</f>
        <v>12</v>
      </c>
      <c r="B26" s="122" t="s">
        <v>15</v>
      </c>
      <c r="C26" s="123" t="s">
        <v>27</v>
      </c>
      <c r="D26" s="122">
        <v>93572</v>
      </c>
      <c r="E26" s="124" t="s">
        <v>40</v>
      </c>
      <c r="F26" s="122" t="s">
        <v>41</v>
      </c>
      <c r="G26" s="122">
        <v>12</v>
      </c>
      <c r="H26" s="121"/>
      <c r="I26" s="125">
        <f t="shared" si="1"/>
        <v>0</v>
      </c>
      <c r="J26" s="125">
        <f t="shared" si="5"/>
        <v>0</v>
      </c>
      <c r="K26" s="125">
        <f t="shared" si="6"/>
        <v>0</v>
      </c>
      <c r="M26" s="86" t="e">
        <f>K26/$K$531</f>
        <v>#DIV/0!</v>
      </c>
    </row>
    <row r="27" spans="1:13" ht="24.95" customHeight="1" x14ac:dyDescent="0.25">
      <c r="A27" s="127" t="s">
        <v>624</v>
      </c>
      <c r="B27" s="128"/>
      <c r="C27" s="129"/>
      <c r="D27" s="128"/>
      <c r="E27" s="130" t="s">
        <v>42</v>
      </c>
      <c r="F27" s="131"/>
      <c r="G27" s="131"/>
      <c r="H27" s="132"/>
      <c r="I27" s="132"/>
      <c r="J27" s="132"/>
      <c r="K27" s="133">
        <f>SUM(K28)</f>
        <v>0</v>
      </c>
    </row>
    <row r="28" spans="1:13" x14ac:dyDescent="0.25">
      <c r="A28" s="122">
        <f>A26+1</f>
        <v>13</v>
      </c>
      <c r="B28" s="122" t="s">
        <v>15</v>
      </c>
      <c r="C28" s="123" t="s">
        <v>23</v>
      </c>
      <c r="D28" s="122" t="s">
        <v>43</v>
      </c>
      <c r="E28" s="124" t="s">
        <v>44</v>
      </c>
      <c r="F28" s="122" t="s">
        <v>29</v>
      </c>
      <c r="G28" s="122">
        <v>1</v>
      </c>
      <c r="H28" s="121"/>
      <c r="I28" s="125">
        <f t="shared" si="1"/>
        <v>0</v>
      </c>
      <c r="J28" s="125">
        <f t="shared" ref="J28" si="8">ROUND(G28*H28,2)</f>
        <v>0</v>
      </c>
      <c r="K28" s="125">
        <f t="shared" ref="K28" si="9">ROUND(G28*I28,2)</f>
        <v>0</v>
      </c>
      <c r="M28" s="86" t="e">
        <f>K28/$K$531</f>
        <v>#DIV/0!</v>
      </c>
    </row>
    <row r="29" spans="1:13" ht="24.95" customHeight="1" x14ac:dyDescent="0.25">
      <c r="A29" s="127" t="s">
        <v>625</v>
      </c>
      <c r="B29" s="128"/>
      <c r="C29" s="129"/>
      <c r="D29" s="128"/>
      <c r="E29" s="130" t="s">
        <v>45</v>
      </c>
      <c r="F29" s="131"/>
      <c r="G29" s="131"/>
      <c r="H29" s="132"/>
      <c r="I29" s="132"/>
      <c r="J29" s="132"/>
      <c r="K29" s="133">
        <f>SUM(K30:K31)</f>
        <v>0</v>
      </c>
      <c r="M29" s="86"/>
    </row>
    <row r="30" spans="1:13" ht="60" x14ac:dyDescent="0.25">
      <c r="A30" s="122">
        <f>A28+1</f>
        <v>14</v>
      </c>
      <c r="B30" s="122" t="s">
        <v>46</v>
      </c>
      <c r="C30" s="123" t="s">
        <v>27</v>
      </c>
      <c r="D30" s="122">
        <v>20193</v>
      </c>
      <c r="E30" s="124" t="s">
        <v>47</v>
      </c>
      <c r="F30" s="122" t="s">
        <v>48</v>
      </c>
      <c r="G30" s="122">
        <v>1072.18</v>
      </c>
      <c r="H30" s="121"/>
      <c r="I30" s="125">
        <f t="shared" si="1"/>
        <v>0</v>
      </c>
      <c r="J30" s="125">
        <f t="shared" ref="J30:J31" si="10">ROUND(G30*H30,2)</f>
        <v>0</v>
      </c>
      <c r="K30" s="125">
        <f t="shared" ref="K30:K31" si="11">ROUND(G30*I30,2)</f>
        <v>0</v>
      </c>
      <c r="M30" s="86" t="e">
        <f>K30/$K$531</f>
        <v>#DIV/0!</v>
      </c>
    </row>
    <row r="31" spans="1:13" ht="30" x14ac:dyDescent="0.25">
      <c r="A31" s="122">
        <f t="shared" ref="A31" si="12">A30+1</f>
        <v>15</v>
      </c>
      <c r="B31" s="122" t="s">
        <v>15</v>
      </c>
      <c r="C31" s="123" t="s">
        <v>27</v>
      </c>
      <c r="D31" s="122">
        <v>97065</v>
      </c>
      <c r="E31" s="124" t="s">
        <v>49</v>
      </c>
      <c r="F31" s="122" t="s">
        <v>35</v>
      </c>
      <c r="G31" s="122">
        <v>1072.18</v>
      </c>
      <c r="H31" s="121"/>
      <c r="I31" s="125">
        <f t="shared" si="1"/>
        <v>0</v>
      </c>
      <c r="J31" s="125">
        <f t="shared" si="10"/>
        <v>0</v>
      </c>
      <c r="K31" s="125">
        <f t="shared" si="11"/>
        <v>0</v>
      </c>
      <c r="M31" s="86" t="e">
        <f>K31/$K$531</f>
        <v>#DIV/0!</v>
      </c>
    </row>
    <row r="32" spans="1:13" ht="24.95" customHeight="1" x14ac:dyDescent="0.25">
      <c r="A32" s="134" t="s">
        <v>626</v>
      </c>
      <c r="B32" s="134"/>
      <c r="C32" s="135"/>
      <c r="D32" s="134"/>
      <c r="E32" s="136" t="s">
        <v>50</v>
      </c>
      <c r="F32" s="137"/>
      <c r="G32" s="137"/>
      <c r="H32" s="138"/>
      <c r="I32" s="138"/>
      <c r="J32" s="138"/>
      <c r="K32" s="139">
        <f>K33+K35+K38+K49</f>
        <v>0</v>
      </c>
      <c r="M32" s="86"/>
    </row>
    <row r="33" spans="1:13" ht="24.95" customHeight="1" x14ac:dyDescent="0.25">
      <c r="A33" s="127" t="s">
        <v>627</v>
      </c>
      <c r="B33" s="128"/>
      <c r="C33" s="129"/>
      <c r="D33" s="128"/>
      <c r="E33" s="130" t="s">
        <v>51</v>
      </c>
      <c r="F33" s="131"/>
      <c r="G33" s="131"/>
      <c r="H33" s="131"/>
      <c r="I33" s="131"/>
      <c r="J33" s="131"/>
      <c r="K33" s="133">
        <f>SUM(K34)</f>
        <v>0</v>
      </c>
      <c r="M33" s="86"/>
    </row>
    <row r="34" spans="1:13" ht="30" x14ac:dyDescent="0.25">
      <c r="A34" s="122">
        <f>A31+1</f>
        <v>16</v>
      </c>
      <c r="B34" s="122" t="s">
        <v>15</v>
      </c>
      <c r="C34" s="123" t="s">
        <v>27</v>
      </c>
      <c r="D34" s="122">
        <v>99059</v>
      </c>
      <c r="E34" s="124" t="s">
        <v>52</v>
      </c>
      <c r="F34" s="122" t="s">
        <v>53</v>
      </c>
      <c r="G34" s="122">
        <v>150</v>
      </c>
      <c r="H34" s="121"/>
      <c r="I34" s="125">
        <f t="shared" ref="I34" si="13">ROUND(H34*(1+$K$4),2)</f>
        <v>0</v>
      </c>
      <c r="J34" s="125">
        <f t="shared" ref="J34" si="14">ROUND(G34*H34,2)</f>
        <v>0</v>
      </c>
      <c r="K34" s="125">
        <f t="shared" ref="K34" si="15">ROUND(G34*I34,2)</f>
        <v>0</v>
      </c>
      <c r="M34" s="86" t="e">
        <f>K34/$K$531</f>
        <v>#DIV/0!</v>
      </c>
    </row>
    <row r="35" spans="1:13" ht="24.95" customHeight="1" x14ac:dyDescent="0.25">
      <c r="A35" s="127" t="s">
        <v>628</v>
      </c>
      <c r="B35" s="128"/>
      <c r="C35" s="129"/>
      <c r="D35" s="128"/>
      <c r="E35" s="130" t="s">
        <v>54</v>
      </c>
      <c r="F35" s="131"/>
      <c r="G35" s="131"/>
      <c r="H35" s="132"/>
      <c r="I35" s="132"/>
      <c r="J35" s="132"/>
      <c r="K35" s="133">
        <f>SUM(K36:K37)</f>
        <v>0</v>
      </c>
      <c r="M35" s="86"/>
    </row>
    <row r="36" spans="1:13" ht="45" x14ac:dyDescent="0.25">
      <c r="A36" s="122">
        <f>A34+1</f>
        <v>17</v>
      </c>
      <c r="B36" s="122" t="s">
        <v>15</v>
      </c>
      <c r="C36" s="123" t="s">
        <v>23</v>
      </c>
      <c r="D36" s="122" t="s">
        <v>55</v>
      </c>
      <c r="E36" s="124" t="s">
        <v>56</v>
      </c>
      <c r="F36" s="122" t="s">
        <v>53</v>
      </c>
      <c r="G36" s="122">
        <v>504</v>
      </c>
      <c r="H36" s="121"/>
      <c r="I36" s="125">
        <f t="shared" ref="I36:I37" si="16">ROUND(H36*(1+$K$4),2)</f>
        <v>0</v>
      </c>
      <c r="J36" s="125">
        <f t="shared" ref="J36:J37" si="17">ROUND(G36*H36,2)</f>
        <v>0</v>
      </c>
      <c r="K36" s="125">
        <f t="shared" ref="K36:K37" si="18">ROUND(G36*I36,2)</f>
        <v>0</v>
      </c>
      <c r="M36" s="86" t="e">
        <f>K36/$K$531</f>
        <v>#DIV/0!</v>
      </c>
    </row>
    <row r="37" spans="1:13" ht="30" x14ac:dyDescent="0.25">
      <c r="A37" s="122">
        <f t="shared" ref="A37" si="19">A36+1</f>
        <v>18</v>
      </c>
      <c r="B37" s="122" t="s">
        <v>15</v>
      </c>
      <c r="C37" s="123" t="s">
        <v>27</v>
      </c>
      <c r="D37" s="122">
        <v>95601</v>
      </c>
      <c r="E37" s="124" t="s">
        <v>57</v>
      </c>
      <c r="F37" s="122" t="s">
        <v>29</v>
      </c>
      <c r="G37" s="122">
        <v>84</v>
      </c>
      <c r="H37" s="121"/>
      <c r="I37" s="125">
        <f t="shared" si="16"/>
        <v>0</v>
      </c>
      <c r="J37" s="125">
        <f t="shared" si="17"/>
        <v>0</v>
      </c>
      <c r="K37" s="125">
        <f t="shared" si="18"/>
        <v>0</v>
      </c>
      <c r="M37" s="86" t="e">
        <f>K37/$K$531</f>
        <v>#DIV/0!</v>
      </c>
    </row>
    <row r="38" spans="1:13" ht="24.95" customHeight="1" x14ac:dyDescent="0.25">
      <c r="A38" s="127" t="s">
        <v>631</v>
      </c>
      <c r="B38" s="128"/>
      <c r="C38" s="129"/>
      <c r="D38" s="128"/>
      <c r="E38" s="130" t="s">
        <v>58</v>
      </c>
      <c r="F38" s="131"/>
      <c r="G38" s="131"/>
      <c r="H38" s="132"/>
      <c r="I38" s="132"/>
      <c r="J38" s="132"/>
      <c r="K38" s="133">
        <f>SUM(K39:K48)</f>
        <v>0</v>
      </c>
      <c r="M38" s="86"/>
    </row>
    <row r="39" spans="1:13" ht="60" x14ac:dyDescent="0.25">
      <c r="A39" s="122">
        <f>A37+1</f>
        <v>19</v>
      </c>
      <c r="B39" s="122" t="s">
        <v>15</v>
      </c>
      <c r="C39" s="123" t="s">
        <v>27</v>
      </c>
      <c r="D39" s="122">
        <v>90100</v>
      </c>
      <c r="E39" s="124" t="s">
        <v>59</v>
      </c>
      <c r="F39" s="122" t="s">
        <v>35</v>
      </c>
      <c r="G39" s="122">
        <v>116.43</v>
      </c>
      <c r="H39" s="121"/>
      <c r="I39" s="125">
        <f t="shared" ref="I39:I61" si="20">ROUND(H39*(1+$K$4),2)</f>
        <v>0</v>
      </c>
      <c r="J39" s="125">
        <f t="shared" ref="J39" si="21">ROUND(G39*H39,2)</f>
        <v>0</v>
      </c>
      <c r="K39" s="125">
        <f t="shared" ref="K39" si="22">ROUND(G39*I39,2)</f>
        <v>0</v>
      </c>
      <c r="M39" s="86" t="e">
        <f t="shared" ref="M39:M48" si="23">K39/$K$531</f>
        <v>#DIV/0!</v>
      </c>
    </row>
    <row r="40" spans="1:13" ht="30" x14ac:dyDescent="0.25">
      <c r="A40" s="122">
        <f t="shared" ref="A40:A48" si="24">A39+1</f>
        <v>20</v>
      </c>
      <c r="B40" s="122" t="s">
        <v>15</v>
      </c>
      <c r="C40" s="123" t="s">
        <v>27</v>
      </c>
      <c r="D40" s="122">
        <v>93382</v>
      </c>
      <c r="E40" s="124" t="s">
        <v>60</v>
      </c>
      <c r="F40" s="122" t="s">
        <v>35</v>
      </c>
      <c r="G40" s="122">
        <v>51.15</v>
      </c>
      <c r="H40" s="121"/>
      <c r="I40" s="125">
        <f t="shared" si="20"/>
        <v>0</v>
      </c>
      <c r="J40" s="125">
        <f t="shared" ref="J40:J48" si="25">ROUND(G40*H40,2)</f>
        <v>0</v>
      </c>
      <c r="K40" s="125">
        <f t="shared" ref="K40:K48" si="26">ROUND(G40*I40,2)</f>
        <v>0</v>
      </c>
      <c r="M40" s="86" t="e">
        <f t="shared" si="23"/>
        <v>#DIV/0!</v>
      </c>
    </row>
    <row r="41" spans="1:13" ht="30" x14ac:dyDescent="0.25">
      <c r="A41" s="122">
        <f t="shared" si="24"/>
        <v>21</v>
      </c>
      <c r="B41" s="122" t="s">
        <v>15</v>
      </c>
      <c r="C41" s="123" t="s">
        <v>27</v>
      </c>
      <c r="D41" s="122">
        <v>100324</v>
      </c>
      <c r="E41" s="124" t="s">
        <v>61</v>
      </c>
      <c r="F41" s="122" t="s">
        <v>35</v>
      </c>
      <c r="G41" s="122">
        <v>2.7</v>
      </c>
      <c r="H41" s="121"/>
      <c r="I41" s="125">
        <f t="shared" si="20"/>
        <v>0</v>
      </c>
      <c r="J41" s="125">
        <f t="shared" si="25"/>
        <v>0</v>
      </c>
      <c r="K41" s="125">
        <f t="shared" si="26"/>
        <v>0</v>
      </c>
      <c r="M41" s="86" t="e">
        <f t="shared" si="23"/>
        <v>#DIV/0!</v>
      </c>
    </row>
    <row r="42" spans="1:13" ht="30" x14ac:dyDescent="0.25">
      <c r="A42" s="122">
        <f t="shared" si="24"/>
        <v>22</v>
      </c>
      <c r="B42" s="122" t="s">
        <v>15</v>
      </c>
      <c r="C42" s="123" t="s">
        <v>27</v>
      </c>
      <c r="D42" s="122">
        <v>96534</v>
      </c>
      <c r="E42" s="124" t="s">
        <v>62</v>
      </c>
      <c r="F42" s="122" t="s">
        <v>26</v>
      </c>
      <c r="G42" s="122">
        <v>114.42</v>
      </c>
      <c r="H42" s="121"/>
      <c r="I42" s="125">
        <f t="shared" si="20"/>
        <v>0</v>
      </c>
      <c r="J42" s="125">
        <f t="shared" si="25"/>
        <v>0</v>
      </c>
      <c r="K42" s="125">
        <f t="shared" si="26"/>
        <v>0</v>
      </c>
      <c r="M42" s="86" t="e">
        <f t="shared" si="23"/>
        <v>#DIV/0!</v>
      </c>
    </row>
    <row r="43" spans="1:13" x14ac:dyDescent="0.25">
      <c r="A43" s="122">
        <f t="shared" si="24"/>
        <v>23</v>
      </c>
      <c r="B43" s="122" t="s">
        <v>15</v>
      </c>
      <c r="C43" s="123" t="s">
        <v>27</v>
      </c>
      <c r="D43" s="122">
        <v>96543</v>
      </c>
      <c r="E43" s="124" t="s">
        <v>63</v>
      </c>
      <c r="F43" s="122" t="s">
        <v>64</v>
      </c>
      <c r="G43" s="122">
        <v>37.1</v>
      </c>
      <c r="H43" s="121"/>
      <c r="I43" s="125">
        <f t="shared" si="20"/>
        <v>0</v>
      </c>
      <c r="J43" s="125">
        <f t="shared" si="25"/>
        <v>0</v>
      </c>
      <c r="K43" s="125">
        <f t="shared" si="26"/>
        <v>0</v>
      </c>
      <c r="M43" s="86" t="e">
        <f t="shared" si="23"/>
        <v>#DIV/0!</v>
      </c>
    </row>
    <row r="44" spans="1:13" x14ac:dyDescent="0.25">
      <c r="A44" s="122">
        <f t="shared" si="24"/>
        <v>24</v>
      </c>
      <c r="B44" s="122" t="s">
        <v>15</v>
      </c>
      <c r="C44" s="123" t="s">
        <v>27</v>
      </c>
      <c r="D44" s="122">
        <v>96544</v>
      </c>
      <c r="E44" s="124" t="s">
        <v>65</v>
      </c>
      <c r="F44" s="122" t="s">
        <v>64</v>
      </c>
      <c r="G44" s="122">
        <v>78</v>
      </c>
      <c r="H44" s="121"/>
      <c r="I44" s="125">
        <f t="shared" si="20"/>
        <v>0</v>
      </c>
      <c r="J44" s="125">
        <f t="shared" si="25"/>
        <v>0</v>
      </c>
      <c r="K44" s="125">
        <f t="shared" si="26"/>
        <v>0</v>
      </c>
      <c r="M44" s="86" t="e">
        <f t="shared" si="23"/>
        <v>#DIV/0!</v>
      </c>
    </row>
    <row r="45" spans="1:13" x14ac:dyDescent="0.25">
      <c r="A45" s="122">
        <f t="shared" si="24"/>
        <v>25</v>
      </c>
      <c r="B45" s="122" t="s">
        <v>15</v>
      </c>
      <c r="C45" s="123" t="s">
        <v>27</v>
      </c>
      <c r="D45" s="122">
        <v>96545</v>
      </c>
      <c r="E45" s="124" t="s">
        <v>66</v>
      </c>
      <c r="F45" s="122" t="s">
        <v>64</v>
      </c>
      <c r="G45" s="122">
        <v>375.7</v>
      </c>
      <c r="H45" s="121"/>
      <c r="I45" s="125">
        <f t="shared" si="20"/>
        <v>0</v>
      </c>
      <c r="J45" s="125">
        <f t="shared" si="25"/>
        <v>0</v>
      </c>
      <c r="K45" s="125">
        <f t="shared" si="26"/>
        <v>0</v>
      </c>
      <c r="M45" s="86" t="e">
        <f t="shared" si="23"/>
        <v>#DIV/0!</v>
      </c>
    </row>
    <row r="46" spans="1:13" ht="30" x14ac:dyDescent="0.25">
      <c r="A46" s="122">
        <f t="shared" si="24"/>
        <v>26</v>
      </c>
      <c r="B46" s="122" t="s">
        <v>15</v>
      </c>
      <c r="C46" s="123" t="s">
        <v>27</v>
      </c>
      <c r="D46" s="122">
        <v>104920</v>
      </c>
      <c r="E46" s="124" t="s">
        <v>67</v>
      </c>
      <c r="F46" s="122" t="s">
        <v>64</v>
      </c>
      <c r="G46" s="122">
        <v>8.4</v>
      </c>
      <c r="H46" s="121"/>
      <c r="I46" s="125">
        <f t="shared" si="20"/>
        <v>0</v>
      </c>
      <c r="J46" s="125">
        <f t="shared" si="25"/>
        <v>0</v>
      </c>
      <c r="K46" s="125">
        <f t="shared" si="26"/>
        <v>0</v>
      </c>
      <c r="M46" s="86" t="e">
        <f t="shared" si="23"/>
        <v>#DIV/0!</v>
      </c>
    </row>
    <row r="47" spans="1:13" ht="30" x14ac:dyDescent="0.25">
      <c r="A47" s="122">
        <f t="shared" si="24"/>
        <v>27</v>
      </c>
      <c r="B47" s="122" t="s">
        <v>15</v>
      </c>
      <c r="C47" s="123" t="s">
        <v>27</v>
      </c>
      <c r="D47" s="122">
        <v>96557</v>
      </c>
      <c r="E47" s="124" t="s">
        <v>68</v>
      </c>
      <c r="F47" s="122" t="s">
        <v>35</v>
      </c>
      <c r="G47" s="122">
        <v>13.8</v>
      </c>
      <c r="H47" s="121"/>
      <c r="I47" s="125">
        <f t="shared" si="20"/>
        <v>0</v>
      </c>
      <c r="J47" s="125">
        <f t="shared" si="25"/>
        <v>0</v>
      </c>
      <c r="K47" s="125">
        <f t="shared" si="26"/>
        <v>0</v>
      </c>
      <c r="M47" s="86" t="e">
        <f t="shared" si="23"/>
        <v>#DIV/0!</v>
      </c>
    </row>
    <row r="48" spans="1:13" x14ac:dyDescent="0.25">
      <c r="A48" s="122">
        <f t="shared" si="24"/>
        <v>28</v>
      </c>
      <c r="B48" s="122" t="s">
        <v>15</v>
      </c>
      <c r="C48" s="123" t="s">
        <v>23</v>
      </c>
      <c r="D48" s="122" t="s">
        <v>69</v>
      </c>
      <c r="E48" s="124" t="s">
        <v>70</v>
      </c>
      <c r="F48" s="122" t="s">
        <v>35</v>
      </c>
      <c r="G48" s="122">
        <v>13.8</v>
      </c>
      <c r="H48" s="121"/>
      <c r="I48" s="125">
        <f t="shared" si="20"/>
        <v>0</v>
      </c>
      <c r="J48" s="125">
        <f t="shared" si="25"/>
        <v>0</v>
      </c>
      <c r="K48" s="125">
        <f t="shared" si="26"/>
        <v>0</v>
      </c>
      <c r="M48" s="86" t="e">
        <f t="shared" si="23"/>
        <v>#DIV/0!</v>
      </c>
    </row>
    <row r="49" spans="1:13" ht="24.95" customHeight="1" x14ac:dyDescent="0.25">
      <c r="A49" s="127" t="s">
        <v>629</v>
      </c>
      <c r="B49" s="128"/>
      <c r="C49" s="129"/>
      <c r="D49" s="128"/>
      <c r="E49" s="130" t="s">
        <v>71</v>
      </c>
      <c r="F49" s="131"/>
      <c r="G49" s="131"/>
      <c r="H49" s="132"/>
      <c r="I49" s="132"/>
      <c r="J49" s="132"/>
      <c r="K49" s="133">
        <f>SUM(K50:K61)</f>
        <v>0</v>
      </c>
      <c r="M49" s="86"/>
    </row>
    <row r="50" spans="1:13" x14ac:dyDescent="0.25">
      <c r="A50" s="122">
        <f>A48+1</f>
        <v>29</v>
      </c>
      <c r="B50" s="122" t="s">
        <v>15</v>
      </c>
      <c r="C50" s="123" t="s">
        <v>27</v>
      </c>
      <c r="D50" s="122">
        <v>93358</v>
      </c>
      <c r="E50" s="124" t="s">
        <v>72</v>
      </c>
      <c r="F50" s="122" t="s">
        <v>35</v>
      </c>
      <c r="G50" s="122">
        <v>23.34</v>
      </c>
      <c r="H50" s="121"/>
      <c r="I50" s="125">
        <f t="shared" si="20"/>
        <v>0</v>
      </c>
      <c r="J50" s="125">
        <f t="shared" ref="J50" si="27">ROUND(G50*H50,2)</f>
        <v>0</v>
      </c>
      <c r="K50" s="125">
        <f t="shared" ref="K50" si="28">ROUND(G50*I50,2)</f>
        <v>0</v>
      </c>
      <c r="M50" s="86" t="e">
        <f t="shared" ref="M50:M61" si="29">K50/$K$531</f>
        <v>#DIV/0!</v>
      </c>
    </row>
    <row r="51" spans="1:13" ht="30" x14ac:dyDescent="0.25">
      <c r="A51" s="122">
        <f t="shared" ref="A51:A61" si="30">A50+1</f>
        <v>30</v>
      </c>
      <c r="B51" s="122" t="s">
        <v>15</v>
      </c>
      <c r="C51" s="123" t="s">
        <v>27</v>
      </c>
      <c r="D51" s="122">
        <v>96622</v>
      </c>
      <c r="E51" s="124" t="s">
        <v>73</v>
      </c>
      <c r="F51" s="122" t="s">
        <v>35</v>
      </c>
      <c r="G51" s="122">
        <v>84.46</v>
      </c>
      <c r="H51" s="121"/>
      <c r="I51" s="125">
        <f t="shared" si="20"/>
        <v>0</v>
      </c>
      <c r="J51" s="125">
        <f t="shared" ref="J51:J61" si="31">ROUND(G51*H51,2)</f>
        <v>0</v>
      </c>
      <c r="K51" s="125">
        <f t="shared" ref="K51:K61" si="32">ROUND(G51*I51,2)</f>
        <v>0</v>
      </c>
      <c r="M51" s="86" t="e">
        <f t="shared" si="29"/>
        <v>#DIV/0!</v>
      </c>
    </row>
    <row r="52" spans="1:13" ht="30" x14ac:dyDescent="0.25">
      <c r="A52" s="122">
        <f t="shared" si="30"/>
        <v>31</v>
      </c>
      <c r="B52" s="122" t="s">
        <v>15</v>
      </c>
      <c r="C52" s="123" t="s">
        <v>27</v>
      </c>
      <c r="D52" s="122">
        <v>96536</v>
      </c>
      <c r="E52" s="124" t="s">
        <v>74</v>
      </c>
      <c r="F52" s="122" t="s">
        <v>26</v>
      </c>
      <c r="G52" s="122">
        <v>231.97</v>
      </c>
      <c r="H52" s="121"/>
      <c r="I52" s="125">
        <f t="shared" si="20"/>
        <v>0</v>
      </c>
      <c r="J52" s="125">
        <f t="shared" si="31"/>
        <v>0</v>
      </c>
      <c r="K52" s="125">
        <f t="shared" si="32"/>
        <v>0</v>
      </c>
      <c r="M52" s="86" t="e">
        <f t="shared" si="29"/>
        <v>#DIV/0!</v>
      </c>
    </row>
    <row r="53" spans="1:13" ht="30" x14ac:dyDescent="0.25">
      <c r="A53" s="122">
        <f t="shared" si="30"/>
        <v>32</v>
      </c>
      <c r="B53" s="122" t="s">
        <v>15</v>
      </c>
      <c r="C53" s="123" t="s">
        <v>27</v>
      </c>
      <c r="D53" s="122">
        <v>104916</v>
      </c>
      <c r="E53" s="124" t="s">
        <v>75</v>
      </c>
      <c r="F53" s="122" t="s">
        <v>64</v>
      </c>
      <c r="G53" s="122">
        <v>278.10000000000002</v>
      </c>
      <c r="H53" s="121"/>
      <c r="I53" s="125">
        <f t="shared" si="20"/>
        <v>0</v>
      </c>
      <c r="J53" s="125">
        <f t="shared" si="31"/>
        <v>0</v>
      </c>
      <c r="K53" s="125">
        <f t="shared" si="32"/>
        <v>0</v>
      </c>
      <c r="M53" s="86" t="e">
        <f t="shared" si="29"/>
        <v>#DIV/0!</v>
      </c>
    </row>
    <row r="54" spans="1:13" ht="30" x14ac:dyDescent="0.25">
      <c r="A54" s="122">
        <f t="shared" si="30"/>
        <v>33</v>
      </c>
      <c r="B54" s="122" t="s">
        <v>15</v>
      </c>
      <c r="C54" s="123" t="s">
        <v>27</v>
      </c>
      <c r="D54" s="122">
        <v>104917</v>
      </c>
      <c r="E54" s="124" t="s">
        <v>76</v>
      </c>
      <c r="F54" s="122" t="s">
        <v>64</v>
      </c>
      <c r="G54" s="122">
        <v>64.400000000000006</v>
      </c>
      <c r="H54" s="121"/>
      <c r="I54" s="125">
        <f t="shared" si="20"/>
        <v>0</v>
      </c>
      <c r="J54" s="125">
        <f t="shared" si="31"/>
        <v>0</v>
      </c>
      <c r="K54" s="125">
        <f t="shared" si="32"/>
        <v>0</v>
      </c>
      <c r="M54" s="86" t="e">
        <f t="shared" si="29"/>
        <v>#DIV/0!</v>
      </c>
    </row>
    <row r="55" spans="1:13" ht="30" x14ac:dyDescent="0.25">
      <c r="A55" s="122">
        <f t="shared" si="30"/>
        <v>34</v>
      </c>
      <c r="B55" s="122" t="s">
        <v>15</v>
      </c>
      <c r="C55" s="123" t="s">
        <v>27</v>
      </c>
      <c r="D55" s="122">
        <v>104918</v>
      </c>
      <c r="E55" s="124" t="s">
        <v>77</v>
      </c>
      <c r="F55" s="122" t="s">
        <v>64</v>
      </c>
      <c r="G55" s="122">
        <v>211.8</v>
      </c>
      <c r="H55" s="121"/>
      <c r="I55" s="125">
        <f t="shared" si="20"/>
        <v>0</v>
      </c>
      <c r="J55" s="125">
        <f t="shared" si="31"/>
        <v>0</v>
      </c>
      <c r="K55" s="125">
        <f t="shared" si="32"/>
        <v>0</v>
      </c>
      <c r="M55" s="86" t="e">
        <f t="shared" si="29"/>
        <v>#DIV/0!</v>
      </c>
    </row>
    <row r="56" spans="1:13" ht="30" x14ac:dyDescent="0.25">
      <c r="A56" s="122">
        <f t="shared" si="30"/>
        <v>35</v>
      </c>
      <c r="B56" s="122" t="s">
        <v>15</v>
      </c>
      <c r="C56" s="123" t="s">
        <v>27</v>
      </c>
      <c r="D56" s="122">
        <v>104919</v>
      </c>
      <c r="E56" s="124" t="s">
        <v>78</v>
      </c>
      <c r="F56" s="122" t="s">
        <v>64</v>
      </c>
      <c r="G56" s="122">
        <v>227.2</v>
      </c>
      <c r="H56" s="121"/>
      <c r="I56" s="125">
        <f t="shared" si="20"/>
        <v>0</v>
      </c>
      <c r="J56" s="125">
        <f t="shared" si="31"/>
        <v>0</v>
      </c>
      <c r="K56" s="125">
        <f t="shared" si="32"/>
        <v>0</v>
      </c>
      <c r="M56" s="86" t="e">
        <f t="shared" si="29"/>
        <v>#DIV/0!</v>
      </c>
    </row>
    <row r="57" spans="1:13" ht="30" x14ac:dyDescent="0.25">
      <c r="A57" s="122">
        <f t="shared" si="30"/>
        <v>36</v>
      </c>
      <c r="B57" s="122" t="s">
        <v>15</v>
      </c>
      <c r="C57" s="123" t="s">
        <v>27</v>
      </c>
      <c r="D57" s="122">
        <v>104920</v>
      </c>
      <c r="E57" s="124" t="s">
        <v>67</v>
      </c>
      <c r="F57" s="122" t="s">
        <v>64</v>
      </c>
      <c r="G57" s="122">
        <v>517.20000000000005</v>
      </c>
      <c r="H57" s="121"/>
      <c r="I57" s="125">
        <f t="shared" si="20"/>
        <v>0</v>
      </c>
      <c r="J57" s="125">
        <f t="shared" si="31"/>
        <v>0</v>
      </c>
      <c r="K57" s="125">
        <f t="shared" si="32"/>
        <v>0</v>
      </c>
      <c r="M57" s="86" t="e">
        <f t="shared" si="29"/>
        <v>#DIV/0!</v>
      </c>
    </row>
    <row r="58" spans="1:13" ht="30" x14ac:dyDescent="0.25">
      <c r="A58" s="122">
        <f t="shared" si="30"/>
        <v>37</v>
      </c>
      <c r="B58" s="122" t="s">
        <v>15</v>
      </c>
      <c r="C58" s="123" t="s">
        <v>27</v>
      </c>
      <c r="D58" s="122">
        <v>104921</v>
      </c>
      <c r="E58" s="124" t="s">
        <v>79</v>
      </c>
      <c r="F58" s="122" t="s">
        <v>64</v>
      </c>
      <c r="G58" s="122">
        <v>230.8</v>
      </c>
      <c r="H58" s="121"/>
      <c r="I58" s="125">
        <f t="shared" si="20"/>
        <v>0</v>
      </c>
      <c r="J58" s="125">
        <f t="shared" si="31"/>
        <v>0</v>
      </c>
      <c r="K58" s="125">
        <f t="shared" si="32"/>
        <v>0</v>
      </c>
      <c r="M58" s="86" t="e">
        <f t="shared" si="29"/>
        <v>#DIV/0!</v>
      </c>
    </row>
    <row r="59" spans="1:13" ht="30" x14ac:dyDescent="0.25">
      <c r="A59" s="122">
        <f t="shared" si="30"/>
        <v>38</v>
      </c>
      <c r="B59" s="122" t="s">
        <v>15</v>
      </c>
      <c r="C59" s="123" t="s">
        <v>27</v>
      </c>
      <c r="D59" s="122">
        <v>96557</v>
      </c>
      <c r="E59" s="124" t="s">
        <v>68</v>
      </c>
      <c r="F59" s="122" t="s">
        <v>35</v>
      </c>
      <c r="G59" s="122">
        <v>17.8</v>
      </c>
      <c r="H59" s="121"/>
      <c r="I59" s="125">
        <f t="shared" si="20"/>
        <v>0</v>
      </c>
      <c r="J59" s="125">
        <f t="shared" si="31"/>
        <v>0</v>
      </c>
      <c r="K59" s="125">
        <f t="shared" si="32"/>
        <v>0</v>
      </c>
      <c r="M59" s="86" t="e">
        <f t="shared" si="29"/>
        <v>#DIV/0!</v>
      </c>
    </row>
    <row r="60" spans="1:13" ht="30" x14ac:dyDescent="0.25">
      <c r="A60" s="122">
        <f t="shared" si="30"/>
        <v>39</v>
      </c>
      <c r="B60" s="122" t="s">
        <v>15</v>
      </c>
      <c r="C60" s="123" t="s">
        <v>27</v>
      </c>
      <c r="D60" s="122">
        <v>98557</v>
      </c>
      <c r="E60" s="124" t="s">
        <v>80</v>
      </c>
      <c r="F60" s="122" t="s">
        <v>26</v>
      </c>
      <c r="G60" s="122">
        <v>388.18</v>
      </c>
      <c r="H60" s="121"/>
      <c r="I60" s="125">
        <f t="shared" si="20"/>
        <v>0</v>
      </c>
      <c r="J60" s="125">
        <f t="shared" si="31"/>
        <v>0</v>
      </c>
      <c r="K60" s="125">
        <f t="shared" si="32"/>
        <v>0</v>
      </c>
      <c r="M60" s="86" t="e">
        <f t="shared" si="29"/>
        <v>#DIV/0!</v>
      </c>
    </row>
    <row r="61" spans="1:13" x14ac:dyDescent="0.25">
      <c r="A61" s="122">
        <f t="shared" si="30"/>
        <v>40</v>
      </c>
      <c r="B61" s="122" t="s">
        <v>15</v>
      </c>
      <c r="C61" s="123" t="s">
        <v>23</v>
      </c>
      <c r="D61" s="122" t="s">
        <v>69</v>
      </c>
      <c r="E61" s="124" t="s">
        <v>70</v>
      </c>
      <c r="F61" s="122" t="s">
        <v>35</v>
      </c>
      <c r="G61" s="122">
        <v>17.8</v>
      </c>
      <c r="H61" s="121"/>
      <c r="I61" s="125">
        <f t="shared" si="20"/>
        <v>0</v>
      </c>
      <c r="J61" s="125">
        <f t="shared" si="31"/>
        <v>0</v>
      </c>
      <c r="K61" s="125">
        <f t="shared" si="32"/>
        <v>0</v>
      </c>
      <c r="M61" s="86" t="e">
        <f t="shared" si="29"/>
        <v>#DIV/0!</v>
      </c>
    </row>
    <row r="62" spans="1:13" ht="24.95" customHeight="1" x14ac:dyDescent="0.25">
      <c r="A62" s="134" t="s">
        <v>630</v>
      </c>
      <c r="B62" s="134"/>
      <c r="C62" s="135"/>
      <c r="D62" s="134"/>
      <c r="E62" s="136" t="s">
        <v>81</v>
      </c>
      <c r="F62" s="137"/>
      <c r="G62" s="137"/>
      <c r="H62" s="138"/>
      <c r="I62" s="138"/>
      <c r="J62" s="138"/>
      <c r="K62" s="139">
        <f>K63+K71+K82+K94</f>
        <v>0</v>
      </c>
      <c r="M62" s="86"/>
    </row>
    <row r="63" spans="1:13" ht="24.95" customHeight="1" x14ac:dyDescent="0.25">
      <c r="A63" s="127" t="s">
        <v>632</v>
      </c>
      <c r="B63" s="128"/>
      <c r="C63" s="129"/>
      <c r="D63" s="128"/>
      <c r="E63" s="130" t="s">
        <v>82</v>
      </c>
      <c r="F63" s="131"/>
      <c r="G63" s="131"/>
      <c r="H63" s="132"/>
      <c r="I63" s="132"/>
      <c r="J63" s="132"/>
      <c r="K63" s="133">
        <f>SUM(K64:K70)</f>
        <v>0</v>
      </c>
      <c r="M63" s="86"/>
    </row>
    <row r="64" spans="1:13" ht="30" x14ac:dyDescent="0.25">
      <c r="A64" s="122">
        <f>A61+1</f>
        <v>41</v>
      </c>
      <c r="B64" s="122" t="s">
        <v>15</v>
      </c>
      <c r="C64" s="123" t="s">
        <v>27</v>
      </c>
      <c r="D64" s="122">
        <v>92762</v>
      </c>
      <c r="E64" s="124" t="s">
        <v>83</v>
      </c>
      <c r="F64" s="122" t="s">
        <v>64</v>
      </c>
      <c r="G64" s="122">
        <v>856.2</v>
      </c>
      <c r="H64" s="121"/>
      <c r="I64" s="125">
        <f t="shared" ref="I64:I95" si="33">ROUND(H64*(1+$K$4),2)</f>
        <v>0</v>
      </c>
      <c r="J64" s="125">
        <f t="shared" ref="J64" si="34">ROUND(G64*H64,2)</f>
        <v>0</v>
      </c>
      <c r="K64" s="125">
        <f t="shared" ref="K64" si="35">ROUND(G64*I64,2)</f>
        <v>0</v>
      </c>
      <c r="M64" s="86" t="e">
        <f t="shared" ref="M64:M70" si="36">K64/$K$531</f>
        <v>#DIV/0!</v>
      </c>
    </row>
    <row r="65" spans="1:13" ht="45" x14ac:dyDescent="0.25">
      <c r="A65" s="122">
        <f t="shared" ref="A65:A70" si="37">A64+1</f>
        <v>42</v>
      </c>
      <c r="B65" s="122" t="s">
        <v>15</v>
      </c>
      <c r="C65" s="123" t="s">
        <v>27</v>
      </c>
      <c r="D65" s="122">
        <v>92423</v>
      </c>
      <c r="E65" s="124" t="s">
        <v>84</v>
      </c>
      <c r="F65" s="122" t="s">
        <v>26</v>
      </c>
      <c r="G65" s="122">
        <v>344.2</v>
      </c>
      <c r="H65" s="121"/>
      <c r="I65" s="125">
        <f t="shared" si="33"/>
        <v>0</v>
      </c>
      <c r="J65" s="125">
        <f t="shared" ref="J65:J70" si="38">ROUND(G65*H65,2)</f>
        <v>0</v>
      </c>
      <c r="K65" s="125">
        <f t="shared" ref="K65:K70" si="39">ROUND(G65*I65,2)</f>
        <v>0</v>
      </c>
      <c r="M65" s="86" t="e">
        <f t="shared" si="36"/>
        <v>#DIV/0!</v>
      </c>
    </row>
    <row r="66" spans="1:13" ht="30" x14ac:dyDescent="0.25">
      <c r="A66" s="122">
        <f t="shared" si="37"/>
        <v>43</v>
      </c>
      <c r="B66" s="122" t="s">
        <v>15</v>
      </c>
      <c r="C66" s="123" t="s">
        <v>27</v>
      </c>
      <c r="D66" s="122">
        <v>92763</v>
      </c>
      <c r="E66" s="124" t="s">
        <v>85</v>
      </c>
      <c r="F66" s="122" t="s">
        <v>64</v>
      </c>
      <c r="G66" s="122">
        <v>85.6</v>
      </c>
      <c r="H66" s="121"/>
      <c r="I66" s="125">
        <f t="shared" si="33"/>
        <v>0</v>
      </c>
      <c r="J66" s="125">
        <f t="shared" si="38"/>
        <v>0</v>
      </c>
      <c r="K66" s="125">
        <f t="shared" si="39"/>
        <v>0</v>
      </c>
      <c r="M66" s="86" t="e">
        <f t="shared" si="36"/>
        <v>#DIV/0!</v>
      </c>
    </row>
    <row r="67" spans="1:13" ht="30" x14ac:dyDescent="0.25">
      <c r="A67" s="122">
        <f t="shared" si="37"/>
        <v>44</v>
      </c>
      <c r="B67" s="122" t="s">
        <v>15</v>
      </c>
      <c r="C67" s="123" t="s">
        <v>27</v>
      </c>
      <c r="D67" s="122">
        <v>92764</v>
      </c>
      <c r="E67" s="124" t="s">
        <v>86</v>
      </c>
      <c r="F67" s="122" t="s">
        <v>64</v>
      </c>
      <c r="G67" s="122">
        <v>343.7</v>
      </c>
      <c r="H67" s="121"/>
      <c r="I67" s="125">
        <f t="shared" si="33"/>
        <v>0</v>
      </c>
      <c r="J67" s="125">
        <f t="shared" si="38"/>
        <v>0</v>
      </c>
      <c r="K67" s="125">
        <f t="shared" si="39"/>
        <v>0</v>
      </c>
      <c r="M67" s="86" t="e">
        <f t="shared" si="36"/>
        <v>#DIV/0!</v>
      </c>
    </row>
    <row r="68" spans="1:13" ht="30" x14ac:dyDescent="0.25">
      <c r="A68" s="122">
        <f t="shared" si="37"/>
        <v>45</v>
      </c>
      <c r="B68" s="122" t="s">
        <v>15</v>
      </c>
      <c r="C68" s="123" t="s">
        <v>27</v>
      </c>
      <c r="D68" s="122">
        <v>92759</v>
      </c>
      <c r="E68" s="124" t="s">
        <v>87</v>
      </c>
      <c r="F68" s="122" t="s">
        <v>64</v>
      </c>
      <c r="G68" s="122">
        <v>496.3</v>
      </c>
      <c r="H68" s="121"/>
      <c r="I68" s="125">
        <f t="shared" si="33"/>
        <v>0</v>
      </c>
      <c r="J68" s="125">
        <f t="shared" si="38"/>
        <v>0</v>
      </c>
      <c r="K68" s="125">
        <f t="shared" si="39"/>
        <v>0</v>
      </c>
      <c r="M68" s="86" t="e">
        <f t="shared" si="36"/>
        <v>#DIV/0!</v>
      </c>
    </row>
    <row r="69" spans="1:13" ht="30" x14ac:dyDescent="0.25">
      <c r="A69" s="122">
        <f t="shared" si="37"/>
        <v>46</v>
      </c>
      <c r="B69" s="122" t="s">
        <v>15</v>
      </c>
      <c r="C69" s="123" t="s">
        <v>23</v>
      </c>
      <c r="D69" s="122" t="s">
        <v>88</v>
      </c>
      <c r="E69" s="124" t="s">
        <v>89</v>
      </c>
      <c r="F69" s="122" t="s">
        <v>35</v>
      </c>
      <c r="G69" s="122">
        <v>22.3</v>
      </c>
      <c r="H69" s="121"/>
      <c r="I69" s="125">
        <f t="shared" si="33"/>
        <v>0</v>
      </c>
      <c r="J69" s="125">
        <f t="shared" si="38"/>
        <v>0</v>
      </c>
      <c r="K69" s="125">
        <f t="shared" si="39"/>
        <v>0</v>
      </c>
      <c r="M69" s="86" t="e">
        <f t="shared" si="36"/>
        <v>#DIV/0!</v>
      </c>
    </row>
    <row r="70" spans="1:13" x14ac:dyDescent="0.25">
      <c r="A70" s="122">
        <f t="shared" si="37"/>
        <v>47</v>
      </c>
      <c r="B70" s="122" t="s">
        <v>15</v>
      </c>
      <c r="C70" s="123" t="s">
        <v>23</v>
      </c>
      <c r="D70" s="122" t="s">
        <v>69</v>
      </c>
      <c r="E70" s="124" t="s">
        <v>70</v>
      </c>
      <c r="F70" s="122" t="s">
        <v>35</v>
      </c>
      <c r="G70" s="122">
        <v>22.3</v>
      </c>
      <c r="H70" s="121"/>
      <c r="I70" s="125">
        <f t="shared" si="33"/>
        <v>0</v>
      </c>
      <c r="J70" s="125">
        <f t="shared" si="38"/>
        <v>0</v>
      </c>
      <c r="K70" s="125">
        <f t="shared" si="39"/>
        <v>0</v>
      </c>
      <c r="M70" s="86" t="e">
        <f t="shared" si="36"/>
        <v>#DIV/0!</v>
      </c>
    </row>
    <row r="71" spans="1:13" ht="24.95" customHeight="1" x14ac:dyDescent="0.25">
      <c r="A71" s="127" t="s">
        <v>633</v>
      </c>
      <c r="B71" s="128"/>
      <c r="C71" s="129"/>
      <c r="D71" s="128"/>
      <c r="E71" s="130" t="s">
        <v>90</v>
      </c>
      <c r="F71" s="131"/>
      <c r="G71" s="131"/>
      <c r="H71" s="132"/>
      <c r="I71" s="132"/>
      <c r="J71" s="132"/>
      <c r="K71" s="133">
        <f>SUM(K72:K81)</f>
        <v>0</v>
      </c>
      <c r="M71" s="86"/>
    </row>
    <row r="72" spans="1:13" ht="30" x14ac:dyDescent="0.25">
      <c r="A72" s="122">
        <f>A70+1</f>
        <v>48</v>
      </c>
      <c r="B72" s="122" t="s">
        <v>15</v>
      </c>
      <c r="C72" s="123" t="s">
        <v>27</v>
      </c>
      <c r="D72" s="122">
        <v>92460</v>
      </c>
      <c r="E72" s="124" t="s">
        <v>91</v>
      </c>
      <c r="F72" s="122" t="s">
        <v>26</v>
      </c>
      <c r="G72" s="122">
        <v>380.9</v>
      </c>
      <c r="H72" s="121"/>
      <c r="I72" s="125">
        <f t="shared" si="33"/>
        <v>0</v>
      </c>
      <c r="J72" s="125">
        <f t="shared" ref="J72" si="40">ROUND(G72*H72,2)</f>
        <v>0</v>
      </c>
      <c r="K72" s="125">
        <f t="shared" ref="K72" si="41">ROUND(G72*I72,2)</f>
        <v>0</v>
      </c>
      <c r="M72" s="86" t="e">
        <f t="shared" ref="M72:M81" si="42">K72/$K$531</f>
        <v>#DIV/0!</v>
      </c>
    </row>
    <row r="73" spans="1:13" ht="30" x14ac:dyDescent="0.25">
      <c r="A73" s="122">
        <f t="shared" ref="A73:A81" si="43">A72+1</f>
        <v>49</v>
      </c>
      <c r="B73" s="122" t="s">
        <v>15</v>
      </c>
      <c r="C73" s="123" t="s">
        <v>27</v>
      </c>
      <c r="D73" s="122">
        <v>92760</v>
      </c>
      <c r="E73" s="124" t="s">
        <v>92</v>
      </c>
      <c r="F73" s="122" t="s">
        <v>64</v>
      </c>
      <c r="G73" s="122">
        <v>384.8</v>
      </c>
      <c r="H73" s="121"/>
      <c r="I73" s="125">
        <f t="shared" si="33"/>
        <v>0</v>
      </c>
      <c r="J73" s="125">
        <f t="shared" ref="J73:J81" si="44">ROUND(G73*H73,2)</f>
        <v>0</v>
      </c>
      <c r="K73" s="125">
        <f t="shared" ref="K73:K81" si="45">ROUND(G73*I73,2)</f>
        <v>0</v>
      </c>
      <c r="M73" s="86" t="e">
        <f t="shared" si="42"/>
        <v>#DIV/0!</v>
      </c>
    </row>
    <row r="74" spans="1:13" ht="30" x14ac:dyDescent="0.25">
      <c r="A74" s="122">
        <f t="shared" si="43"/>
        <v>50</v>
      </c>
      <c r="B74" s="122" t="s">
        <v>15</v>
      </c>
      <c r="C74" s="123" t="s">
        <v>27</v>
      </c>
      <c r="D74" s="122">
        <v>92761</v>
      </c>
      <c r="E74" s="124" t="s">
        <v>93</v>
      </c>
      <c r="F74" s="122" t="s">
        <v>64</v>
      </c>
      <c r="G74" s="122">
        <v>113.6</v>
      </c>
      <c r="H74" s="121"/>
      <c r="I74" s="125">
        <f t="shared" si="33"/>
        <v>0</v>
      </c>
      <c r="J74" s="125">
        <f t="shared" si="44"/>
        <v>0</v>
      </c>
      <c r="K74" s="125">
        <f t="shared" si="45"/>
        <v>0</v>
      </c>
      <c r="M74" s="86" t="e">
        <f t="shared" si="42"/>
        <v>#DIV/0!</v>
      </c>
    </row>
    <row r="75" spans="1:13" ht="30" x14ac:dyDescent="0.25">
      <c r="A75" s="122">
        <f t="shared" si="43"/>
        <v>51</v>
      </c>
      <c r="B75" s="122" t="s">
        <v>15</v>
      </c>
      <c r="C75" s="123" t="s">
        <v>27</v>
      </c>
      <c r="D75" s="122">
        <v>92762</v>
      </c>
      <c r="E75" s="124" t="s">
        <v>83</v>
      </c>
      <c r="F75" s="122" t="s">
        <v>64</v>
      </c>
      <c r="G75" s="122">
        <v>930.4</v>
      </c>
      <c r="H75" s="121"/>
      <c r="I75" s="125">
        <f t="shared" si="33"/>
        <v>0</v>
      </c>
      <c r="J75" s="125">
        <f t="shared" si="44"/>
        <v>0</v>
      </c>
      <c r="K75" s="125">
        <f t="shared" si="45"/>
        <v>0</v>
      </c>
      <c r="M75" s="86" t="e">
        <f t="shared" si="42"/>
        <v>#DIV/0!</v>
      </c>
    </row>
    <row r="76" spans="1:13" ht="30" x14ac:dyDescent="0.25">
      <c r="A76" s="122">
        <f t="shared" si="43"/>
        <v>52</v>
      </c>
      <c r="B76" s="122" t="s">
        <v>15</v>
      </c>
      <c r="C76" s="123" t="s">
        <v>27</v>
      </c>
      <c r="D76" s="122">
        <v>92763</v>
      </c>
      <c r="E76" s="124" t="s">
        <v>85</v>
      </c>
      <c r="F76" s="122" t="s">
        <v>64</v>
      </c>
      <c r="G76" s="122">
        <v>745.5</v>
      </c>
      <c r="H76" s="121"/>
      <c r="I76" s="125">
        <f t="shared" si="33"/>
        <v>0</v>
      </c>
      <c r="J76" s="125">
        <f t="shared" si="44"/>
        <v>0</v>
      </c>
      <c r="K76" s="125">
        <f t="shared" si="45"/>
        <v>0</v>
      </c>
      <c r="M76" s="86" t="e">
        <f t="shared" si="42"/>
        <v>#DIV/0!</v>
      </c>
    </row>
    <row r="77" spans="1:13" ht="30" x14ac:dyDescent="0.25">
      <c r="A77" s="122">
        <f t="shared" si="43"/>
        <v>53</v>
      </c>
      <c r="B77" s="122" t="s">
        <v>15</v>
      </c>
      <c r="C77" s="123" t="s">
        <v>27</v>
      </c>
      <c r="D77" s="122">
        <v>92764</v>
      </c>
      <c r="E77" s="124" t="s">
        <v>86</v>
      </c>
      <c r="F77" s="122" t="s">
        <v>64</v>
      </c>
      <c r="G77" s="122">
        <v>323.5</v>
      </c>
      <c r="H77" s="121"/>
      <c r="I77" s="125">
        <f t="shared" si="33"/>
        <v>0</v>
      </c>
      <c r="J77" s="125">
        <f t="shared" si="44"/>
        <v>0</v>
      </c>
      <c r="K77" s="125">
        <f t="shared" si="45"/>
        <v>0</v>
      </c>
      <c r="M77" s="86" t="e">
        <f t="shared" si="42"/>
        <v>#DIV/0!</v>
      </c>
    </row>
    <row r="78" spans="1:13" ht="30" x14ac:dyDescent="0.25">
      <c r="A78" s="122">
        <f t="shared" si="43"/>
        <v>54</v>
      </c>
      <c r="B78" s="122" t="s">
        <v>15</v>
      </c>
      <c r="C78" s="123" t="s">
        <v>27</v>
      </c>
      <c r="D78" s="122">
        <v>92765</v>
      </c>
      <c r="E78" s="124" t="s">
        <v>94</v>
      </c>
      <c r="F78" s="122" t="s">
        <v>64</v>
      </c>
      <c r="G78" s="122">
        <v>53.2</v>
      </c>
      <c r="H78" s="121"/>
      <c r="I78" s="125">
        <f t="shared" si="33"/>
        <v>0</v>
      </c>
      <c r="J78" s="125">
        <f t="shared" si="44"/>
        <v>0</v>
      </c>
      <c r="K78" s="125">
        <f t="shared" si="45"/>
        <v>0</v>
      </c>
      <c r="M78" s="86" t="e">
        <f t="shared" si="42"/>
        <v>#DIV/0!</v>
      </c>
    </row>
    <row r="79" spans="1:13" ht="30" x14ac:dyDescent="0.25">
      <c r="A79" s="122">
        <f t="shared" si="43"/>
        <v>55</v>
      </c>
      <c r="B79" s="122" t="s">
        <v>15</v>
      </c>
      <c r="C79" s="123" t="s">
        <v>27</v>
      </c>
      <c r="D79" s="122">
        <v>92759</v>
      </c>
      <c r="E79" s="124" t="s">
        <v>87</v>
      </c>
      <c r="F79" s="122" t="s">
        <v>64</v>
      </c>
      <c r="G79" s="122">
        <v>582.4</v>
      </c>
      <c r="H79" s="121"/>
      <c r="I79" s="125">
        <f t="shared" si="33"/>
        <v>0</v>
      </c>
      <c r="J79" s="125">
        <f t="shared" si="44"/>
        <v>0</v>
      </c>
      <c r="K79" s="125">
        <f t="shared" si="45"/>
        <v>0</v>
      </c>
      <c r="M79" s="86" t="e">
        <f t="shared" si="42"/>
        <v>#DIV/0!</v>
      </c>
    </row>
    <row r="80" spans="1:13" ht="30" x14ac:dyDescent="0.25">
      <c r="A80" s="122">
        <f t="shared" si="43"/>
        <v>56</v>
      </c>
      <c r="B80" s="122" t="s">
        <v>15</v>
      </c>
      <c r="C80" s="123" t="s">
        <v>23</v>
      </c>
      <c r="D80" s="122" t="s">
        <v>95</v>
      </c>
      <c r="E80" s="124" t="s">
        <v>96</v>
      </c>
      <c r="F80" s="122" t="s">
        <v>35</v>
      </c>
      <c r="G80" s="122">
        <v>41.1</v>
      </c>
      <c r="H80" s="121"/>
      <c r="I80" s="125">
        <f t="shared" si="33"/>
        <v>0</v>
      </c>
      <c r="J80" s="125">
        <f t="shared" si="44"/>
        <v>0</v>
      </c>
      <c r="K80" s="125">
        <f t="shared" si="45"/>
        <v>0</v>
      </c>
      <c r="M80" s="86" t="e">
        <f t="shared" si="42"/>
        <v>#DIV/0!</v>
      </c>
    </row>
    <row r="81" spans="1:13" x14ac:dyDescent="0.25">
      <c r="A81" s="122">
        <f t="shared" si="43"/>
        <v>57</v>
      </c>
      <c r="B81" s="122" t="s">
        <v>15</v>
      </c>
      <c r="C81" s="123" t="s">
        <v>23</v>
      </c>
      <c r="D81" s="122" t="s">
        <v>69</v>
      </c>
      <c r="E81" s="124" t="s">
        <v>70</v>
      </c>
      <c r="F81" s="122" t="s">
        <v>35</v>
      </c>
      <c r="G81" s="122">
        <v>41.1</v>
      </c>
      <c r="H81" s="121"/>
      <c r="I81" s="125">
        <f t="shared" si="33"/>
        <v>0</v>
      </c>
      <c r="J81" s="125">
        <f t="shared" si="44"/>
        <v>0</v>
      </c>
      <c r="K81" s="125">
        <f t="shared" si="45"/>
        <v>0</v>
      </c>
      <c r="M81" s="86" t="e">
        <f t="shared" si="42"/>
        <v>#DIV/0!</v>
      </c>
    </row>
    <row r="82" spans="1:13" ht="24.95" customHeight="1" x14ac:dyDescent="0.25">
      <c r="A82" s="127" t="s">
        <v>634</v>
      </c>
      <c r="B82" s="128"/>
      <c r="C82" s="129"/>
      <c r="D82" s="128"/>
      <c r="E82" s="130" t="s">
        <v>97</v>
      </c>
      <c r="F82" s="131"/>
      <c r="G82" s="131"/>
      <c r="H82" s="132"/>
      <c r="I82" s="132"/>
      <c r="J82" s="132"/>
      <c r="K82" s="133">
        <f>SUM(K83:K93)</f>
        <v>0</v>
      </c>
      <c r="M82" s="86"/>
    </row>
    <row r="83" spans="1:13" ht="30" x14ac:dyDescent="0.25">
      <c r="A83" s="122">
        <f>A81+1</f>
        <v>58</v>
      </c>
      <c r="B83" s="122" t="s">
        <v>15</v>
      </c>
      <c r="C83" s="123" t="s">
        <v>27</v>
      </c>
      <c r="D83" s="122">
        <v>92515</v>
      </c>
      <c r="E83" s="124" t="s">
        <v>98</v>
      </c>
      <c r="F83" s="122" t="s">
        <v>26</v>
      </c>
      <c r="G83" s="122">
        <v>58.5</v>
      </c>
      <c r="H83" s="121"/>
      <c r="I83" s="125">
        <f t="shared" si="33"/>
        <v>0</v>
      </c>
      <c r="J83" s="125">
        <f t="shared" ref="J83" si="46">ROUND(G83*H83,2)</f>
        <v>0</v>
      </c>
      <c r="K83" s="125">
        <f t="shared" ref="K83" si="47">ROUND(G83*I83,2)</f>
        <v>0</v>
      </c>
      <c r="M83" s="86" t="e">
        <f t="shared" ref="M83:M93" si="48">K83/$K$531</f>
        <v>#DIV/0!</v>
      </c>
    </row>
    <row r="84" spans="1:13" ht="30" x14ac:dyDescent="0.25">
      <c r="A84" s="122">
        <f t="shared" ref="A84:A93" si="49">A83+1</f>
        <v>59</v>
      </c>
      <c r="B84" s="122" t="s">
        <v>15</v>
      </c>
      <c r="C84" s="123" t="s">
        <v>27</v>
      </c>
      <c r="D84" s="122">
        <v>92768</v>
      </c>
      <c r="E84" s="124" t="s">
        <v>99</v>
      </c>
      <c r="F84" s="122" t="s">
        <v>64</v>
      </c>
      <c r="G84" s="122">
        <v>458.5</v>
      </c>
      <c r="H84" s="121"/>
      <c r="I84" s="125">
        <f t="shared" si="33"/>
        <v>0</v>
      </c>
      <c r="J84" s="125">
        <f t="shared" ref="J84:J93" si="50">ROUND(G84*H84,2)</f>
        <v>0</v>
      </c>
      <c r="K84" s="125">
        <f t="shared" ref="K84:K93" si="51">ROUND(G84*I84,2)</f>
        <v>0</v>
      </c>
      <c r="M84" s="86" t="e">
        <f t="shared" si="48"/>
        <v>#DIV/0!</v>
      </c>
    </row>
    <row r="85" spans="1:13" ht="30" x14ac:dyDescent="0.25">
      <c r="A85" s="122">
        <f t="shared" si="49"/>
        <v>60</v>
      </c>
      <c r="B85" s="122" t="s">
        <v>15</v>
      </c>
      <c r="C85" s="123" t="s">
        <v>27</v>
      </c>
      <c r="D85" s="122">
        <v>92769</v>
      </c>
      <c r="E85" s="124" t="s">
        <v>100</v>
      </c>
      <c r="F85" s="122" t="s">
        <v>64</v>
      </c>
      <c r="G85" s="122">
        <v>373.1</v>
      </c>
      <c r="H85" s="121"/>
      <c r="I85" s="125">
        <f t="shared" si="33"/>
        <v>0</v>
      </c>
      <c r="J85" s="125">
        <f t="shared" si="50"/>
        <v>0</v>
      </c>
      <c r="K85" s="125">
        <f t="shared" si="51"/>
        <v>0</v>
      </c>
      <c r="M85" s="86" t="e">
        <f t="shared" si="48"/>
        <v>#DIV/0!</v>
      </c>
    </row>
    <row r="86" spans="1:13" ht="30" x14ac:dyDescent="0.25">
      <c r="A86" s="122">
        <f t="shared" si="49"/>
        <v>61</v>
      </c>
      <c r="B86" s="122" t="s">
        <v>15</v>
      </c>
      <c r="C86" s="123" t="s">
        <v>27</v>
      </c>
      <c r="D86" s="122">
        <v>92770</v>
      </c>
      <c r="E86" s="124" t="s">
        <v>101</v>
      </c>
      <c r="F86" s="122" t="s">
        <v>64</v>
      </c>
      <c r="G86" s="122">
        <v>605.6</v>
      </c>
      <c r="H86" s="121"/>
      <c r="I86" s="125">
        <f t="shared" si="33"/>
        <v>0</v>
      </c>
      <c r="J86" s="125">
        <f t="shared" si="50"/>
        <v>0</v>
      </c>
      <c r="K86" s="125">
        <f t="shared" si="51"/>
        <v>0</v>
      </c>
      <c r="M86" s="86" t="e">
        <f t="shared" si="48"/>
        <v>#DIV/0!</v>
      </c>
    </row>
    <row r="87" spans="1:13" ht="30" x14ac:dyDescent="0.25">
      <c r="A87" s="122">
        <f t="shared" si="49"/>
        <v>62</v>
      </c>
      <c r="B87" s="122" t="s">
        <v>15</v>
      </c>
      <c r="C87" s="123" t="s">
        <v>27</v>
      </c>
      <c r="D87" s="122">
        <v>92771</v>
      </c>
      <c r="E87" s="124" t="s">
        <v>102</v>
      </c>
      <c r="F87" s="122" t="s">
        <v>64</v>
      </c>
      <c r="G87" s="122">
        <v>73.599999999999994</v>
      </c>
      <c r="H87" s="121"/>
      <c r="I87" s="125">
        <f t="shared" si="33"/>
        <v>0</v>
      </c>
      <c r="J87" s="125">
        <f t="shared" si="50"/>
        <v>0</v>
      </c>
      <c r="K87" s="125">
        <f t="shared" si="51"/>
        <v>0</v>
      </c>
      <c r="M87" s="86" t="e">
        <f t="shared" si="48"/>
        <v>#DIV/0!</v>
      </c>
    </row>
    <row r="88" spans="1:13" ht="30" x14ac:dyDescent="0.25">
      <c r="A88" s="122">
        <f t="shared" si="49"/>
        <v>63</v>
      </c>
      <c r="B88" s="122" t="s">
        <v>15</v>
      </c>
      <c r="C88" s="123" t="s">
        <v>27</v>
      </c>
      <c r="D88" s="122">
        <v>92773</v>
      </c>
      <c r="E88" s="124" t="s">
        <v>103</v>
      </c>
      <c r="F88" s="122" t="s">
        <v>64</v>
      </c>
      <c r="G88" s="122">
        <v>38.4</v>
      </c>
      <c r="H88" s="121"/>
      <c r="I88" s="125">
        <f t="shared" si="33"/>
        <v>0</v>
      </c>
      <c r="J88" s="125">
        <f t="shared" si="50"/>
        <v>0</v>
      </c>
      <c r="K88" s="125">
        <f t="shared" si="51"/>
        <v>0</v>
      </c>
      <c r="M88" s="86" t="e">
        <f t="shared" si="48"/>
        <v>#DIV/0!</v>
      </c>
    </row>
    <row r="89" spans="1:13" ht="30" x14ac:dyDescent="0.25">
      <c r="A89" s="122">
        <f t="shared" si="49"/>
        <v>64</v>
      </c>
      <c r="B89" s="122" t="s">
        <v>15</v>
      </c>
      <c r="C89" s="123" t="s">
        <v>23</v>
      </c>
      <c r="D89" s="122" t="s">
        <v>95</v>
      </c>
      <c r="E89" s="124" t="s">
        <v>96</v>
      </c>
      <c r="F89" s="122" t="s">
        <v>35</v>
      </c>
      <c r="G89" s="122">
        <v>49.5</v>
      </c>
      <c r="H89" s="121"/>
      <c r="I89" s="125">
        <f t="shared" si="33"/>
        <v>0</v>
      </c>
      <c r="J89" s="125">
        <f t="shared" si="50"/>
        <v>0</v>
      </c>
      <c r="K89" s="125">
        <f t="shared" si="51"/>
        <v>0</v>
      </c>
      <c r="M89" s="86" t="e">
        <f t="shared" si="48"/>
        <v>#DIV/0!</v>
      </c>
    </row>
    <row r="90" spans="1:13" x14ac:dyDescent="0.25">
      <c r="A90" s="122">
        <f t="shared" si="49"/>
        <v>65</v>
      </c>
      <c r="B90" s="122" t="s">
        <v>15</v>
      </c>
      <c r="C90" s="123" t="s">
        <v>23</v>
      </c>
      <c r="D90" s="122" t="s">
        <v>69</v>
      </c>
      <c r="E90" s="124" t="s">
        <v>70</v>
      </c>
      <c r="F90" s="122" t="s">
        <v>35</v>
      </c>
      <c r="G90" s="122">
        <v>49.5</v>
      </c>
      <c r="H90" s="121"/>
      <c r="I90" s="125">
        <f t="shared" si="33"/>
        <v>0</v>
      </c>
      <c r="J90" s="125">
        <f t="shared" si="50"/>
        <v>0</v>
      </c>
      <c r="K90" s="125">
        <f t="shared" si="51"/>
        <v>0</v>
      </c>
      <c r="M90" s="86" t="e">
        <f t="shared" si="48"/>
        <v>#DIV/0!</v>
      </c>
    </row>
    <row r="91" spans="1:13" ht="30" x14ac:dyDescent="0.25">
      <c r="A91" s="122">
        <f t="shared" si="49"/>
        <v>66</v>
      </c>
      <c r="B91" s="122" t="s">
        <v>15</v>
      </c>
      <c r="C91" s="123" t="s">
        <v>16</v>
      </c>
      <c r="D91" s="122" t="s">
        <v>104</v>
      </c>
      <c r="E91" s="124" t="s">
        <v>105</v>
      </c>
      <c r="F91" s="122" t="s">
        <v>26</v>
      </c>
      <c r="G91" s="122">
        <v>43.5</v>
      </c>
      <c r="H91" s="121"/>
      <c r="I91" s="125">
        <f t="shared" si="33"/>
        <v>0</v>
      </c>
      <c r="J91" s="125">
        <f t="shared" si="50"/>
        <v>0</v>
      </c>
      <c r="K91" s="125">
        <f t="shared" si="51"/>
        <v>0</v>
      </c>
      <c r="M91" s="86" t="e">
        <f t="shared" si="48"/>
        <v>#DIV/0!</v>
      </c>
    </row>
    <row r="92" spans="1:13" ht="30" x14ac:dyDescent="0.25">
      <c r="A92" s="122">
        <f t="shared" si="49"/>
        <v>67</v>
      </c>
      <c r="B92" s="122" t="s">
        <v>15</v>
      </c>
      <c r="C92" s="123" t="s">
        <v>16</v>
      </c>
      <c r="D92" s="122" t="s">
        <v>106</v>
      </c>
      <c r="E92" s="124" t="s">
        <v>107</v>
      </c>
      <c r="F92" s="122" t="s">
        <v>26</v>
      </c>
      <c r="G92" s="122">
        <v>508.13</v>
      </c>
      <c r="H92" s="121"/>
      <c r="I92" s="125">
        <f t="shared" si="33"/>
        <v>0</v>
      </c>
      <c r="J92" s="125">
        <f t="shared" si="50"/>
        <v>0</v>
      </c>
      <c r="K92" s="125">
        <f t="shared" si="51"/>
        <v>0</v>
      </c>
      <c r="M92" s="86" t="e">
        <f t="shared" si="48"/>
        <v>#DIV/0!</v>
      </c>
    </row>
    <row r="93" spans="1:13" ht="30" x14ac:dyDescent="0.25">
      <c r="A93" s="122">
        <f t="shared" si="49"/>
        <v>68</v>
      </c>
      <c r="B93" s="122" t="s">
        <v>15</v>
      </c>
      <c r="C93" s="123" t="s">
        <v>27</v>
      </c>
      <c r="D93" s="122">
        <v>101792</v>
      </c>
      <c r="E93" s="124" t="s">
        <v>108</v>
      </c>
      <c r="F93" s="122" t="s">
        <v>35</v>
      </c>
      <c r="G93" s="122">
        <v>2003.55</v>
      </c>
      <c r="H93" s="121"/>
      <c r="I93" s="125">
        <f t="shared" si="33"/>
        <v>0</v>
      </c>
      <c r="J93" s="125">
        <f t="shared" si="50"/>
        <v>0</v>
      </c>
      <c r="K93" s="125">
        <f t="shared" si="51"/>
        <v>0</v>
      </c>
      <c r="M93" s="86" t="e">
        <f t="shared" si="48"/>
        <v>#DIV/0!</v>
      </c>
    </row>
    <row r="94" spans="1:13" ht="24.95" customHeight="1" x14ac:dyDescent="0.25">
      <c r="A94" s="127" t="s">
        <v>635</v>
      </c>
      <c r="B94" s="128"/>
      <c r="C94" s="129"/>
      <c r="D94" s="128"/>
      <c r="E94" s="130" t="s">
        <v>109</v>
      </c>
      <c r="F94" s="131"/>
      <c r="G94" s="131"/>
      <c r="H94" s="132"/>
      <c r="I94" s="132"/>
      <c r="J94" s="132"/>
      <c r="K94" s="133">
        <f>SUM(K95)</f>
        <v>0</v>
      </c>
      <c r="M94" s="86"/>
    </row>
    <row r="95" spans="1:13" ht="30" x14ac:dyDescent="0.25">
      <c r="A95" s="122">
        <f>A93+1</f>
        <v>69</v>
      </c>
      <c r="B95" s="122" t="s">
        <v>15</v>
      </c>
      <c r="C95" s="123" t="s">
        <v>27</v>
      </c>
      <c r="D95" s="122">
        <v>97103</v>
      </c>
      <c r="E95" s="124" t="s">
        <v>110</v>
      </c>
      <c r="F95" s="122" t="s">
        <v>26</v>
      </c>
      <c r="G95" s="122">
        <v>6.25</v>
      </c>
      <c r="H95" s="121"/>
      <c r="I95" s="125">
        <f t="shared" si="33"/>
        <v>0</v>
      </c>
      <c r="J95" s="125">
        <f t="shared" ref="J95" si="52">ROUND(G95*H95,2)</f>
        <v>0</v>
      </c>
      <c r="K95" s="125">
        <f t="shared" ref="K95" si="53">ROUND(G95*I95,2)</f>
        <v>0</v>
      </c>
      <c r="M95" s="86" t="e">
        <f>K95/$K$531</f>
        <v>#DIV/0!</v>
      </c>
    </row>
    <row r="96" spans="1:13" ht="24.95" customHeight="1" x14ac:dyDescent="0.25">
      <c r="A96" s="134" t="s">
        <v>636</v>
      </c>
      <c r="B96" s="134"/>
      <c r="C96" s="135"/>
      <c r="D96" s="134"/>
      <c r="E96" s="136" t="s">
        <v>111</v>
      </c>
      <c r="F96" s="137"/>
      <c r="G96" s="137"/>
      <c r="H96" s="138"/>
      <c r="I96" s="138"/>
      <c r="J96" s="138"/>
      <c r="K96" s="139">
        <f>K97+K104+K109</f>
        <v>0</v>
      </c>
      <c r="M96" s="86"/>
    </row>
    <row r="97" spans="1:13" ht="24.95" customHeight="1" x14ac:dyDescent="0.25">
      <c r="A97" s="127" t="s">
        <v>637</v>
      </c>
      <c r="B97" s="128"/>
      <c r="C97" s="129"/>
      <c r="D97" s="128"/>
      <c r="E97" s="130" t="s">
        <v>112</v>
      </c>
      <c r="F97" s="131"/>
      <c r="G97" s="131"/>
      <c r="H97" s="132"/>
      <c r="I97" s="132"/>
      <c r="J97" s="132"/>
      <c r="K97" s="133">
        <f>SUM(K98:K103)</f>
        <v>0</v>
      </c>
      <c r="M97" s="86"/>
    </row>
    <row r="98" spans="1:13" ht="45" x14ac:dyDescent="0.25">
      <c r="A98" s="122">
        <f>A95+1</f>
        <v>70</v>
      </c>
      <c r="B98" s="122" t="s">
        <v>15</v>
      </c>
      <c r="C98" s="123" t="s">
        <v>27</v>
      </c>
      <c r="D98" s="122">
        <v>103322</v>
      </c>
      <c r="E98" s="124" t="s">
        <v>113</v>
      </c>
      <c r="F98" s="122" t="s">
        <v>26</v>
      </c>
      <c r="G98" s="122">
        <v>5.63</v>
      </c>
      <c r="H98" s="121"/>
      <c r="I98" s="125">
        <f t="shared" ref="I98:I112" si="54">ROUND(H98*(1+$K$4),2)</f>
        <v>0</v>
      </c>
      <c r="J98" s="125">
        <f t="shared" ref="J98" si="55">ROUND(G98*H98,2)</f>
        <v>0</v>
      </c>
      <c r="K98" s="125">
        <f t="shared" ref="K98" si="56">ROUND(G98*I98,2)</f>
        <v>0</v>
      </c>
      <c r="M98" s="86" t="e">
        <f t="shared" ref="M98:M103" si="57">K98/$K$531</f>
        <v>#DIV/0!</v>
      </c>
    </row>
    <row r="99" spans="1:13" ht="45" x14ac:dyDescent="0.25">
      <c r="A99" s="122">
        <f t="shared" ref="A99:A103" si="58">A98+1</f>
        <v>71</v>
      </c>
      <c r="B99" s="122" t="s">
        <v>15</v>
      </c>
      <c r="C99" s="123" t="s">
        <v>27</v>
      </c>
      <c r="D99" s="122">
        <v>103324</v>
      </c>
      <c r="E99" s="124" t="s">
        <v>114</v>
      </c>
      <c r="F99" s="122" t="s">
        <v>26</v>
      </c>
      <c r="G99" s="122">
        <v>1104.49</v>
      </c>
      <c r="H99" s="121"/>
      <c r="I99" s="125">
        <f t="shared" si="54"/>
        <v>0</v>
      </c>
      <c r="J99" s="125">
        <f t="shared" ref="J99:J103" si="59">ROUND(G99*H99,2)</f>
        <v>0</v>
      </c>
      <c r="K99" s="125">
        <f t="shared" ref="K99:K103" si="60">ROUND(G99*I99,2)</f>
        <v>0</v>
      </c>
      <c r="M99" s="86" t="e">
        <f t="shared" si="57"/>
        <v>#DIV/0!</v>
      </c>
    </row>
    <row r="100" spans="1:13" ht="30" x14ac:dyDescent="0.25">
      <c r="A100" s="122">
        <f t="shared" si="58"/>
        <v>72</v>
      </c>
      <c r="B100" s="122" t="s">
        <v>15</v>
      </c>
      <c r="C100" s="123" t="s">
        <v>19</v>
      </c>
      <c r="D100" s="122">
        <v>10783</v>
      </c>
      <c r="E100" s="124" t="s">
        <v>115</v>
      </c>
      <c r="F100" s="122" t="s">
        <v>26</v>
      </c>
      <c r="G100" s="122">
        <v>149.87</v>
      </c>
      <c r="H100" s="121"/>
      <c r="I100" s="125">
        <f t="shared" si="54"/>
        <v>0</v>
      </c>
      <c r="J100" s="125">
        <f t="shared" si="59"/>
        <v>0</v>
      </c>
      <c r="K100" s="125">
        <f t="shared" si="60"/>
        <v>0</v>
      </c>
      <c r="M100" s="86" t="e">
        <f t="shared" si="57"/>
        <v>#DIV/0!</v>
      </c>
    </row>
    <row r="101" spans="1:13" ht="30" x14ac:dyDescent="0.25">
      <c r="A101" s="122">
        <f t="shared" si="58"/>
        <v>73</v>
      </c>
      <c r="B101" s="122" t="s">
        <v>15</v>
      </c>
      <c r="C101" s="123" t="s">
        <v>27</v>
      </c>
      <c r="D101" s="122">
        <v>93191</v>
      </c>
      <c r="E101" s="124" t="s">
        <v>116</v>
      </c>
      <c r="F101" s="122" t="s">
        <v>53</v>
      </c>
      <c r="G101" s="122">
        <v>176.1</v>
      </c>
      <c r="H101" s="121"/>
      <c r="I101" s="125">
        <f t="shared" si="54"/>
        <v>0</v>
      </c>
      <c r="J101" s="125">
        <f t="shared" si="59"/>
        <v>0</v>
      </c>
      <c r="K101" s="125">
        <f t="shared" si="60"/>
        <v>0</v>
      </c>
      <c r="M101" s="86" t="e">
        <f t="shared" si="57"/>
        <v>#DIV/0!</v>
      </c>
    </row>
    <row r="102" spans="1:13" ht="30" x14ac:dyDescent="0.25">
      <c r="A102" s="122">
        <f t="shared" si="58"/>
        <v>74</v>
      </c>
      <c r="B102" s="122" t="s">
        <v>15</v>
      </c>
      <c r="C102" s="123" t="s">
        <v>27</v>
      </c>
      <c r="D102" s="122">
        <v>93199</v>
      </c>
      <c r="E102" s="124" t="s">
        <v>117</v>
      </c>
      <c r="F102" s="122" t="s">
        <v>53</v>
      </c>
      <c r="G102" s="122">
        <v>121.1</v>
      </c>
      <c r="H102" s="121"/>
      <c r="I102" s="125">
        <f t="shared" si="54"/>
        <v>0</v>
      </c>
      <c r="J102" s="125">
        <f t="shared" si="59"/>
        <v>0</v>
      </c>
      <c r="K102" s="125">
        <f t="shared" si="60"/>
        <v>0</v>
      </c>
      <c r="M102" s="86" t="e">
        <f t="shared" si="57"/>
        <v>#DIV/0!</v>
      </c>
    </row>
    <row r="103" spans="1:13" ht="30" x14ac:dyDescent="0.25">
      <c r="A103" s="122">
        <f t="shared" si="58"/>
        <v>75</v>
      </c>
      <c r="B103" s="122" t="s">
        <v>15</v>
      </c>
      <c r="C103" s="123" t="s">
        <v>27</v>
      </c>
      <c r="D103" s="122">
        <v>93200</v>
      </c>
      <c r="E103" s="124" t="s">
        <v>118</v>
      </c>
      <c r="F103" s="122" t="s">
        <v>53</v>
      </c>
      <c r="G103" s="122">
        <v>528.57000000000005</v>
      </c>
      <c r="H103" s="121"/>
      <c r="I103" s="125">
        <f t="shared" si="54"/>
        <v>0</v>
      </c>
      <c r="J103" s="125">
        <f t="shared" si="59"/>
        <v>0</v>
      </c>
      <c r="K103" s="125">
        <f t="shared" si="60"/>
        <v>0</v>
      </c>
      <c r="M103" s="86" t="e">
        <f t="shared" si="57"/>
        <v>#DIV/0!</v>
      </c>
    </row>
    <row r="104" spans="1:13" ht="24.95" customHeight="1" x14ac:dyDescent="0.25">
      <c r="A104" s="127" t="s">
        <v>638</v>
      </c>
      <c r="B104" s="128"/>
      <c r="C104" s="129"/>
      <c r="D104" s="128"/>
      <c r="E104" s="130" t="s">
        <v>119</v>
      </c>
      <c r="F104" s="131"/>
      <c r="G104" s="131"/>
      <c r="H104" s="132"/>
      <c r="I104" s="132"/>
      <c r="J104" s="132"/>
      <c r="K104" s="133">
        <f>SUM(K105:K108)</f>
        <v>0</v>
      </c>
      <c r="M104" s="86"/>
    </row>
    <row r="105" spans="1:13" ht="45" x14ac:dyDescent="0.25">
      <c r="A105" s="122">
        <f>A103+1</f>
        <v>76</v>
      </c>
      <c r="B105" s="122" t="s">
        <v>15</v>
      </c>
      <c r="C105" s="123" t="s">
        <v>23</v>
      </c>
      <c r="D105" s="122" t="s">
        <v>120</v>
      </c>
      <c r="E105" s="124" t="s">
        <v>121</v>
      </c>
      <c r="F105" s="122" t="s">
        <v>26</v>
      </c>
      <c r="G105" s="122">
        <v>210.3</v>
      </c>
      <c r="H105" s="121"/>
      <c r="I105" s="125">
        <f t="shared" si="54"/>
        <v>0</v>
      </c>
      <c r="J105" s="125">
        <f t="shared" ref="J105" si="61">ROUND(G105*H105,2)</f>
        <v>0</v>
      </c>
      <c r="K105" s="125">
        <f t="shared" ref="K105" si="62">ROUND(G105*I105,2)</f>
        <v>0</v>
      </c>
      <c r="M105" s="86" t="e">
        <f>K105/$K$531</f>
        <v>#DIV/0!</v>
      </c>
    </row>
    <row r="106" spans="1:13" ht="60" x14ac:dyDescent="0.25">
      <c r="A106" s="122">
        <f t="shared" ref="A106:A108" si="63">A105+1</f>
        <v>77</v>
      </c>
      <c r="B106" s="122" t="s">
        <v>15</v>
      </c>
      <c r="C106" s="123" t="s">
        <v>23</v>
      </c>
      <c r="D106" s="122" t="s">
        <v>122</v>
      </c>
      <c r="E106" s="124" t="s">
        <v>123</v>
      </c>
      <c r="F106" s="122" t="s">
        <v>26</v>
      </c>
      <c r="G106" s="122">
        <v>296.95</v>
      </c>
      <c r="H106" s="121"/>
      <c r="I106" s="125">
        <f t="shared" si="54"/>
        <v>0</v>
      </c>
      <c r="J106" s="125">
        <f t="shared" ref="J106:J108" si="64">ROUND(G106*H106,2)</f>
        <v>0</v>
      </c>
      <c r="K106" s="125">
        <f t="shared" ref="K106:K108" si="65">ROUND(G106*I106,2)</f>
        <v>0</v>
      </c>
      <c r="M106" s="86" t="e">
        <f>K106/$K$531</f>
        <v>#DIV/0!</v>
      </c>
    </row>
    <row r="107" spans="1:13" ht="60" x14ac:dyDescent="0.25">
      <c r="A107" s="122">
        <f t="shared" si="63"/>
        <v>78</v>
      </c>
      <c r="B107" s="122" t="s">
        <v>15</v>
      </c>
      <c r="C107" s="123" t="s">
        <v>23</v>
      </c>
      <c r="D107" s="122" t="s">
        <v>124</v>
      </c>
      <c r="E107" s="124" t="s">
        <v>125</v>
      </c>
      <c r="F107" s="122" t="s">
        <v>26</v>
      </c>
      <c r="G107" s="122">
        <v>72.989999999999995</v>
      </c>
      <c r="H107" s="121"/>
      <c r="I107" s="125">
        <f t="shared" si="54"/>
        <v>0</v>
      </c>
      <c r="J107" s="125">
        <f t="shared" si="64"/>
        <v>0</v>
      </c>
      <c r="K107" s="125">
        <f t="shared" si="65"/>
        <v>0</v>
      </c>
      <c r="M107" s="86" t="e">
        <f>K107/$K$531</f>
        <v>#DIV/0!</v>
      </c>
    </row>
    <row r="108" spans="1:13" x14ac:dyDescent="0.25">
      <c r="A108" s="122">
        <f t="shared" si="63"/>
        <v>79</v>
      </c>
      <c r="B108" s="122" t="s">
        <v>15</v>
      </c>
      <c r="C108" s="123" t="s">
        <v>27</v>
      </c>
      <c r="D108" s="122">
        <v>96374</v>
      </c>
      <c r="E108" s="124" t="s">
        <v>126</v>
      </c>
      <c r="F108" s="122" t="s">
        <v>53</v>
      </c>
      <c r="G108" s="122">
        <v>174.07</v>
      </c>
      <c r="H108" s="121"/>
      <c r="I108" s="125">
        <f t="shared" si="54"/>
        <v>0</v>
      </c>
      <c r="J108" s="125">
        <f t="shared" si="64"/>
        <v>0</v>
      </c>
      <c r="K108" s="125">
        <f t="shared" si="65"/>
        <v>0</v>
      </c>
      <c r="M108" s="86" t="e">
        <f>K108/$K$531</f>
        <v>#DIV/0!</v>
      </c>
    </row>
    <row r="109" spans="1:13" ht="24.95" customHeight="1" x14ac:dyDescent="0.25">
      <c r="A109" s="127" t="s">
        <v>639</v>
      </c>
      <c r="B109" s="128"/>
      <c r="C109" s="129"/>
      <c r="D109" s="128"/>
      <c r="E109" s="130" t="s">
        <v>127</v>
      </c>
      <c r="F109" s="131"/>
      <c r="G109" s="131"/>
      <c r="H109" s="132"/>
      <c r="I109" s="132"/>
      <c r="J109" s="132"/>
      <c r="K109" s="133">
        <f>SUM(K110:K112)</f>
        <v>0</v>
      </c>
      <c r="M109" s="86"/>
    </row>
    <row r="110" spans="1:13" ht="30" x14ac:dyDescent="0.25">
      <c r="A110" s="122">
        <f>A108+1</f>
        <v>80</v>
      </c>
      <c r="B110" s="122" t="s">
        <v>15</v>
      </c>
      <c r="C110" s="123" t="s">
        <v>27</v>
      </c>
      <c r="D110" s="122">
        <v>102257</v>
      </c>
      <c r="E110" s="124" t="s">
        <v>128</v>
      </c>
      <c r="F110" s="122" t="s">
        <v>26</v>
      </c>
      <c r="G110" s="122">
        <v>26.14</v>
      </c>
      <c r="H110" s="121"/>
      <c r="I110" s="125">
        <f t="shared" si="54"/>
        <v>0</v>
      </c>
      <c r="J110" s="125">
        <f t="shared" ref="J110:J112" si="66">ROUND(G110*H110,2)</f>
        <v>0</v>
      </c>
      <c r="K110" s="125">
        <f t="shared" ref="K110:K112" si="67">ROUND(G110*I110,2)</f>
        <v>0</v>
      </c>
      <c r="M110" s="86" t="e">
        <f>K110/$K$531</f>
        <v>#DIV/0!</v>
      </c>
    </row>
    <row r="111" spans="1:13" ht="30" x14ac:dyDescent="0.25">
      <c r="A111" s="122">
        <f t="shared" ref="A111:A112" si="68">A110+1</f>
        <v>81</v>
      </c>
      <c r="B111" s="122" t="s">
        <v>15</v>
      </c>
      <c r="C111" s="123" t="s">
        <v>21</v>
      </c>
      <c r="D111" s="122">
        <v>4065</v>
      </c>
      <c r="E111" s="124" t="s">
        <v>129</v>
      </c>
      <c r="F111" s="122" t="s">
        <v>26</v>
      </c>
      <c r="G111" s="122">
        <v>34.770000000000003</v>
      </c>
      <c r="H111" s="121"/>
      <c r="I111" s="125">
        <f t="shared" si="54"/>
        <v>0</v>
      </c>
      <c r="J111" s="125">
        <f t="shared" si="66"/>
        <v>0</v>
      </c>
      <c r="K111" s="125">
        <f t="shared" si="67"/>
        <v>0</v>
      </c>
      <c r="M111" s="86" t="e">
        <f>K111/$K$531</f>
        <v>#DIV/0!</v>
      </c>
    </row>
    <row r="112" spans="1:13" x14ac:dyDescent="0.25">
      <c r="A112" s="122">
        <f t="shared" si="68"/>
        <v>82</v>
      </c>
      <c r="B112" s="122" t="s">
        <v>15</v>
      </c>
      <c r="C112" s="123" t="s">
        <v>23</v>
      </c>
      <c r="D112" s="122" t="s">
        <v>130</v>
      </c>
      <c r="E112" s="124" t="s">
        <v>131</v>
      </c>
      <c r="F112" s="122" t="s">
        <v>26</v>
      </c>
      <c r="G112" s="122">
        <v>4.5599999999999996</v>
      </c>
      <c r="H112" s="121"/>
      <c r="I112" s="125">
        <f t="shared" si="54"/>
        <v>0</v>
      </c>
      <c r="J112" s="125">
        <f t="shared" si="66"/>
        <v>0</v>
      </c>
      <c r="K112" s="125">
        <f t="shared" si="67"/>
        <v>0</v>
      </c>
      <c r="M112" s="86" t="e">
        <f>K112/$K$531</f>
        <v>#DIV/0!</v>
      </c>
    </row>
    <row r="113" spans="1:13" ht="24.95" customHeight="1" x14ac:dyDescent="0.25">
      <c r="A113" s="134" t="s">
        <v>640</v>
      </c>
      <c r="B113" s="134"/>
      <c r="C113" s="135"/>
      <c r="D113" s="134"/>
      <c r="E113" s="136" t="s">
        <v>132</v>
      </c>
      <c r="F113" s="137"/>
      <c r="G113" s="137"/>
      <c r="H113" s="138"/>
      <c r="I113" s="138"/>
      <c r="J113" s="138"/>
      <c r="K113" s="139">
        <f>K114+K118+K121</f>
        <v>0</v>
      </c>
      <c r="M113" s="86"/>
    </row>
    <row r="114" spans="1:13" ht="24.95" customHeight="1" x14ac:dyDescent="0.25">
      <c r="A114" s="127" t="s">
        <v>641</v>
      </c>
      <c r="B114" s="128"/>
      <c r="C114" s="129"/>
      <c r="D114" s="128"/>
      <c r="E114" s="130" t="s">
        <v>133</v>
      </c>
      <c r="F114" s="131"/>
      <c r="G114" s="131"/>
      <c r="H114" s="132"/>
      <c r="I114" s="132"/>
      <c r="J114" s="132"/>
      <c r="K114" s="133">
        <f>SUM(K115:K117)</f>
        <v>0</v>
      </c>
      <c r="M114" s="86"/>
    </row>
    <row r="115" spans="1:13" ht="45" x14ac:dyDescent="0.25">
      <c r="A115" s="122">
        <f>A112+1</f>
        <v>83</v>
      </c>
      <c r="B115" s="122" t="s">
        <v>15</v>
      </c>
      <c r="C115" s="123" t="s">
        <v>134</v>
      </c>
      <c r="D115" s="122">
        <v>100776</v>
      </c>
      <c r="E115" s="124" t="s">
        <v>135</v>
      </c>
      <c r="F115" s="122" t="s">
        <v>64</v>
      </c>
      <c r="G115" s="122">
        <v>910.26</v>
      </c>
      <c r="H115" s="121"/>
      <c r="I115" s="125">
        <f t="shared" ref="I115:I128" si="69">ROUND(H115*(1+$K$4),2)</f>
        <v>0</v>
      </c>
      <c r="J115" s="125">
        <f t="shared" ref="J115:J117" si="70">ROUND(G115*H115,2)</f>
        <v>0</v>
      </c>
      <c r="K115" s="125">
        <f t="shared" ref="K115:K117" si="71">ROUND(G115*I115,2)</f>
        <v>0</v>
      </c>
      <c r="M115" s="86" t="e">
        <f>K115/$K$531</f>
        <v>#DIV/0!</v>
      </c>
    </row>
    <row r="116" spans="1:13" ht="60" x14ac:dyDescent="0.25">
      <c r="A116" s="122">
        <f t="shared" ref="A116:A117" si="72">A115+1</f>
        <v>84</v>
      </c>
      <c r="B116" s="122" t="s">
        <v>15</v>
      </c>
      <c r="C116" s="123" t="s">
        <v>27</v>
      </c>
      <c r="D116" s="122">
        <v>100383</v>
      </c>
      <c r="E116" s="124" t="s">
        <v>136</v>
      </c>
      <c r="F116" s="122" t="s">
        <v>26</v>
      </c>
      <c r="G116" s="122">
        <v>613.75</v>
      </c>
      <c r="H116" s="121"/>
      <c r="I116" s="125">
        <f t="shared" si="69"/>
        <v>0</v>
      </c>
      <c r="J116" s="125">
        <f t="shared" si="70"/>
        <v>0</v>
      </c>
      <c r="K116" s="125">
        <f t="shared" si="71"/>
        <v>0</v>
      </c>
      <c r="M116" s="86" t="e">
        <f>K116/$K$531</f>
        <v>#DIV/0!</v>
      </c>
    </row>
    <row r="117" spans="1:13" ht="45" x14ac:dyDescent="0.25">
      <c r="A117" s="122">
        <f t="shared" si="72"/>
        <v>85</v>
      </c>
      <c r="B117" s="122" t="s">
        <v>15</v>
      </c>
      <c r="C117" s="123" t="s">
        <v>27</v>
      </c>
      <c r="D117" s="122">
        <v>92543</v>
      </c>
      <c r="E117" s="124" t="s">
        <v>137</v>
      </c>
      <c r="F117" s="122" t="s">
        <v>26</v>
      </c>
      <c r="G117" s="122">
        <v>613.75</v>
      </c>
      <c r="H117" s="121"/>
      <c r="I117" s="125">
        <f t="shared" si="69"/>
        <v>0</v>
      </c>
      <c r="J117" s="125">
        <f t="shared" si="70"/>
        <v>0</v>
      </c>
      <c r="K117" s="125">
        <f t="shared" si="71"/>
        <v>0</v>
      </c>
      <c r="M117" s="86" t="e">
        <f>K117/$K$531</f>
        <v>#DIV/0!</v>
      </c>
    </row>
    <row r="118" spans="1:13" ht="24.95" customHeight="1" x14ac:dyDescent="0.25">
      <c r="A118" s="127" t="s">
        <v>642</v>
      </c>
      <c r="B118" s="128"/>
      <c r="C118" s="129"/>
      <c r="D118" s="128"/>
      <c r="E118" s="130" t="s">
        <v>138</v>
      </c>
      <c r="F118" s="131"/>
      <c r="G118" s="131"/>
      <c r="H118" s="132"/>
      <c r="I118" s="132"/>
      <c r="J118" s="132"/>
      <c r="K118" s="133">
        <f>SUM(K119:K120)</f>
        <v>0</v>
      </c>
      <c r="M118" s="86"/>
    </row>
    <row r="119" spans="1:13" ht="45" x14ac:dyDescent="0.25">
      <c r="A119" s="122">
        <f>A117+1</f>
        <v>86</v>
      </c>
      <c r="B119" s="122" t="s">
        <v>15</v>
      </c>
      <c r="C119" s="123" t="s">
        <v>27</v>
      </c>
      <c r="D119" s="122">
        <v>94207</v>
      </c>
      <c r="E119" s="124" t="s">
        <v>139</v>
      </c>
      <c r="F119" s="122" t="s">
        <v>26</v>
      </c>
      <c r="G119" s="122">
        <v>613.75</v>
      </c>
      <c r="H119" s="121"/>
      <c r="I119" s="125">
        <f t="shared" si="69"/>
        <v>0</v>
      </c>
      <c r="J119" s="125">
        <f t="shared" ref="J119:J120" si="73">ROUND(G119*H119,2)</f>
        <v>0</v>
      </c>
      <c r="K119" s="125">
        <f t="shared" ref="K119:K120" si="74">ROUND(G119*I119,2)</f>
        <v>0</v>
      </c>
      <c r="M119" s="86" t="e">
        <f>K119/$K$531</f>
        <v>#DIV/0!</v>
      </c>
    </row>
    <row r="120" spans="1:13" x14ac:dyDescent="0.25">
      <c r="A120" s="122">
        <f t="shared" ref="A120" si="75">A119+1</f>
        <v>87</v>
      </c>
      <c r="B120" s="122" t="s">
        <v>15</v>
      </c>
      <c r="C120" s="123" t="s">
        <v>23</v>
      </c>
      <c r="D120" s="122" t="s">
        <v>140</v>
      </c>
      <c r="E120" s="124" t="s">
        <v>141</v>
      </c>
      <c r="F120" s="122" t="s">
        <v>26</v>
      </c>
      <c r="G120" s="122">
        <v>21.99</v>
      </c>
      <c r="H120" s="121"/>
      <c r="I120" s="125">
        <f t="shared" si="69"/>
        <v>0</v>
      </c>
      <c r="J120" s="125">
        <f t="shared" si="73"/>
        <v>0</v>
      </c>
      <c r="K120" s="125">
        <f t="shared" si="74"/>
        <v>0</v>
      </c>
      <c r="M120" s="86" t="e">
        <f>K120/$K$531</f>
        <v>#DIV/0!</v>
      </c>
    </row>
    <row r="121" spans="1:13" ht="24.95" customHeight="1" x14ac:dyDescent="0.25">
      <c r="A121" s="127" t="s">
        <v>643</v>
      </c>
      <c r="B121" s="128"/>
      <c r="C121" s="129"/>
      <c r="D121" s="128"/>
      <c r="E121" s="130" t="s">
        <v>142</v>
      </c>
      <c r="F121" s="131"/>
      <c r="G121" s="131"/>
      <c r="H121" s="132"/>
      <c r="I121" s="132"/>
      <c r="J121" s="132"/>
      <c r="K121" s="133">
        <f>SUM(K122:K124)</f>
        <v>0</v>
      </c>
      <c r="M121" s="86"/>
    </row>
    <row r="122" spans="1:13" ht="30" x14ac:dyDescent="0.25">
      <c r="A122" s="122">
        <f>A120+1</f>
        <v>88</v>
      </c>
      <c r="B122" s="122" t="s">
        <v>15</v>
      </c>
      <c r="C122" s="123" t="s">
        <v>27</v>
      </c>
      <c r="D122" s="122">
        <v>94229</v>
      </c>
      <c r="E122" s="124" t="s">
        <v>143</v>
      </c>
      <c r="F122" s="122" t="s">
        <v>53</v>
      </c>
      <c r="G122" s="122">
        <v>105.37</v>
      </c>
      <c r="H122" s="121"/>
      <c r="I122" s="125">
        <f t="shared" si="69"/>
        <v>0</v>
      </c>
      <c r="J122" s="125">
        <f t="shared" ref="J122:J124" si="76">ROUND(G122*H122,2)</f>
        <v>0</v>
      </c>
      <c r="K122" s="125">
        <f t="shared" ref="K122:K124" si="77">ROUND(G122*I122,2)</f>
        <v>0</v>
      </c>
      <c r="M122" s="86" t="e">
        <f>K122/$K$531</f>
        <v>#DIV/0!</v>
      </c>
    </row>
    <row r="123" spans="1:13" ht="30" x14ac:dyDescent="0.25">
      <c r="A123" s="122">
        <f t="shared" ref="A123:A124" si="78">A122+1</f>
        <v>89</v>
      </c>
      <c r="B123" s="122" t="s">
        <v>15</v>
      </c>
      <c r="C123" s="123" t="s">
        <v>27</v>
      </c>
      <c r="D123" s="122">
        <v>94231</v>
      </c>
      <c r="E123" s="124" t="s">
        <v>144</v>
      </c>
      <c r="F123" s="122" t="s">
        <v>53</v>
      </c>
      <c r="G123" s="122">
        <v>106.11</v>
      </c>
      <c r="H123" s="121"/>
      <c r="I123" s="125">
        <f t="shared" si="69"/>
        <v>0</v>
      </c>
      <c r="J123" s="125">
        <f t="shared" si="76"/>
        <v>0</v>
      </c>
      <c r="K123" s="125">
        <f t="shared" si="77"/>
        <v>0</v>
      </c>
      <c r="M123" s="86" t="e">
        <f>K123/$K$531</f>
        <v>#DIV/0!</v>
      </c>
    </row>
    <row r="124" spans="1:13" ht="30" x14ac:dyDescent="0.25">
      <c r="A124" s="122">
        <f t="shared" si="78"/>
        <v>90</v>
      </c>
      <c r="B124" s="122" t="s">
        <v>15</v>
      </c>
      <c r="C124" s="123" t="s">
        <v>27</v>
      </c>
      <c r="D124" s="122">
        <v>94451</v>
      </c>
      <c r="E124" s="124" t="s">
        <v>145</v>
      </c>
      <c r="F124" s="122" t="s">
        <v>53</v>
      </c>
      <c r="G124" s="122">
        <v>34.06</v>
      </c>
      <c r="H124" s="121"/>
      <c r="I124" s="125">
        <f t="shared" si="69"/>
        <v>0</v>
      </c>
      <c r="J124" s="125">
        <f t="shared" si="76"/>
        <v>0</v>
      </c>
      <c r="K124" s="125">
        <f t="shared" si="77"/>
        <v>0</v>
      </c>
      <c r="M124" s="86" t="e">
        <f>K124/$K$531</f>
        <v>#DIV/0!</v>
      </c>
    </row>
    <row r="125" spans="1:13" ht="24.95" customHeight="1" x14ac:dyDescent="0.25">
      <c r="A125" s="134" t="s">
        <v>644</v>
      </c>
      <c r="B125" s="134"/>
      <c r="C125" s="135"/>
      <c r="D125" s="134"/>
      <c r="E125" s="136" t="s">
        <v>146</v>
      </c>
      <c r="F125" s="137"/>
      <c r="G125" s="137"/>
      <c r="H125" s="138"/>
      <c r="I125" s="138"/>
      <c r="J125" s="138"/>
      <c r="K125" s="139">
        <f>SUM(K126:K128)</f>
        <v>0</v>
      </c>
      <c r="M125" s="86"/>
    </row>
    <row r="126" spans="1:13" ht="30" x14ac:dyDescent="0.25">
      <c r="A126" s="122">
        <f>A124+1</f>
        <v>91</v>
      </c>
      <c r="B126" s="122" t="s">
        <v>15</v>
      </c>
      <c r="C126" s="123" t="s">
        <v>27</v>
      </c>
      <c r="D126" s="122">
        <v>98556</v>
      </c>
      <c r="E126" s="124" t="s">
        <v>147</v>
      </c>
      <c r="F126" s="122" t="s">
        <v>26</v>
      </c>
      <c r="G126" s="122">
        <v>185.45</v>
      </c>
      <c r="H126" s="121"/>
      <c r="I126" s="125">
        <f t="shared" si="69"/>
        <v>0</v>
      </c>
      <c r="J126" s="125">
        <f t="shared" ref="J126:J128" si="79">ROUND(G126*H126,2)</f>
        <v>0</v>
      </c>
      <c r="K126" s="125">
        <f t="shared" ref="K126:K128" si="80">ROUND(G126*I126,2)</f>
        <v>0</v>
      </c>
      <c r="M126" s="86" t="e">
        <f>K126/$K$531</f>
        <v>#DIV/0!</v>
      </c>
    </row>
    <row r="127" spans="1:13" ht="30" x14ac:dyDescent="0.25">
      <c r="A127" s="122">
        <f t="shared" ref="A127:A128" si="81">A126+1</f>
        <v>92</v>
      </c>
      <c r="B127" s="122" t="s">
        <v>15</v>
      </c>
      <c r="C127" s="123" t="s">
        <v>27</v>
      </c>
      <c r="D127" s="122">
        <v>98555</v>
      </c>
      <c r="E127" s="124" t="s">
        <v>148</v>
      </c>
      <c r="F127" s="122" t="s">
        <v>26</v>
      </c>
      <c r="G127" s="122">
        <v>528.57000000000005</v>
      </c>
      <c r="H127" s="121"/>
      <c r="I127" s="125">
        <f t="shared" si="69"/>
        <v>0</v>
      </c>
      <c r="J127" s="125">
        <f t="shared" si="79"/>
        <v>0</v>
      </c>
      <c r="K127" s="125">
        <f t="shared" si="80"/>
        <v>0</v>
      </c>
      <c r="M127" s="86" t="e">
        <f>K127/$K$531</f>
        <v>#DIV/0!</v>
      </c>
    </row>
    <row r="128" spans="1:13" ht="30" x14ac:dyDescent="0.25">
      <c r="A128" s="122">
        <f t="shared" si="81"/>
        <v>93</v>
      </c>
      <c r="B128" s="122" t="s">
        <v>15</v>
      </c>
      <c r="C128" s="123" t="s">
        <v>27</v>
      </c>
      <c r="D128" s="122">
        <v>98565</v>
      </c>
      <c r="E128" s="124" t="s">
        <v>149</v>
      </c>
      <c r="F128" s="122" t="s">
        <v>26</v>
      </c>
      <c r="G128" s="122">
        <v>57.23</v>
      </c>
      <c r="H128" s="121"/>
      <c r="I128" s="125">
        <f t="shared" si="69"/>
        <v>0</v>
      </c>
      <c r="J128" s="125">
        <f t="shared" si="79"/>
        <v>0</v>
      </c>
      <c r="K128" s="125">
        <f t="shared" si="80"/>
        <v>0</v>
      </c>
      <c r="M128" s="86" t="e">
        <f>K128/$K$531</f>
        <v>#DIV/0!</v>
      </c>
    </row>
    <row r="129" spans="1:13" ht="24.95" customHeight="1" x14ac:dyDescent="0.25">
      <c r="A129" s="134" t="s">
        <v>645</v>
      </c>
      <c r="B129" s="134"/>
      <c r="C129" s="135"/>
      <c r="D129" s="134"/>
      <c r="E129" s="136" t="s">
        <v>150</v>
      </c>
      <c r="F129" s="137"/>
      <c r="G129" s="137"/>
      <c r="H129" s="138"/>
      <c r="I129" s="138"/>
      <c r="J129" s="138"/>
      <c r="K129" s="139">
        <f>K130+K137+K148+K151</f>
        <v>0</v>
      </c>
      <c r="M129" s="86"/>
    </row>
    <row r="130" spans="1:13" ht="24.95" customHeight="1" x14ac:dyDescent="0.25">
      <c r="A130" s="127" t="s">
        <v>647</v>
      </c>
      <c r="B130" s="128"/>
      <c r="C130" s="129"/>
      <c r="D130" s="128"/>
      <c r="E130" s="130" t="s">
        <v>151</v>
      </c>
      <c r="F130" s="131"/>
      <c r="G130" s="131"/>
      <c r="H130" s="132"/>
      <c r="I130" s="132"/>
      <c r="J130" s="132"/>
      <c r="K130" s="133">
        <f>K131</f>
        <v>0</v>
      </c>
      <c r="M130" s="86"/>
    </row>
    <row r="131" spans="1:13" ht="24.95" customHeight="1" x14ac:dyDescent="0.25">
      <c r="A131" s="140" t="s">
        <v>648</v>
      </c>
      <c r="B131" s="141"/>
      <c r="C131" s="142"/>
      <c r="D131" s="141"/>
      <c r="E131" s="143" t="s">
        <v>152</v>
      </c>
      <c r="F131" s="144"/>
      <c r="G131" s="144"/>
      <c r="H131" s="145"/>
      <c r="I131" s="145"/>
      <c r="J131" s="145"/>
      <c r="K131" s="133">
        <f>SUM(K132:K136)</f>
        <v>0</v>
      </c>
      <c r="M131" s="86"/>
    </row>
    <row r="132" spans="1:13" ht="60" x14ac:dyDescent="0.25">
      <c r="A132" s="122">
        <f>A128+1</f>
        <v>94</v>
      </c>
      <c r="B132" s="122" t="s">
        <v>15</v>
      </c>
      <c r="C132" s="123" t="s">
        <v>27</v>
      </c>
      <c r="D132" s="122">
        <v>90844</v>
      </c>
      <c r="E132" s="124" t="s">
        <v>153</v>
      </c>
      <c r="F132" s="122" t="s">
        <v>29</v>
      </c>
      <c r="G132" s="122">
        <v>21</v>
      </c>
      <c r="H132" s="121"/>
      <c r="I132" s="125">
        <f t="shared" ref="I132:I136" si="82">ROUND(H132*(1+$K$4),2)</f>
        <v>0</v>
      </c>
      <c r="J132" s="125">
        <f t="shared" ref="J132:J134" si="83">ROUND(G132*H132,2)</f>
        <v>0</v>
      </c>
      <c r="K132" s="125">
        <f t="shared" ref="K132:K134" si="84">ROUND(G132*I132,2)</f>
        <v>0</v>
      </c>
      <c r="M132" s="86" t="e">
        <f>K132/$K$531</f>
        <v>#DIV/0!</v>
      </c>
    </row>
    <row r="133" spans="1:13" ht="60" x14ac:dyDescent="0.25">
      <c r="A133" s="122">
        <f t="shared" ref="A133:A136" si="85">A132+1</f>
        <v>95</v>
      </c>
      <c r="B133" s="122" t="s">
        <v>15</v>
      </c>
      <c r="C133" s="123" t="s">
        <v>27</v>
      </c>
      <c r="D133" s="122">
        <v>90843</v>
      </c>
      <c r="E133" s="124" t="s">
        <v>154</v>
      </c>
      <c r="F133" s="122" t="s">
        <v>29</v>
      </c>
      <c r="G133" s="122">
        <v>10</v>
      </c>
      <c r="H133" s="121"/>
      <c r="I133" s="125">
        <f t="shared" si="82"/>
        <v>0</v>
      </c>
      <c r="J133" s="125">
        <f t="shared" si="83"/>
        <v>0</v>
      </c>
      <c r="K133" s="125">
        <f t="shared" si="84"/>
        <v>0</v>
      </c>
      <c r="M133" s="86" t="e">
        <f>K133/$K$531</f>
        <v>#DIV/0!</v>
      </c>
    </row>
    <row r="134" spans="1:13" x14ac:dyDescent="0.25">
      <c r="A134" s="122">
        <f t="shared" si="85"/>
        <v>96</v>
      </c>
      <c r="B134" s="122" t="s">
        <v>15</v>
      </c>
      <c r="C134" s="123" t="s">
        <v>16</v>
      </c>
      <c r="D134" s="122" t="s">
        <v>155</v>
      </c>
      <c r="E134" s="124" t="s">
        <v>156</v>
      </c>
      <c r="F134" s="122" t="s">
        <v>26</v>
      </c>
      <c r="G134" s="122">
        <v>17.75</v>
      </c>
      <c r="H134" s="121"/>
      <c r="I134" s="125">
        <f t="shared" si="82"/>
        <v>0</v>
      </c>
      <c r="J134" s="125">
        <f t="shared" si="83"/>
        <v>0</v>
      </c>
      <c r="K134" s="125">
        <f t="shared" si="84"/>
        <v>0</v>
      </c>
      <c r="M134" s="86" t="e">
        <f>K134/$K$531</f>
        <v>#DIV/0!</v>
      </c>
    </row>
    <row r="135" spans="1:13" x14ac:dyDescent="0.25">
      <c r="A135" s="122">
        <f t="shared" si="85"/>
        <v>97</v>
      </c>
      <c r="B135" s="122" t="s">
        <v>15</v>
      </c>
      <c r="C135" s="123" t="s">
        <v>23</v>
      </c>
      <c r="D135" s="122" t="s">
        <v>157</v>
      </c>
      <c r="E135" s="124" t="s">
        <v>158</v>
      </c>
      <c r="F135" s="122" t="s">
        <v>29</v>
      </c>
      <c r="G135" s="122">
        <v>3</v>
      </c>
      <c r="H135" s="121"/>
      <c r="I135" s="125">
        <f t="shared" si="82"/>
        <v>0</v>
      </c>
      <c r="J135" s="125">
        <f t="shared" ref="J135:J136" si="86">ROUND(G135*H135,2)</f>
        <v>0</v>
      </c>
      <c r="K135" s="125">
        <f t="shared" ref="K135:K136" si="87">ROUND(G135*I135,2)</f>
        <v>0</v>
      </c>
      <c r="M135" s="86" t="e">
        <f>K135/$K$531</f>
        <v>#DIV/0!</v>
      </c>
    </row>
    <row r="136" spans="1:13" x14ac:dyDescent="0.25">
      <c r="A136" s="122">
        <f t="shared" si="85"/>
        <v>98</v>
      </c>
      <c r="B136" s="122" t="s">
        <v>15</v>
      </c>
      <c r="C136" s="123" t="s">
        <v>23</v>
      </c>
      <c r="D136" s="122" t="s">
        <v>159</v>
      </c>
      <c r="E136" s="124" t="s">
        <v>160</v>
      </c>
      <c r="F136" s="122" t="s">
        <v>29</v>
      </c>
      <c r="G136" s="122">
        <v>1</v>
      </c>
      <c r="H136" s="121"/>
      <c r="I136" s="125">
        <f t="shared" si="82"/>
        <v>0</v>
      </c>
      <c r="J136" s="125">
        <f t="shared" si="86"/>
        <v>0</v>
      </c>
      <c r="K136" s="125">
        <f t="shared" si="87"/>
        <v>0</v>
      </c>
      <c r="M136" s="86" t="e">
        <f>K136/$K$531</f>
        <v>#DIV/0!</v>
      </c>
    </row>
    <row r="137" spans="1:13" ht="24.95" customHeight="1" x14ac:dyDescent="0.25">
      <c r="A137" s="127" t="s">
        <v>649</v>
      </c>
      <c r="B137" s="128"/>
      <c r="C137" s="129"/>
      <c r="D137" s="128"/>
      <c r="E137" s="130" t="s">
        <v>161</v>
      </c>
      <c r="F137" s="131"/>
      <c r="G137" s="131"/>
      <c r="H137" s="132"/>
      <c r="I137" s="132"/>
      <c r="J137" s="132"/>
      <c r="K137" s="133">
        <f>K138+K144</f>
        <v>0</v>
      </c>
      <c r="M137" s="86"/>
    </row>
    <row r="138" spans="1:13" ht="24.95" customHeight="1" x14ac:dyDescent="0.25">
      <c r="A138" s="140" t="s">
        <v>650</v>
      </c>
      <c r="B138" s="141"/>
      <c r="C138" s="142"/>
      <c r="D138" s="141"/>
      <c r="E138" s="143" t="s">
        <v>162</v>
      </c>
      <c r="F138" s="144"/>
      <c r="G138" s="144"/>
      <c r="H138" s="145"/>
      <c r="I138" s="145"/>
      <c r="J138" s="145"/>
      <c r="K138" s="133">
        <f>SUM(K139:K143)</f>
        <v>0</v>
      </c>
      <c r="M138" s="86"/>
    </row>
    <row r="139" spans="1:13" ht="30" x14ac:dyDescent="0.25">
      <c r="A139" s="122">
        <f>A136+1</f>
        <v>99</v>
      </c>
      <c r="B139" s="122" t="s">
        <v>15</v>
      </c>
      <c r="C139" s="123" t="s">
        <v>27</v>
      </c>
      <c r="D139" s="122">
        <v>91338</v>
      </c>
      <c r="E139" s="124" t="s">
        <v>163</v>
      </c>
      <c r="F139" s="122" t="s">
        <v>26</v>
      </c>
      <c r="G139" s="122">
        <v>7.56</v>
      </c>
      <c r="H139" s="121"/>
      <c r="I139" s="125">
        <f t="shared" ref="I139:I147" si="88">ROUND(H139*(1+$K$4),2)</f>
        <v>0</v>
      </c>
      <c r="J139" s="125">
        <f t="shared" ref="J139:J141" si="89">ROUND(G139*H139,2)</f>
        <v>0</v>
      </c>
      <c r="K139" s="125">
        <f t="shared" ref="K139:K141" si="90">ROUND(G139*I139,2)</f>
        <v>0</v>
      </c>
      <c r="M139" s="86" t="e">
        <f>K139/$K$531</f>
        <v>#DIV/0!</v>
      </c>
    </row>
    <row r="140" spans="1:13" x14ac:dyDescent="0.25">
      <c r="A140" s="122">
        <f t="shared" ref="A140:A143" si="91">A139+1</f>
        <v>100</v>
      </c>
      <c r="B140" s="122" t="s">
        <v>15</v>
      </c>
      <c r="C140" s="123" t="s">
        <v>16</v>
      </c>
      <c r="D140" s="122" t="s">
        <v>164</v>
      </c>
      <c r="E140" s="124" t="s">
        <v>165</v>
      </c>
      <c r="F140" s="122" t="s">
        <v>26</v>
      </c>
      <c r="G140" s="122">
        <v>17.73</v>
      </c>
      <c r="H140" s="121"/>
      <c r="I140" s="125">
        <f t="shared" si="88"/>
        <v>0</v>
      </c>
      <c r="J140" s="125">
        <f t="shared" si="89"/>
        <v>0</v>
      </c>
      <c r="K140" s="125">
        <f t="shared" si="90"/>
        <v>0</v>
      </c>
      <c r="M140" s="86" t="e">
        <f>K140/$K$531</f>
        <v>#DIV/0!</v>
      </c>
    </row>
    <row r="141" spans="1:13" ht="45" x14ac:dyDescent="0.25">
      <c r="A141" s="122">
        <f t="shared" si="91"/>
        <v>101</v>
      </c>
      <c r="B141" s="122" t="s">
        <v>15</v>
      </c>
      <c r="C141" s="123" t="s">
        <v>166</v>
      </c>
      <c r="D141" s="122" t="s">
        <v>167</v>
      </c>
      <c r="E141" s="124" t="s">
        <v>168</v>
      </c>
      <c r="F141" s="122" t="s">
        <v>26</v>
      </c>
      <c r="G141" s="122">
        <v>20.28</v>
      </c>
      <c r="H141" s="121"/>
      <c r="I141" s="125">
        <f t="shared" si="88"/>
        <v>0</v>
      </c>
      <c r="J141" s="125">
        <f t="shared" si="89"/>
        <v>0</v>
      </c>
      <c r="K141" s="125">
        <f t="shared" si="90"/>
        <v>0</v>
      </c>
      <c r="M141" s="86" t="e">
        <f>K141/$K$531</f>
        <v>#DIV/0!</v>
      </c>
    </row>
    <row r="142" spans="1:13" x14ac:dyDescent="0.25">
      <c r="A142" s="122">
        <f t="shared" si="91"/>
        <v>102</v>
      </c>
      <c r="B142" s="122" t="s">
        <v>15</v>
      </c>
      <c r="C142" s="123" t="s">
        <v>23</v>
      </c>
      <c r="D142" s="122" t="s">
        <v>169</v>
      </c>
      <c r="E142" s="124" t="s">
        <v>170</v>
      </c>
      <c r="F142" s="122" t="s">
        <v>26</v>
      </c>
      <c r="G142" s="122">
        <v>2.52</v>
      </c>
      <c r="H142" s="121"/>
      <c r="I142" s="125">
        <f t="shared" si="88"/>
        <v>0</v>
      </c>
      <c r="J142" s="125">
        <f t="shared" ref="J142:J143" si="92">ROUND(G142*H142,2)</f>
        <v>0</v>
      </c>
      <c r="K142" s="125">
        <f t="shared" ref="K142:K143" si="93">ROUND(G142*I142,2)</f>
        <v>0</v>
      </c>
      <c r="M142" s="86" t="e">
        <f>K142/$K$531</f>
        <v>#DIV/0!</v>
      </c>
    </row>
    <row r="143" spans="1:13" ht="30" x14ac:dyDescent="0.25">
      <c r="A143" s="122">
        <f t="shared" si="91"/>
        <v>103</v>
      </c>
      <c r="B143" s="122" t="s">
        <v>15</v>
      </c>
      <c r="C143" s="123" t="s">
        <v>21</v>
      </c>
      <c r="D143" s="122">
        <v>12220</v>
      </c>
      <c r="E143" s="124" t="s">
        <v>171</v>
      </c>
      <c r="F143" s="122" t="s">
        <v>26</v>
      </c>
      <c r="G143" s="122">
        <v>10.8</v>
      </c>
      <c r="H143" s="121"/>
      <c r="I143" s="125">
        <f t="shared" si="88"/>
        <v>0</v>
      </c>
      <c r="J143" s="125">
        <f t="shared" si="92"/>
        <v>0</v>
      </c>
      <c r="K143" s="125">
        <f t="shared" si="93"/>
        <v>0</v>
      </c>
      <c r="M143" s="86" t="e">
        <f>K143/$K$531</f>
        <v>#DIV/0!</v>
      </c>
    </row>
    <row r="144" spans="1:13" ht="24.95" customHeight="1" x14ac:dyDescent="0.25">
      <c r="A144" s="140" t="s">
        <v>651</v>
      </c>
      <c r="B144" s="141"/>
      <c r="C144" s="142"/>
      <c r="D144" s="141"/>
      <c r="E144" s="143" t="s">
        <v>172</v>
      </c>
      <c r="F144" s="144"/>
      <c r="G144" s="144"/>
      <c r="H144" s="145"/>
      <c r="I144" s="145"/>
      <c r="J144" s="145"/>
      <c r="K144" s="133">
        <f>SUM(K145:K147)</f>
        <v>0</v>
      </c>
      <c r="M144" s="86"/>
    </row>
    <row r="145" spans="1:13" ht="45" x14ac:dyDescent="0.25">
      <c r="A145" s="122">
        <f>A143+1</f>
        <v>104</v>
      </c>
      <c r="B145" s="122" t="s">
        <v>15</v>
      </c>
      <c r="C145" s="123" t="s">
        <v>27</v>
      </c>
      <c r="D145" s="122">
        <v>94569</v>
      </c>
      <c r="E145" s="124" t="s">
        <v>173</v>
      </c>
      <c r="F145" s="122" t="s">
        <v>26</v>
      </c>
      <c r="G145" s="122">
        <v>49.24</v>
      </c>
      <c r="H145" s="121"/>
      <c r="I145" s="125">
        <f t="shared" si="88"/>
        <v>0</v>
      </c>
      <c r="J145" s="125">
        <f t="shared" ref="J145:J147" si="94">ROUND(G145*H145,2)</f>
        <v>0</v>
      </c>
      <c r="K145" s="125">
        <f t="shared" ref="K145:K147" si="95">ROUND(G145*I145,2)</f>
        <v>0</v>
      </c>
      <c r="M145" s="86" t="e">
        <f>K145/$K$531</f>
        <v>#DIV/0!</v>
      </c>
    </row>
    <row r="146" spans="1:13" ht="45" x14ac:dyDescent="0.25">
      <c r="A146" s="122">
        <f t="shared" ref="A146:A147" si="96">A145+1</f>
        <v>105</v>
      </c>
      <c r="B146" s="122" t="s">
        <v>15</v>
      </c>
      <c r="C146" s="123" t="s">
        <v>27</v>
      </c>
      <c r="D146" s="122">
        <v>94573</v>
      </c>
      <c r="E146" s="124" t="s">
        <v>174</v>
      </c>
      <c r="F146" s="122" t="s">
        <v>26</v>
      </c>
      <c r="G146" s="122">
        <v>36.24</v>
      </c>
      <c r="H146" s="121"/>
      <c r="I146" s="125">
        <f t="shared" si="88"/>
        <v>0</v>
      </c>
      <c r="J146" s="125">
        <f t="shared" si="94"/>
        <v>0</v>
      </c>
      <c r="K146" s="125">
        <f t="shared" si="95"/>
        <v>0</v>
      </c>
      <c r="M146" s="86" t="e">
        <f>K146/$K$531</f>
        <v>#DIV/0!</v>
      </c>
    </row>
    <row r="147" spans="1:13" ht="45" x14ac:dyDescent="0.25">
      <c r="A147" s="122">
        <f t="shared" si="96"/>
        <v>106</v>
      </c>
      <c r="B147" s="122" t="s">
        <v>15</v>
      </c>
      <c r="C147" s="123" t="s">
        <v>27</v>
      </c>
      <c r="D147" s="122">
        <v>94570</v>
      </c>
      <c r="E147" s="124" t="s">
        <v>175</v>
      </c>
      <c r="F147" s="122" t="s">
        <v>26</v>
      </c>
      <c r="G147" s="122">
        <v>6.84</v>
      </c>
      <c r="H147" s="121"/>
      <c r="I147" s="125">
        <f t="shared" si="88"/>
        <v>0</v>
      </c>
      <c r="J147" s="125">
        <f t="shared" si="94"/>
        <v>0</v>
      </c>
      <c r="K147" s="125">
        <f t="shared" si="95"/>
        <v>0</v>
      </c>
      <c r="M147" s="86" t="e">
        <f>K147/$K$531</f>
        <v>#DIV/0!</v>
      </c>
    </row>
    <row r="148" spans="1:13" ht="24.95" customHeight="1" x14ac:dyDescent="0.25">
      <c r="A148" s="127" t="s">
        <v>652</v>
      </c>
      <c r="B148" s="128"/>
      <c r="C148" s="129"/>
      <c r="D148" s="128"/>
      <c r="E148" s="130" t="s">
        <v>176</v>
      </c>
      <c r="F148" s="131"/>
      <c r="G148" s="131"/>
      <c r="H148" s="132"/>
      <c r="I148" s="132"/>
      <c r="J148" s="132"/>
      <c r="K148" s="133">
        <f>K149</f>
        <v>0</v>
      </c>
      <c r="M148" s="86"/>
    </row>
    <row r="149" spans="1:13" ht="24.95" customHeight="1" x14ac:dyDescent="0.25">
      <c r="A149" s="140" t="s">
        <v>653</v>
      </c>
      <c r="B149" s="141"/>
      <c r="C149" s="142"/>
      <c r="D149" s="141"/>
      <c r="E149" s="143" t="s">
        <v>177</v>
      </c>
      <c r="F149" s="144"/>
      <c r="G149" s="144"/>
      <c r="H149" s="145"/>
      <c r="I149" s="145"/>
      <c r="J149" s="145"/>
      <c r="K149" s="133">
        <f>SUM(K150)</f>
        <v>0</v>
      </c>
      <c r="M149" s="86"/>
    </row>
    <row r="150" spans="1:13" ht="45" x14ac:dyDescent="0.25">
      <c r="A150" s="122">
        <f>A147+1</f>
        <v>107</v>
      </c>
      <c r="B150" s="122" t="s">
        <v>15</v>
      </c>
      <c r="C150" s="123" t="s">
        <v>19</v>
      </c>
      <c r="D150" s="122">
        <v>12098</v>
      </c>
      <c r="E150" s="124" t="s">
        <v>178</v>
      </c>
      <c r="F150" s="122" t="s">
        <v>26</v>
      </c>
      <c r="G150" s="122">
        <v>3.15</v>
      </c>
      <c r="H150" s="121"/>
      <c r="I150" s="125">
        <f t="shared" ref="I150" si="97">ROUND(H150*(1+$K$4),2)</f>
        <v>0</v>
      </c>
      <c r="J150" s="125">
        <f t="shared" ref="J150" si="98">ROUND(G150*H150,2)</f>
        <v>0</v>
      </c>
      <c r="K150" s="125">
        <f t="shared" ref="K150" si="99">ROUND(G150*I150,2)</f>
        <v>0</v>
      </c>
      <c r="M150" s="86" t="e">
        <f>K150/$K$531</f>
        <v>#DIV/0!</v>
      </c>
    </row>
    <row r="151" spans="1:13" ht="24.95" customHeight="1" x14ac:dyDescent="0.25">
      <c r="A151" s="127" t="s">
        <v>654</v>
      </c>
      <c r="B151" s="128"/>
      <c r="C151" s="129"/>
      <c r="D151" s="128"/>
      <c r="E151" s="130" t="s">
        <v>179</v>
      </c>
      <c r="F151" s="131"/>
      <c r="G151" s="131"/>
      <c r="H151" s="132"/>
      <c r="I151" s="132"/>
      <c r="J151" s="132"/>
      <c r="K151" s="133">
        <f>SUM(K152:K160)</f>
        <v>0</v>
      </c>
      <c r="M151" s="86"/>
    </row>
    <row r="152" spans="1:13" ht="30" x14ac:dyDescent="0.25">
      <c r="A152" s="122">
        <f>A150+1</f>
        <v>108</v>
      </c>
      <c r="B152" s="122" t="s">
        <v>15</v>
      </c>
      <c r="C152" s="123" t="s">
        <v>16</v>
      </c>
      <c r="D152" s="122" t="s">
        <v>180</v>
      </c>
      <c r="E152" s="124" t="s">
        <v>181</v>
      </c>
      <c r="F152" s="122" t="s">
        <v>29</v>
      </c>
      <c r="G152" s="122">
        <v>9</v>
      </c>
      <c r="H152" s="121"/>
      <c r="I152" s="125">
        <f t="shared" ref="I152:I160" si="100">ROUND(H152*(1+$K$4),2)</f>
        <v>0</v>
      </c>
      <c r="J152" s="125">
        <f t="shared" ref="J152" si="101">ROUND(G152*H152,2)</f>
        <v>0</v>
      </c>
      <c r="K152" s="125">
        <f t="shared" ref="K152" si="102">ROUND(G152*I152,2)</f>
        <v>0</v>
      </c>
      <c r="M152" s="86" t="e">
        <f t="shared" ref="M152:M160" si="103">K152/$K$531</f>
        <v>#DIV/0!</v>
      </c>
    </row>
    <row r="153" spans="1:13" x14ac:dyDescent="0.25">
      <c r="A153" s="122">
        <f t="shared" ref="A153:A160" si="104">A152+1</f>
        <v>109</v>
      </c>
      <c r="B153" s="122" t="s">
        <v>15</v>
      </c>
      <c r="C153" s="123" t="s">
        <v>19</v>
      </c>
      <c r="D153" s="122">
        <v>13110</v>
      </c>
      <c r="E153" s="124" t="s">
        <v>182</v>
      </c>
      <c r="F153" s="122" t="s">
        <v>29</v>
      </c>
      <c r="G153" s="122">
        <v>3</v>
      </c>
      <c r="H153" s="121"/>
      <c r="I153" s="125">
        <f t="shared" si="100"/>
        <v>0</v>
      </c>
      <c r="J153" s="125">
        <f t="shared" ref="J153:J160" si="105">ROUND(G153*H153,2)</f>
        <v>0</v>
      </c>
      <c r="K153" s="125">
        <f t="shared" ref="K153:K160" si="106">ROUND(G153*I153,2)</f>
        <v>0</v>
      </c>
      <c r="M153" s="86" t="e">
        <f t="shared" si="103"/>
        <v>#DIV/0!</v>
      </c>
    </row>
    <row r="154" spans="1:13" x14ac:dyDescent="0.25">
      <c r="A154" s="122">
        <f t="shared" si="104"/>
        <v>110</v>
      </c>
      <c r="B154" s="122" t="s">
        <v>15</v>
      </c>
      <c r="C154" s="123" t="s">
        <v>23</v>
      </c>
      <c r="D154" s="122" t="s">
        <v>184</v>
      </c>
      <c r="E154" s="124" t="s">
        <v>185</v>
      </c>
      <c r="F154" s="122" t="s">
        <v>53</v>
      </c>
      <c r="G154" s="122">
        <v>439.34</v>
      </c>
      <c r="H154" s="121"/>
      <c r="I154" s="125">
        <f t="shared" si="100"/>
        <v>0</v>
      </c>
      <c r="J154" s="125">
        <f t="shared" si="105"/>
        <v>0</v>
      </c>
      <c r="K154" s="125">
        <f t="shared" si="106"/>
        <v>0</v>
      </c>
      <c r="M154" s="86" t="e">
        <f t="shared" si="103"/>
        <v>#DIV/0!</v>
      </c>
    </row>
    <row r="155" spans="1:13" x14ac:dyDescent="0.25">
      <c r="A155" s="122">
        <f t="shared" si="104"/>
        <v>111</v>
      </c>
      <c r="B155" s="122" t="s">
        <v>15</v>
      </c>
      <c r="C155" s="123" t="s">
        <v>23</v>
      </c>
      <c r="D155" s="122" t="s">
        <v>186</v>
      </c>
      <c r="E155" s="124" t="s">
        <v>187</v>
      </c>
      <c r="F155" s="122" t="s">
        <v>29</v>
      </c>
      <c r="G155" s="122">
        <v>4</v>
      </c>
      <c r="H155" s="121"/>
      <c r="I155" s="125">
        <f t="shared" si="100"/>
        <v>0</v>
      </c>
      <c r="J155" s="125">
        <f t="shared" si="105"/>
        <v>0</v>
      </c>
      <c r="K155" s="125">
        <f t="shared" si="106"/>
        <v>0</v>
      </c>
      <c r="M155" s="86" t="e">
        <f t="shared" si="103"/>
        <v>#DIV/0!</v>
      </c>
    </row>
    <row r="156" spans="1:13" x14ac:dyDescent="0.25">
      <c r="A156" s="122">
        <f t="shared" si="104"/>
        <v>112</v>
      </c>
      <c r="B156" s="122" t="s">
        <v>15</v>
      </c>
      <c r="C156" s="123" t="s">
        <v>16</v>
      </c>
      <c r="D156" s="122" t="s">
        <v>188</v>
      </c>
      <c r="E156" s="124" t="s">
        <v>189</v>
      </c>
      <c r="F156" s="122" t="s">
        <v>29</v>
      </c>
      <c r="G156" s="122">
        <v>31</v>
      </c>
      <c r="H156" s="121"/>
      <c r="I156" s="125">
        <f t="shared" si="100"/>
        <v>0</v>
      </c>
      <c r="J156" s="125">
        <f t="shared" si="105"/>
        <v>0</v>
      </c>
      <c r="K156" s="125">
        <f t="shared" si="106"/>
        <v>0</v>
      </c>
      <c r="M156" s="86" t="e">
        <f t="shared" si="103"/>
        <v>#DIV/0!</v>
      </c>
    </row>
    <row r="157" spans="1:13" ht="30" x14ac:dyDescent="0.25">
      <c r="A157" s="122">
        <f t="shared" si="104"/>
        <v>113</v>
      </c>
      <c r="B157" s="122" t="s">
        <v>15</v>
      </c>
      <c r="C157" s="123" t="s">
        <v>27</v>
      </c>
      <c r="D157" s="122">
        <v>100709</v>
      </c>
      <c r="E157" s="124" t="s">
        <v>190</v>
      </c>
      <c r="F157" s="122" t="s">
        <v>29</v>
      </c>
      <c r="G157" s="122">
        <v>61</v>
      </c>
      <c r="H157" s="121"/>
      <c r="I157" s="125">
        <f t="shared" si="100"/>
        <v>0</v>
      </c>
      <c r="J157" s="125">
        <f t="shared" si="105"/>
        <v>0</v>
      </c>
      <c r="K157" s="125">
        <f t="shared" si="106"/>
        <v>0</v>
      </c>
      <c r="M157" s="86" t="e">
        <f t="shared" si="103"/>
        <v>#DIV/0!</v>
      </c>
    </row>
    <row r="158" spans="1:13" x14ac:dyDescent="0.25">
      <c r="A158" s="122">
        <f t="shared" si="104"/>
        <v>114</v>
      </c>
      <c r="B158" s="122" t="s">
        <v>15</v>
      </c>
      <c r="C158" s="123" t="s">
        <v>23</v>
      </c>
      <c r="D158" s="122" t="s">
        <v>191</v>
      </c>
      <c r="E158" s="124" t="s">
        <v>192</v>
      </c>
      <c r="F158" s="122" t="s">
        <v>26</v>
      </c>
      <c r="G158" s="122">
        <v>0.45</v>
      </c>
      <c r="H158" s="121"/>
      <c r="I158" s="125">
        <f t="shared" si="100"/>
        <v>0</v>
      </c>
      <c r="J158" s="125">
        <f t="shared" si="105"/>
        <v>0</v>
      </c>
      <c r="K158" s="125">
        <f t="shared" si="106"/>
        <v>0</v>
      </c>
      <c r="M158" s="86" t="e">
        <f t="shared" si="103"/>
        <v>#DIV/0!</v>
      </c>
    </row>
    <row r="159" spans="1:13" x14ac:dyDescent="0.25">
      <c r="A159" s="122">
        <f t="shared" si="104"/>
        <v>115</v>
      </c>
      <c r="B159" s="122" t="s">
        <v>15</v>
      </c>
      <c r="C159" s="123" t="s">
        <v>27</v>
      </c>
      <c r="D159" s="122">
        <v>100705</v>
      </c>
      <c r="E159" s="124" t="s">
        <v>193</v>
      </c>
      <c r="F159" s="122" t="s">
        <v>29</v>
      </c>
      <c r="G159" s="122">
        <v>10</v>
      </c>
      <c r="H159" s="121"/>
      <c r="I159" s="125">
        <f t="shared" si="100"/>
        <v>0</v>
      </c>
      <c r="J159" s="125">
        <f t="shared" si="105"/>
        <v>0</v>
      </c>
      <c r="K159" s="125">
        <f t="shared" si="106"/>
        <v>0</v>
      </c>
      <c r="M159" s="86" t="e">
        <f t="shared" si="103"/>
        <v>#DIV/0!</v>
      </c>
    </row>
    <row r="160" spans="1:13" x14ac:dyDescent="0.25">
      <c r="A160" s="122">
        <f t="shared" si="104"/>
        <v>116</v>
      </c>
      <c r="B160" s="122" t="s">
        <v>15</v>
      </c>
      <c r="C160" s="123" t="s">
        <v>23</v>
      </c>
      <c r="D160" s="122" t="s">
        <v>194</v>
      </c>
      <c r="E160" s="124" t="s">
        <v>195</v>
      </c>
      <c r="F160" s="122" t="s">
        <v>53</v>
      </c>
      <c r="G160" s="122">
        <v>3</v>
      </c>
      <c r="H160" s="121"/>
      <c r="I160" s="125">
        <f t="shared" si="100"/>
        <v>0</v>
      </c>
      <c r="J160" s="125">
        <f t="shared" si="105"/>
        <v>0</v>
      </c>
      <c r="K160" s="125">
        <f t="shared" si="106"/>
        <v>0</v>
      </c>
      <c r="M160" s="86" t="e">
        <f t="shared" si="103"/>
        <v>#DIV/0!</v>
      </c>
    </row>
    <row r="161" spans="1:13" ht="24.95" customHeight="1" x14ac:dyDescent="0.25">
      <c r="A161" s="134" t="s">
        <v>39</v>
      </c>
      <c r="B161" s="134"/>
      <c r="C161" s="135"/>
      <c r="D161" s="134"/>
      <c r="E161" s="136" t="s">
        <v>196</v>
      </c>
      <c r="F161" s="137"/>
      <c r="G161" s="137"/>
      <c r="H161" s="138"/>
      <c r="I161" s="138"/>
      <c r="J161" s="138"/>
      <c r="K161" s="139">
        <f>K162+K166</f>
        <v>0</v>
      </c>
      <c r="M161" s="86"/>
    </row>
    <row r="162" spans="1:13" ht="24.95" customHeight="1" x14ac:dyDescent="0.25">
      <c r="A162" s="127" t="s">
        <v>655</v>
      </c>
      <c r="B162" s="128"/>
      <c r="C162" s="129"/>
      <c r="D162" s="128"/>
      <c r="E162" s="130" t="s">
        <v>197</v>
      </c>
      <c r="F162" s="131"/>
      <c r="G162" s="131"/>
      <c r="H162" s="132"/>
      <c r="I162" s="132"/>
      <c r="J162" s="132"/>
      <c r="K162" s="133">
        <f>SUM(K163:K165)</f>
        <v>0</v>
      </c>
      <c r="M162" s="86"/>
    </row>
    <row r="163" spans="1:13" ht="45" x14ac:dyDescent="0.25">
      <c r="A163" s="122">
        <f>A160+1</f>
        <v>117</v>
      </c>
      <c r="B163" s="122" t="s">
        <v>15</v>
      </c>
      <c r="C163" s="123" t="s">
        <v>27</v>
      </c>
      <c r="D163" s="122">
        <v>87905</v>
      </c>
      <c r="E163" s="124" t="s">
        <v>198</v>
      </c>
      <c r="F163" s="122" t="s">
        <v>26</v>
      </c>
      <c r="G163" s="122">
        <v>2220.2399999999998</v>
      </c>
      <c r="H163" s="121"/>
      <c r="I163" s="125">
        <f t="shared" ref="I163:I167" si="107">ROUND(H163*(1+$K$4),2)</f>
        <v>0</v>
      </c>
      <c r="J163" s="125">
        <f t="shared" ref="J163" si="108">ROUND(G163*H163,2)</f>
        <v>0</v>
      </c>
      <c r="K163" s="125">
        <f t="shared" ref="K163" si="109">ROUND(G163*I163,2)</f>
        <v>0</v>
      </c>
      <c r="M163" s="86" t="e">
        <f>K163/$K$531</f>
        <v>#DIV/0!</v>
      </c>
    </row>
    <row r="164" spans="1:13" ht="45" x14ac:dyDescent="0.25">
      <c r="A164" s="122">
        <f t="shared" ref="A164:A165" si="110">A163+1</f>
        <v>118</v>
      </c>
      <c r="B164" s="122" t="s">
        <v>15</v>
      </c>
      <c r="C164" s="123" t="s">
        <v>27</v>
      </c>
      <c r="D164" s="122">
        <v>104958</v>
      </c>
      <c r="E164" s="124" t="s">
        <v>199</v>
      </c>
      <c r="F164" s="122" t="s">
        <v>26</v>
      </c>
      <c r="G164" s="122">
        <v>2113.29</v>
      </c>
      <c r="H164" s="121"/>
      <c r="I164" s="125">
        <f t="shared" si="107"/>
        <v>0</v>
      </c>
      <c r="J164" s="125">
        <f t="shared" ref="J164:J165" si="111">ROUND(G164*H164,2)</f>
        <v>0</v>
      </c>
      <c r="K164" s="125">
        <f t="shared" ref="K164:K165" si="112">ROUND(G164*I164,2)</f>
        <v>0</v>
      </c>
      <c r="M164" s="86" t="e">
        <f>K164/$K$531</f>
        <v>#DIV/0!</v>
      </c>
    </row>
    <row r="165" spans="1:13" ht="45" x14ac:dyDescent="0.25">
      <c r="A165" s="122">
        <f t="shared" si="110"/>
        <v>119</v>
      </c>
      <c r="B165" s="122" t="s">
        <v>15</v>
      </c>
      <c r="C165" s="123" t="s">
        <v>27</v>
      </c>
      <c r="D165" s="122">
        <v>87553</v>
      </c>
      <c r="E165" s="124" t="s">
        <v>200</v>
      </c>
      <c r="F165" s="122" t="s">
        <v>26</v>
      </c>
      <c r="G165" s="122">
        <v>106.95</v>
      </c>
      <c r="H165" s="121"/>
      <c r="I165" s="125">
        <f t="shared" si="107"/>
        <v>0</v>
      </c>
      <c r="J165" s="125">
        <f t="shared" si="111"/>
        <v>0</v>
      </c>
      <c r="K165" s="125">
        <f t="shared" si="112"/>
        <v>0</v>
      </c>
      <c r="M165" s="86" t="e">
        <f>K165/$K$531</f>
        <v>#DIV/0!</v>
      </c>
    </row>
    <row r="166" spans="1:13" ht="24.95" customHeight="1" x14ac:dyDescent="0.25">
      <c r="A166" s="127" t="s">
        <v>656</v>
      </c>
      <c r="B166" s="128"/>
      <c r="C166" s="129"/>
      <c r="D166" s="128"/>
      <c r="E166" s="130" t="s">
        <v>201</v>
      </c>
      <c r="F166" s="131"/>
      <c r="G166" s="131"/>
      <c r="H166" s="132"/>
      <c r="I166" s="132"/>
      <c r="J166" s="132"/>
      <c r="K166" s="133">
        <f>SUM(K167)</f>
        <v>0</v>
      </c>
      <c r="M166" s="86"/>
    </row>
    <row r="167" spans="1:13" ht="30" x14ac:dyDescent="0.25">
      <c r="A167" s="122">
        <f>A165+1</f>
        <v>120</v>
      </c>
      <c r="B167" s="122" t="s">
        <v>15</v>
      </c>
      <c r="C167" s="123" t="s">
        <v>27</v>
      </c>
      <c r="D167" s="122">
        <v>104611</v>
      </c>
      <c r="E167" s="124" t="s">
        <v>202</v>
      </c>
      <c r="F167" s="122" t="s">
        <v>26</v>
      </c>
      <c r="G167" s="122">
        <v>264.33</v>
      </c>
      <c r="H167" s="121"/>
      <c r="I167" s="125">
        <f t="shared" si="107"/>
        <v>0</v>
      </c>
      <c r="J167" s="125">
        <f t="shared" ref="J167" si="113">ROUND(G167*H167,2)</f>
        <v>0</v>
      </c>
      <c r="K167" s="125">
        <f t="shared" ref="K167" si="114">ROUND(G167*I167,2)</f>
        <v>0</v>
      </c>
      <c r="M167" s="86" t="e">
        <f>K167/$K$531</f>
        <v>#DIV/0!</v>
      </c>
    </row>
    <row r="168" spans="1:13" ht="24.95" customHeight="1" x14ac:dyDescent="0.25">
      <c r="A168" s="134" t="s">
        <v>657</v>
      </c>
      <c r="B168" s="134"/>
      <c r="C168" s="135"/>
      <c r="D168" s="134"/>
      <c r="E168" s="136" t="s">
        <v>203</v>
      </c>
      <c r="F168" s="137"/>
      <c r="G168" s="137"/>
      <c r="H168" s="138"/>
      <c r="I168" s="138"/>
      <c r="J168" s="138"/>
      <c r="K168" s="139">
        <f>K169+K172+K174</f>
        <v>0</v>
      </c>
      <c r="M168" s="86"/>
    </row>
    <row r="169" spans="1:13" ht="24.95" customHeight="1" x14ac:dyDescent="0.25">
      <c r="A169" s="127" t="s">
        <v>658</v>
      </c>
      <c r="B169" s="128"/>
      <c r="C169" s="129"/>
      <c r="D169" s="128"/>
      <c r="E169" s="130" t="s">
        <v>197</v>
      </c>
      <c r="F169" s="131"/>
      <c r="G169" s="131"/>
      <c r="H169" s="132"/>
      <c r="I169" s="132"/>
      <c r="J169" s="132"/>
      <c r="K169" s="133">
        <f>SUM(K170:K171)</f>
        <v>0</v>
      </c>
      <c r="M169" s="86"/>
    </row>
    <row r="170" spans="1:13" ht="45" x14ac:dyDescent="0.25">
      <c r="A170" s="122">
        <f>A167+1</f>
        <v>121</v>
      </c>
      <c r="B170" s="122" t="s">
        <v>15</v>
      </c>
      <c r="C170" s="123" t="s">
        <v>27</v>
      </c>
      <c r="D170" s="122">
        <v>94995</v>
      </c>
      <c r="E170" s="124" t="s">
        <v>204</v>
      </c>
      <c r="F170" s="122" t="s">
        <v>26</v>
      </c>
      <c r="G170" s="122">
        <v>657.13</v>
      </c>
      <c r="H170" s="121"/>
      <c r="I170" s="125">
        <f t="shared" ref="I170:I171" si="115">ROUND(H170*(1+$K$4),2)</f>
        <v>0</v>
      </c>
      <c r="J170" s="125">
        <f t="shared" ref="J170:J171" si="116">ROUND(G170*H170,2)</f>
        <v>0</v>
      </c>
      <c r="K170" s="125">
        <f t="shared" ref="K170:K171" si="117">ROUND(G170*I170,2)</f>
        <v>0</v>
      </c>
      <c r="M170" s="86" t="e">
        <f>K170/$K$531</f>
        <v>#DIV/0!</v>
      </c>
    </row>
    <row r="171" spans="1:13" ht="30" x14ac:dyDescent="0.25">
      <c r="A171" s="122">
        <f t="shared" ref="A171" si="118">A170+1</f>
        <v>122</v>
      </c>
      <c r="B171" s="122" t="s">
        <v>15</v>
      </c>
      <c r="C171" s="123" t="s">
        <v>205</v>
      </c>
      <c r="D171" s="122" t="s">
        <v>206</v>
      </c>
      <c r="E171" s="124" t="s">
        <v>207</v>
      </c>
      <c r="F171" s="122" t="s">
        <v>26</v>
      </c>
      <c r="G171" s="122">
        <v>657.13</v>
      </c>
      <c r="H171" s="121"/>
      <c r="I171" s="125">
        <f t="shared" si="115"/>
        <v>0</v>
      </c>
      <c r="J171" s="125">
        <f t="shared" si="116"/>
        <v>0</v>
      </c>
      <c r="K171" s="125">
        <f t="shared" si="117"/>
        <v>0</v>
      </c>
      <c r="M171" s="86" t="e">
        <f>K171/$K$531</f>
        <v>#DIV/0!</v>
      </c>
    </row>
    <row r="172" spans="1:13" ht="24.95" customHeight="1" x14ac:dyDescent="0.25">
      <c r="A172" s="127" t="s">
        <v>659</v>
      </c>
      <c r="B172" s="128"/>
      <c r="C172" s="129"/>
      <c r="D172" s="128"/>
      <c r="E172" s="130" t="s">
        <v>201</v>
      </c>
      <c r="F172" s="131"/>
      <c r="G172" s="131"/>
      <c r="H172" s="132"/>
      <c r="I172" s="132"/>
      <c r="J172" s="132"/>
      <c r="K172" s="133">
        <f>SUM(K173)</f>
        <v>0</v>
      </c>
      <c r="M172" s="86"/>
    </row>
    <row r="173" spans="1:13" ht="30" x14ac:dyDescent="0.25">
      <c r="A173" s="122">
        <f>A171+1</f>
        <v>123</v>
      </c>
      <c r="B173" s="122" t="s">
        <v>15</v>
      </c>
      <c r="C173" s="123" t="s">
        <v>27</v>
      </c>
      <c r="D173" s="122">
        <v>87251</v>
      </c>
      <c r="E173" s="124" t="s">
        <v>208</v>
      </c>
      <c r="F173" s="122" t="s">
        <v>26</v>
      </c>
      <c r="G173" s="122">
        <v>657.13</v>
      </c>
      <c r="H173" s="121"/>
      <c r="I173" s="125">
        <f t="shared" ref="I173" si="119">ROUND(H173*(1+$K$4),2)</f>
        <v>0</v>
      </c>
      <c r="J173" s="125">
        <f t="shared" ref="J173" si="120">ROUND(G173*H173,2)</f>
        <v>0</v>
      </c>
      <c r="K173" s="125">
        <f t="shared" ref="K173" si="121">ROUND(G173*I173,2)</f>
        <v>0</v>
      </c>
      <c r="M173" s="86" t="e">
        <f>K173/$K$531</f>
        <v>#DIV/0!</v>
      </c>
    </row>
    <row r="174" spans="1:13" ht="24.95" customHeight="1" x14ac:dyDescent="0.25">
      <c r="A174" s="127" t="s">
        <v>660</v>
      </c>
      <c r="B174" s="128"/>
      <c r="C174" s="129"/>
      <c r="D174" s="128"/>
      <c r="E174" s="130" t="s">
        <v>209</v>
      </c>
      <c r="F174" s="131"/>
      <c r="G174" s="131"/>
      <c r="H174" s="132"/>
      <c r="I174" s="132"/>
      <c r="J174" s="132"/>
      <c r="K174" s="133">
        <f>SUM(K175)</f>
        <v>0</v>
      </c>
      <c r="M174" s="86"/>
    </row>
    <row r="175" spans="1:13" ht="30" x14ac:dyDescent="0.25">
      <c r="A175" s="122">
        <f>A173+1</f>
        <v>124</v>
      </c>
      <c r="B175" s="122" t="s">
        <v>15</v>
      </c>
      <c r="C175" s="123" t="s">
        <v>27</v>
      </c>
      <c r="D175" s="122">
        <v>88649</v>
      </c>
      <c r="E175" s="124" t="s">
        <v>210</v>
      </c>
      <c r="F175" s="122" t="s">
        <v>53</v>
      </c>
      <c r="G175" s="122">
        <v>498.98</v>
      </c>
      <c r="H175" s="121"/>
      <c r="I175" s="125">
        <f t="shared" ref="I175" si="122">ROUND(H175*(1+$K$4),2)</f>
        <v>0</v>
      </c>
      <c r="J175" s="125">
        <f t="shared" ref="J175" si="123">ROUND(G175*H175,2)</f>
        <v>0</v>
      </c>
      <c r="K175" s="125">
        <f t="shared" ref="K175" si="124">ROUND(G175*I175,2)</f>
        <v>0</v>
      </c>
      <c r="M175" s="86" t="e">
        <f>K175/$K$531</f>
        <v>#DIV/0!</v>
      </c>
    </row>
    <row r="176" spans="1:13" ht="24.95" customHeight="1" x14ac:dyDescent="0.25">
      <c r="A176" s="134" t="s">
        <v>661</v>
      </c>
      <c r="B176" s="134"/>
      <c r="C176" s="135"/>
      <c r="D176" s="134"/>
      <c r="E176" s="136" t="s">
        <v>211</v>
      </c>
      <c r="F176" s="137"/>
      <c r="G176" s="137"/>
      <c r="H176" s="138"/>
      <c r="I176" s="138"/>
      <c r="J176" s="138"/>
      <c r="K176" s="139">
        <f>K177</f>
        <v>0</v>
      </c>
      <c r="M176" s="86"/>
    </row>
    <row r="177" spans="1:13" ht="24.95" customHeight="1" x14ac:dyDescent="0.25">
      <c r="A177" s="127" t="s">
        <v>662</v>
      </c>
      <c r="B177" s="128"/>
      <c r="C177" s="129"/>
      <c r="D177" s="128"/>
      <c r="E177" s="130" t="s">
        <v>197</v>
      </c>
      <c r="F177" s="131"/>
      <c r="G177" s="131"/>
      <c r="H177" s="132"/>
      <c r="I177" s="132"/>
      <c r="J177" s="132"/>
      <c r="K177" s="133">
        <f>SUM(K178)</f>
        <v>0</v>
      </c>
      <c r="M177" s="86"/>
    </row>
    <row r="178" spans="1:13" ht="45" x14ac:dyDescent="0.25">
      <c r="A178" s="122">
        <f>A175+1</f>
        <v>125</v>
      </c>
      <c r="B178" s="122" t="s">
        <v>15</v>
      </c>
      <c r="C178" s="123" t="s">
        <v>27</v>
      </c>
      <c r="D178" s="122">
        <v>94995</v>
      </c>
      <c r="E178" s="124" t="s">
        <v>204</v>
      </c>
      <c r="F178" s="122" t="s">
        <v>26</v>
      </c>
      <c r="G178" s="122">
        <v>608.91</v>
      </c>
      <c r="H178" s="121"/>
      <c r="I178" s="125">
        <f t="shared" ref="I178" si="125">ROUND(H178*(1+$K$4),2)</f>
        <v>0</v>
      </c>
      <c r="J178" s="125">
        <f t="shared" ref="J178" si="126">ROUND(G178*H178,2)</f>
        <v>0</v>
      </c>
      <c r="K178" s="125">
        <f t="shared" ref="K178" si="127">ROUND(G178*I178,2)</f>
        <v>0</v>
      </c>
      <c r="M178" s="86" t="e">
        <f>K178/$K$531</f>
        <v>#DIV/0!</v>
      </c>
    </row>
    <row r="179" spans="1:13" ht="24.95" customHeight="1" x14ac:dyDescent="0.25">
      <c r="A179" s="134" t="s">
        <v>663</v>
      </c>
      <c r="B179" s="134"/>
      <c r="C179" s="135"/>
      <c r="D179" s="134"/>
      <c r="E179" s="136" t="s">
        <v>212</v>
      </c>
      <c r="F179" s="137"/>
      <c r="G179" s="137"/>
      <c r="H179" s="138"/>
      <c r="I179" s="138"/>
      <c r="J179" s="138"/>
      <c r="K179" s="139">
        <f>K180+K183</f>
        <v>0</v>
      </c>
      <c r="M179" s="86"/>
    </row>
    <row r="180" spans="1:13" ht="24.95" customHeight="1" x14ac:dyDescent="0.25">
      <c r="A180" s="127" t="s">
        <v>664</v>
      </c>
      <c r="B180" s="128"/>
      <c r="C180" s="129"/>
      <c r="D180" s="128"/>
      <c r="E180" s="130" t="s">
        <v>197</v>
      </c>
      <c r="F180" s="131"/>
      <c r="G180" s="131"/>
      <c r="H180" s="132"/>
      <c r="I180" s="132"/>
      <c r="J180" s="132"/>
      <c r="K180" s="133">
        <f>SUM(K181:K182)</f>
        <v>0</v>
      </c>
      <c r="M180" s="86"/>
    </row>
    <row r="181" spans="1:13" ht="45" x14ac:dyDescent="0.25">
      <c r="A181" s="122">
        <f>A178+1</f>
        <v>126</v>
      </c>
      <c r="B181" s="122" t="s">
        <v>15</v>
      </c>
      <c r="C181" s="123" t="s">
        <v>27</v>
      </c>
      <c r="D181" s="122">
        <v>87885</v>
      </c>
      <c r="E181" s="124" t="s">
        <v>213</v>
      </c>
      <c r="F181" s="122" t="s">
        <v>26</v>
      </c>
      <c r="G181" s="122">
        <v>15.68</v>
      </c>
      <c r="H181" s="121"/>
      <c r="I181" s="125">
        <f t="shared" ref="I181:I182" si="128">ROUND(H181*(1+$K$4),2)</f>
        <v>0</v>
      </c>
      <c r="J181" s="125">
        <f t="shared" ref="J181:J182" si="129">ROUND(G181*H181,2)</f>
        <v>0</v>
      </c>
      <c r="K181" s="125">
        <f t="shared" ref="K181:K182" si="130">ROUND(G181*I181,2)</f>
        <v>0</v>
      </c>
      <c r="M181" s="86" t="e">
        <f>K181/$K$531</f>
        <v>#DIV/0!</v>
      </c>
    </row>
    <row r="182" spans="1:13" ht="30" x14ac:dyDescent="0.25">
      <c r="A182" s="122">
        <f t="shared" ref="A182" si="131">A181+1</f>
        <v>127</v>
      </c>
      <c r="B182" s="122" t="s">
        <v>15</v>
      </c>
      <c r="C182" s="123" t="s">
        <v>27</v>
      </c>
      <c r="D182" s="122">
        <v>90408</v>
      </c>
      <c r="E182" s="124" t="s">
        <v>214</v>
      </c>
      <c r="F182" s="122" t="s">
        <v>26</v>
      </c>
      <c r="G182" s="122">
        <v>15.68</v>
      </c>
      <c r="H182" s="121"/>
      <c r="I182" s="125">
        <f t="shared" si="128"/>
        <v>0</v>
      </c>
      <c r="J182" s="125">
        <f t="shared" si="129"/>
        <v>0</v>
      </c>
      <c r="K182" s="125">
        <f t="shared" si="130"/>
        <v>0</v>
      </c>
      <c r="M182" s="86" t="e">
        <f>K182/$K$531</f>
        <v>#DIV/0!</v>
      </c>
    </row>
    <row r="183" spans="1:13" ht="24.95" customHeight="1" x14ac:dyDescent="0.25">
      <c r="A183" s="127" t="s">
        <v>665</v>
      </c>
      <c r="B183" s="128"/>
      <c r="C183" s="129"/>
      <c r="D183" s="128"/>
      <c r="E183" s="130" t="s">
        <v>215</v>
      </c>
      <c r="F183" s="131"/>
      <c r="G183" s="131"/>
      <c r="H183" s="132"/>
      <c r="I183" s="132"/>
      <c r="J183" s="132"/>
      <c r="K183" s="133">
        <f>SUM(K184:K184)</f>
        <v>0</v>
      </c>
      <c r="M183" s="86"/>
    </row>
    <row r="184" spans="1:13" ht="30" x14ac:dyDescent="0.25">
      <c r="A184" s="122">
        <f>A182+1</f>
        <v>128</v>
      </c>
      <c r="B184" s="122" t="s">
        <v>15</v>
      </c>
      <c r="C184" s="123" t="s">
        <v>27</v>
      </c>
      <c r="D184" s="122">
        <v>96114</v>
      </c>
      <c r="E184" s="124" t="s">
        <v>216</v>
      </c>
      <c r="F184" s="122" t="s">
        <v>26</v>
      </c>
      <c r="G184" s="122">
        <v>661.1</v>
      </c>
      <c r="H184" s="121"/>
      <c r="I184" s="125">
        <f t="shared" ref="I184" si="132">ROUND(H184*(1+$K$4),2)</f>
        <v>0</v>
      </c>
      <c r="J184" s="125">
        <f t="shared" ref="J184" si="133">ROUND(G184*H184,2)</f>
        <v>0</v>
      </c>
      <c r="K184" s="125">
        <f t="shared" ref="K184" si="134">ROUND(G184*I184,2)</f>
        <v>0</v>
      </c>
      <c r="M184" s="86" t="e">
        <f>K184/$K$531</f>
        <v>#DIV/0!</v>
      </c>
    </row>
    <row r="185" spans="1:13" ht="24.95" customHeight="1" x14ac:dyDescent="0.25">
      <c r="A185" s="134" t="s">
        <v>666</v>
      </c>
      <c r="B185" s="134"/>
      <c r="C185" s="135"/>
      <c r="D185" s="134"/>
      <c r="E185" s="136" t="s">
        <v>217</v>
      </c>
      <c r="F185" s="137"/>
      <c r="G185" s="137"/>
      <c r="H185" s="138"/>
      <c r="I185" s="138"/>
      <c r="J185" s="138"/>
      <c r="K185" s="139">
        <f>K186+K192+K195</f>
        <v>0</v>
      </c>
      <c r="M185" s="86"/>
    </row>
    <row r="186" spans="1:13" ht="24.95" customHeight="1" x14ac:dyDescent="0.25">
      <c r="A186" s="127" t="s">
        <v>667</v>
      </c>
      <c r="B186" s="128"/>
      <c r="C186" s="129"/>
      <c r="D186" s="128"/>
      <c r="E186" s="130" t="s">
        <v>218</v>
      </c>
      <c r="F186" s="131"/>
      <c r="G186" s="131"/>
      <c r="H186" s="132"/>
      <c r="I186" s="132"/>
      <c r="J186" s="132"/>
      <c r="K186" s="133">
        <f>SUM(K187:K191)</f>
        <v>0</v>
      </c>
      <c r="M186" s="86"/>
    </row>
    <row r="187" spans="1:13" ht="30" x14ac:dyDescent="0.25">
      <c r="A187" s="122">
        <f>A184+1</f>
        <v>129</v>
      </c>
      <c r="B187" s="122" t="s">
        <v>15</v>
      </c>
      <c r="C187" s="123" t="s">
        <v>27</v>
      </c>
      <c r="D187" s="122">
        <v>88485</v>
      </c>
      <c r="E187" s="124" t="s">
        <v>219</v>
      </c>
      <c r="F187" s="122" t="s">
        <v>26</v>
      </c>
      <c r="G187" s="122">
        <v>777.1</v>
      </c>
      <c r="H187" s="121"/>
      <c r="I187" s="125">
        <f t="shared" ref="I187:I200" si="135">ROUND(H187*(1+$K$4),2)</f>
        <v>0</v>
      </c>
      <c r="J187" s="125">
        <f t="shared" ref="J187" si="136">ROUND(G187*H187,2)</f>
        <v>0</v>
      </c>
      <c r="K187" s="125">
        <f t="shared" ref="K187" si="137">ROUND(G187*I187,2)</f>
        <v>0</v>
      </c>
      <c r="M187" s="86" t="e">
        <f>K187/$K$531</f>
        <v>#DIV/0!</v>
      </c>
    </row>
    <row r="188" spans="1:13" ht="30" x14ac:dyDescent="0.25">
      <c r="A188" s="122">
        <f t="shared" ref="A188:A191" si="138">A187+1</f>
        <v>130</v>
      </c>
      <c r="B188" s="122" t="s">
        <v>15</v>
      </c>
      <c r="C188" s="123" t="s">
        <v>27</v>
      </c>
      <c r="D188" s="122">
        <v>88495</v>
      </c>
      <c r="E188" s="124" t="s">
        <v>220</v>
      </c>
      <c r="F188" s="122" t="s">
        <v>26</v>
      </c>
      <c r="G188" s="122">
        <v>1225.33</v>
      </c>
      <c r="H188" s="121"/>
      <c r="I188" s="125">
        <f t="shared" si="135"/>
        <v>0</v>
      </c>
      <c r="J188" s="125">
        <f t="shared" ref="J188:J191" si="139">ROUND(G188*H188,2)</f>
        <v>0</v>
      </c>
      <c r="K188" s="125">
        <f t="shared" ref="K188:K191" si="140">ROUND(G188*I188,2)</f>
        <v>0</v>
      </c>
      <c r="M188" s="86" t="e">
        <f>K188/$K$531</f>
        <v>#DIV/0!</v>
      </c>
    </row>
    <row r="189" spans="1:13" ht="30" x14ac:dyDescent="0.25">
      <c r="A189" s="122">
        <f t="shared" si="138"/>
        <v>131</v>
      </c>
      <c r="B189" s="122" t="s">
        <v>15</v>
      </c>
      <c r="C189" s="123" t="s">
        <v>27</v>
      </c>
      <c r="D189" s="122">
        <v>96130</v>
      </c>
      <c r="E189" s="124" t="s">
        <v>221</v>
      </c>
      <c r="F189" s="122" t="s">
        <v>26</v>
      </c>
      <c r="G189" s="122">
        <v>777.1</v>
      </c>
      <c r="H189" s="121"/>
      <c r="I189" s="125">
        <f t="shared" si="135"/>
        <v>0</v>
      </c>
      <c r="J189" s="125">
        <f t="shared" si="139"/>
        <v>0</v>
      </c>
      <c r="K189" s="125">
        <f t="shared" si="140"/>
        <v>0</v>
      </c>
      <c r="M189" s="86" t="e">
        <f>K189/$K$531</f>
        <v>#DIV/0!</v>
      </c>
    </row>
    <row r="190" spans="1:13" ht="30" x14ac:dyDescent="0.25">
      <c r="A190" s="122">
        <f t="shared" si="138"/>
        <v>132</v>
      </c>
      <c r="B190" s="122" t="s">
        <v>15</v>
      </c>
      <c r="C190" s="123" t="s">
        <v>27</v>
      </c>
      <c r="D190" s="122">
        <v>104641</v>
      </c>
      <c r="E190" s="124" t="s">
        <v>222</v>
      </c>
      <c r="F190" s="122" t="s">
        <v>26</v>
      </c>
      <c r="G190" s="122">
        <v>1225.33</v>
      </c>
      <c r="H190" s="121"/>
      <c r="I190" s="125">
        <f t="shared" si="135"/>
        <v>0</v>
      </c>
      <c r="J190" s="125">
        <f t="shared" si="139"/>
        <v>0</v>
      </c>
      <c r="K190" s="125">
        <f t="shared" si="140"/>
        <v>0</v>
      </c>
      <c r="M190" s="86" t="e">
        <f>K190/$K$531</f>
        <v>#DIV/0!</v>
      </c>
    </row>
    <row r="191" spans="1:13" x14ac:dyDescent="0.25">
      <c r="A191" s="122">
        <f t="shared" si="138"/>
        <v>133</v>
      </c>
      <c r="B191" s="122" t="s">
        <v>15</v>
      </c>
      <c r="C191" s="123" t="s">
        <v>27</v>
      </c>
      <c r="D191" s="122">
        <v>95305</v>
      </c>
      <c r="E191" s="124" t="s">
        <v>223</v>
      </c>
      <c r="F191" s="122" t="s">
        <v>26</v>
      </c>
      <c r="G191" s="122">
        <v>1443.14</v>
      </c>
      <c r="H191" s="121"/>
      <c r="I191" s="125">
        <f t="shared" si="135"/>
        <v>0</v>
      </c>
      <c r="J191" s="125">
        <f t="shared" si="139"/>
        <v>0</v>
      </c>
      <c r="K191" s="125">
        <f t="shared" si="140"/>
        <v>0</v>
      </c>
      <c r="M191" s="86" t="e">
        <f>K191/$K$531</f>
        <v>#DIV/0!</v>
      </c>
    </row>
    <row r="192" spans="1:13" ht="24.95" customHeight="1" x14ac:dyDescent="0.25">
      <c r="A192" s="127" t="s">
        <v>668</v>
      </c>
      <c r="B192" s="128"/>
      <c r="C192" s="129"/>
      <c r="D192" s="128"/>
      <c r="E192" s="130" t="s">
        <v>224</v>
      </c>
      <c r="F192" s="131"/>
      <c r="G192" s="131"/>
      <c r="H192" s="132"/>
      <c r="I192" s="132"/>
      <c r="J192" s="132"/>
      <c r="K192" s="133">
        <f>SUM(K193:K194)</f>
        <v>0</v>
      </c>
      <c r="M192" s="86"/>
    </row>
    <row r="193" spans="1:13" ht="30" x14ac:dyDescent="0.25">
      <c r="A193" s="122">
        <f>A191+1</f>
        <v>134</v>
      </c>
      <c r="B193" s="122" t="s">
        <v>15</v>
      </c>
      <c r="C193" s="123" t="s">
        <v>27</v>
      </c>
      <c r="D193" s="122">
        <v>88494</v>
      </c>
      <c r="E193" s="124" t="s">
        <v>225</v>
      </c>
      <c r="F193" s="122" t="s">
        <v>26</v>
      </c>
      <c r="G193" s="122">
        <v>661.1</v>
      </c>
      <c r="H193" s="121"/>
      <c r="I193" s="125">
        <f t="shared" si="135"/>
        <v>0</v>
      </c>
      <c r="J193" s="125">
        <f t="shared" ref="J193:J194" si="141">ROUND(G193*H193,2)</f>
        <v>0</v>
      </c>
      <c r="K193" s="125">
        <f t="shared" ref="K193:K194" si="142">ROUND(G193*I193,2)</f>
        <v>0</v>
      </c>
      <c r="M193" s="86" t="e">
        <f>K193/$K$531</f>
        <v>#DIV/0!</v>
      </c>
    </row>
    <row r="194" spans="1:13" ht="30" x14ac:dyDescent="0.25">
      <c r="A194" s="122">
        <f t="shared" ref="A194" si="143">A193+1</f>
        <v>135</v>
      </c>
      <c r="B194" s="122" t="s">
        <v>15</v>
      </c>
      <c r="C194" s="123" t="s">
        <v>27</v>
      </c>
      <c r="D194" s="122">
        <v>104639</v>
      </c>
      <c r="E194" s="124" t="s">
        <v>226</v>
      </c>
      <c r="F194" s="122" t="s">
        <v>26</v>
      </c>
      <c r="G194" s="122">
        <v>661.1</v>
      </c>
      <c r="H194" s="121"/>
      <c r="I194" s="125">
        <f t="shared" si="135"/>
        <v>0</v>
      </c>
      <c r="J194" s="125">
        <f t="shared" si="141"/>
        <v>0</v>
      </c>
      <c r="K194" s="125">
        <f t="shared" si="142"/>
        <v>0</v>
      </c>
      <c r="M194" s="86" t="e">
        <f>K194/$K$531</f>
        <v>#DIV/0!</v>
      </c>
    </row>
    <row r="195" spans="1:13" ht="24.95" customHeight="1" x14ac:dyDescent="0.25">
      <c r="A195" s="127" t="s">
        <v>669</v>
      </c>
      <c r="B195" s="128"/>
      <c r="C195" s="129"/>
      <c r="D195" s="128"/>
      <c r="E195" s="130" t="s">
        <v>150</v>
      </c>
      <c r="F195" s="131"/>
      <c r="G195" s="131"/>
      <c r="H195" s="132"/>
      <c r="I195" s="132"/>
      <c r="J195" s="132"/>
      <c r="K195" s="133">
        <f>SUM(K196:K197)</f>
        <v>0</v>
      </c>
      <c r="M195" s="86"/>
    </row>
    <row r="196" spans="1:13" x14ac:dyDescent="0.25">
      <c r="A196" s="122">
        <f>A194+1</f>
        <v>136</v>
      </c>
      <c r="B196" s="122" t="s">
        <v>15</v>
      </c>
      <c r="C196" s="123" t="s">
        <v>27</v>
      </c>
      <c r="D196" s="122">
        <v>102197</v>
      </c>
      <c r="E196" s="124" t="s">
        <v>227</v>
      </c>
      <c r="F196" s="122" t="s">
        <v>26</v>
      </c>
      <c r="G196" s="122">
        <v>113.89</v>
      </c>
      <c r="H196" s="121"/>
      <c r="I196" s="125">
        <f t="shared" si="135"/>
        <v>0</v>
      </c>
      <c r="J196" s="125">
        <f t="shared" ref="J196:J197" si="144">ROUND(G196*H196,2)</f>
        <v>0</v>
      </c>
      <c r="K196" s="125">
        <f t="shared" ref="K196:K197" si="145">ROUND(G196*I196,2)</f>
        <v>0</v>
      </c>
      <c r="M196" s="86" t="e">
        <f>K196/$K$531</f>
        <v>#DIV/0!</v>
      </c>
    </row>
    <row r="197" spans="1:13" ht="30" x14ac:dyDescent="0.25">
      <c r="A197" s="122">
        <f t="shared" ref="A197" si="146">A196+1</f>
        <v>137</v>
      </c>
      <c r="B197" s="122" t="s">
        <v>15</v>
      </c>
      <c r="C197" s="123" t="s">
        <v>27</v>
      </c>
      <c r="D197" s="122">
        <v>102219</v>
      </c>
      <c r="E197" s="124" t="s">
        <v>228</v>
      </c>
      <c r="F197" s="122" t="s">
        <v>26</v>
      </c>
      <c r="G197" s="122">
        <v>113.89</v>
      </c>
      <c r="H197" s="121"/>
      <c r="I197" s="125">
        <f t="shared" si="135"/>
        <v>0</v>
      </c>
      <c r="J197" s="125">
        <f t="shared" si="144"/>
        <v>0</v>
      </c>
      <c r="K197" s="125">
        <f t="shared" si="145"/>
        <v>0</v>
      </c>
      <c r="M197" s="86" t="e">
        <f>K197/$K$531</f>
        <v>#DIV/0!</v>
      </c>
    </row>
    <row r="198" spans="1:13" ht="24.95" customHeight="1" x14ac:dyDescent="0.25">
      <c r="A198" s="134" t="s">
        <v>53</v>
      </c>
      <c r="B198" s="134"/>
      <c r="C198" s="135"/>
      <c r="D198" s="134"/>
      <c r="E198" s="136" t="s">
        <v>229</v>
      </c>
      <c r="F198" s="137"/>
      <c r="G198" s="137"/>
      <c r="H198" s="138"/>
      <c r="I198" s="138"/>
      <c r="J198" s="138"/>
      <c r="K198" s="139">
        <f>SUM(K199:K200)</f>
        <v>0</v>
      </c>
      <c r="M198" s="86"/>
    </row>
    <row r="199" spans="1:13" x14ac:dyDescent="0.25">
      <c r="A199" s="122">
        <f>A197+1</f>
        <v>138</v>
      </c>
      <c r="B199" s="122" t="s">
        <v>15</v>
      </c>
      <c r="C199" s="123" t="s">
        <v>19</v>
      </c>
      <c r="D199" s="122">
        <v>12492</v>
      </c>
      <c r="E199" s="124" t="s">
        <v>230</v>
      </c>
      <c r="F199" s="122" t="s">
        <v>26</v>
      </c>
      <c r="G199" s="122">
        <v>20.48</v>
      </c>
      <c r="H199" s="121"/>
      <c r="I199" s="125">
        <f t="shared" si="135"/>
        <v>0</v>
      </c>
      <c r="J199" s="125">
        <f t="shared" ref="J199:J200" si="147">ROUND(G199*H199,2)</f>
        <v>0</v>
      </c>
      <c r="K199" s="125">
        <f t="shared" ref="K199:K200" si="148">ROUND(G199*I199,2)</f>
        <v>0</v>
      </c>
      <c r="M199" s="86" t="e">
        <f>K199/$K$531</f>
        <v>#DIV/0!</v>
      </c>
    </row>
    <row r="200" spans="1:13" ht="30" x14ac:dyDescent="0.25">
      <c r="A200" s="122">
        <f t="shared" ref="A200" si="149">A199+1</f>
        <v>139</v>
      </c>
      <c r="B200" s="122" t="s">
        <v>15</v>
      </c>
      <c r="C200" s="123" t="s">
        <v>27</v>
      </c>
      <c r="D200" s="122">
        <v>101965</v>
      </c>
      <c r="E200" s="124" t="s">
        <v>231</v>
      </c>
      <c r="F200" s="122" t="s">
        <v>53</v>
      </c>
      <c r="G200" s="122">
        <v>93.3</v>
      </c>
      <c r="H200" s="121"/>
      <c r="I200" s="125">
        <f t="shared" si="135"/>
        <v>0</v>
      </c>
      <c r="J200" s="125">
        <f t="shared" si="147"/>
        <v>0</v>
      </c>
      <c r="K200" s="125">
        <f t="shared" si="148"/>
        <v>0</v>
      </c>
      <c r="M200" s="86" t="e">
        <f>K200/$K$531</f>
        <v>#DIV/0!</v>
      </c>
    </row>
    <row r="201" spans="1:13" ht="24.95" customHeight="1" x14ac:dyDescent="0.25">
      <c r="A201" s="134" t="s">
        <v>670</v>
      </c>
      <c r="B201" s="134"/>
      <c r="C201" s="135"/>
      <c r="D201" s="134"/>
      <c r="E201" s="136" t="s">
        <v>232</v>
      </c>
      <c r="F201" s="137"/>
      <c r="G201" s="137"/>
      <c r="H201" s="138"/>
      <c r="I201" s="138"/>
      <c r="J201" s="138"/>
      <c r="K201" s="139">
        <f>K202+K204+K213</f>
        <v>0</v>
      </c>
      <c r="M201" s="86"/>
    </row>
    <row r="202" spans="1:13" ht="24.95" customHeight="1" x14ac:dyDescent="0.25">
      <c r="A202" s="127" t="s">
        <v>671</v>
      </c>
      <c r="B202" s="128"/>
      <c r="C202" s="129"/>
      <c r="D202" s="128"/>
      <c r="E202" s="130" t="s">
        <v>233</v>
      </c>
      <c r="F202" s="131"/>
      <c r="G202" s="131"/>
      <c r="H202" s="132"/>
      <c r="I202" s="132"/>
      <c r="J202" s="132"/>
      <c r="K202" s="133">
        <f>SUM(K203:K203)</f>
        <v>0</v>
      </c>
      <c r="M202" s="86"/>
    </row>
    <row r="203" spans="1:13" ht="30" x14ac:dyDescent="0.25">
      <c r="A203" s="122">
        <f>A200+1</f>
        <v>140</v>
      </c>
      <c r="B203" s="122" t="s">
        <v>15</v>
      </c>
      <c r="C203" s="123" t="s">
        <v>27</v>
      </c>
      <c r="D203" s="122">
        <v>100860</v>
      </c>
      <c r="E203" s="124" t="s">
        <v>234</v>
      </c>
      <c r="F203" s="122" t="s">
        <v>29</v>
      </c>
      <c r="G203" s="122">
        <v>4</v>
      </c>
      <c r="H203" s="121"/>
      <c r="I203" s="125">
        <f t="shared" ref="I203" si="150">ROUND(H203*(1+$K$4),2)</f>
        <v>0</v>
      </c>
      <c r="J203" s="125">
        <f t="shared" ref="J203" si="151">ROUND(G203*H203,2)</f>
        <v>0</v>
      </c>
      <c r="K203" s="125">
        <f t="shared" ref="K203" si="152">ROUND(G203*I203,2)</f>
        <v>0</v>
      </c>
      <c r="M203" s="86" t="e">
        <f>K203/$K$531</f>
        <v>#DIV/0!</v>
      </c>
    </row>
    <row r="204" spans="1:13" ht="24.95" customHeight="1" x14ac:dyDescent="0.25">
      <c r="A204" s="127" t="s">
        <v>672</v>
      </c>
      <c r="B204" s="128"/>
      <c r="C204" s="129"/>
      <c r="D204" s="128"/>
      <c r="E204" s="130" t="s">
        <v>235</v>
      </c>
      <c r="F204" s="131"/>
      <c r="G204" s="131"/>
      <c r="H204" s="132"/>
      <c r="I204" s="132"/>
      <c r="J204" s="132"/>
      <c r="K204" s="133">
        <f>SUM(K205:K212)</f>
        <v>0</v>
      </c>
      <c r="M204" s="86"/>
    </row>
    <row r="205" spans="1:13" ht="45" x14ac:dyDescent="0.25">
      <c r="A205" s="122">
        <f>A203+1</f>
        <v>141</v>
      </c>
      <c r="B205" s="122" t="s">
        <v>15</v>
      </c>
      <c r="C205" s="123" t="s">
        <v>27</v>
      </c>
      <c r="D205" s="122">
        <v>86932</v>
      </c>
      <c r="E205" s="124" t="s">
        <v>236</v>
      </c>
      <c r="F205" s="122" t="s">
        <v>29</v>
      </c>
      <c r="G205" s="122">
        <v>11</v>
      </c>
      <c r="H205" s="121"/>
      <c r="I205" s="125">
        <f t="shared" ref="I205:I228" si="153">ROUND(H205*(1+$K$4),2)</f>
        <v>0</v>
      </c>
      <c r="J205" s="125">
        <f t="shared" ref="J205" si="154">ROUND(G205*H205,2)</f>
        <v>0</v>
      </c>
      <c r="K205" s="125">
        <f t="shared" ref="K205" si="155">ROUND(G205*I205,2)</f>
        <v>0</v>
      </c>
      <c r="M205" s="86" t="e">
        <f t="shared" ref="M205:M212" si="156">K205/$K$531</f>
        <v>#DIV/0!</v>
      </c>
    </row>
    <row r="206" spans="1:13" x14ac:dyDescent="0.25">
      <c r="A206" s="122">
        <f>A205+1</f>
        <v>142</v>
      </c>
      <c r="B206" s="122" t="s">
        <v>15</v>
      </c>
      <c r="C206" s="123" t="s">
        <v>27</v>
      </c>
      <c r="D206" s="122">
        <v>100849</v>
      </c>
      <c r="E206" s="124" t="s">
        <v>237</v>
      </c>
      <c r="F206" s="122" t="s">
        <v>29</v>
      </c>
      <c r="G206" s="122">
        <v>11</v>
      </c>
      <c r="H206" s="121"/>
      <c r="I206" s="125">
        <f t="shared" si="153"/>
        <v>0</v>
      </c>
      <c r="J206" s="125">
        <f t="shared" ref="J206:J212" si="157">ROUND(G206*H206,2)</f>
        <v>0</v>
      </c>
      <c r="K206" s="125">
        <f t="shared" ref="K206:K212" si="158">ROUND(G206*I206,2)</f>
        <v>0</v>
      </c>
      <c r="M206" s="86" t="e">
        <f t="shared" si="156"/>
        <v>#DIV/0!</v>
      </c>
    </row>
    <row r="207" spans="1:13" ht="60" x14ac:dyDescent="0.25">
      <c r="A207" s="122">
        <f t="shared" ref="A207:A212" si="159">A206+1</f>
        <v>143</v>
      </c>
      <c r="B207" s="122" t="s">
        <v>15</v>
      </c>
      <c r="C207" s="123" t="s">
        <v>27</v>
      </c>
      <c r="D207" s="122">
        <v>86939</v>
      </c>
      <c r="E207" s="124" t="s">
        <v>238</v>
      </c>
      <c r="F207" s="122" t="s">
        <v>29</v>
      </c>
      <c r="G207" s="122">
        <v>20</v>
      </c>
      <c r="H207" s="121"/>
      <c r="I207" s="125">
        <f t="shared" si="153"/>
        <v>0</v>
      </c>
      <c r="J207" s="125">
        <f t="shared" si="157"/>
        <v>0</v>
      </c>
      <c r="K207" s="125">
        <f t="shared" si="158"/>
        <v>0</v>
      </c>
      <c r="M207" s="86" t="e">
        <f t="shared" si="156"/>
        <v>#DIV/0!</v>
      </c>
    </row>
    <row r="208" spans="1:13" x14ac:dyDescent="0.25">
      <c r="A208" s="122">
        <f t="shared" si="159"/>
        <v>144</v>
      </c>
      <c r="B208" s="122" t="s">
        <v>15</v>
      </c>
      <c r="C208" s="123" t="s">
        <v>16</v>
      </c>
      <c r="D208" s="122" t="s">
        <v>239</v>
      </c>
      <c r="E208" s="124" t="s">
        <v>240</v>
      </c>
      <c r="F208" s="122" t="s">
        <v>29</v>
      </c>
      <c r="G208" s="122">
        <v>1</v>
      </c>
      <c r="H208" s="121"/>
      <c r="I208" s="125">
        <f t="shared" si="153"/>
        <v>0</v>
      </c>
      <c r="J208" s="125">
        <f t="shared" si="157"/>
        <v>0</v>
      </c>
      <c r="K208" s="125">
        <f t="shared" si="158"/>
        <v>0</v>
      </c>
      <c r="M208" s="86" t="e">
        <f t="shared" si="156"/>
        <v>#DIV/0!</v>
      </c>
    </row>
    <row r="209" spans="1:13" ht="45" x14ac:dyDescent="0.25">
      <c r="A209" s="122">
        <f t="shared" si="159"/>
        <v>145</v>
      </c>
      <c r="B209" s="122" t="s">
        <v>15</v>
      </c>
      <c r="C209" s="123" t="s">
        <v>27</v>
      </c>
      <c r="D209" s="122">
        <v>86919</v>
      </c>
      <c r="E209" s="124" t="s">
        <v>241</v>
      </c>
      <c r="F209" s="122" t="s">
        <v>29</v>
      </c>
      <c r="G209" s="122">
        <v>2</v>
      </c>
      <c r="H209" s="121"/>
      <c r="I209" s="125">
        <f t="shared" si="153"/>
        <v>0</v>
      </c>
      <c r="J209" s="125">
        <f t="shared" si="157"/>
        <v>0</v>
      </c>
      <c r="K209" s="125">
        <f t="shared" si="158"/>
        <v>0</v>
      </c>
      <c r="M209" s="86" t="e">
        <f t="shared" si="156"/>
        <v>#DIV/0!</v>
      </c>
    </row>
    <row r="210" spans="1:13" ht="75" x14ac:dyDescent="0.25">
      <c r="A210" s="122">
        <f t="shared" si="159"/>
        <v>146</v>
      </c>
      <c r="B210" s="122" t="s">
        <v>15</v>
      </c>
      <c r="C210" s="123" t="s">
        <v>205</v>
      </c>
      <c r="D210" s="122" t="s">
        <v>242</v>
      </c>
      <c r="E210" s="124" t="s">
        <v>243</v>
      </c>
      <c r="F210" s="122" t="s">
        <v>29</v>
      </c>
      <c r="G210" s="122">
        <v>3</v>
      </c>
      <c r="H210" s="121"/>
      <c r="I210" s="125">
        <f t="shared" si="153"/>
        <v>0</v>
      </c>
      <c r="J210" s="125">
        <f t="shared" si="157"/>
        <v>0</v>
      </c>
      <c r="K210" s="125">
        <f t="shared" si="158"/>
        <v>0</v>
      </c>
      <c r="M210" s="86" t="e">
        <f t="shared" si="156"/>
        <v>#DIV/0!</v>
      </c>
    </row>
    <row r="211" spans="1:13" ht="30" x14ac:dyDescent="0.25">
      <c r="A211" s="122">
        <f t="shared" si="159"/>
        <v>147</v>
      </c>
      <c r="B211" s="122" t="s">
        <v>15</v>
      </c>
      <c r="C211" s="123" t="s">
        <v>27</v>
      </c>
      <c r="D211" s="122">
        <v>86901</v>
      </c>
      <c r="E211" s="124" t="s">
        <v>244</v>
      </c>
      <c r="F211" s="122" t="s">
        <v>29</v>
      </c>
      <c r="G211" s="122">
        <v>6</v>
      </c>
      <c r="H211" s="121"/>
      <c r="I211" s="125">
        <f t="shared" si="153"/>
        <v>0</v>
      </c>
      <c r="J211" s="125">
        <f t="shared" si="157"/>
        <v>0</v>
      </c>
      <c r="K211" s="125">
        <f t="shared" si="158"/>
        <v>0</v>
      </c>
      <c r="M211" s="86" t="e">
        <f t="shared" si="156"/>
        <v>#DIV/0!</v>
      </c>
    </row>
    <row r="212" spans="1:13" x14ac:dyDescent="0.25">
      <c r="A212" s="122">
        <f t="shared" si="159"/>
        <v>148</v>
      </c>
      <c r="B212" s="122" t="s">
        <v>15</v>
      </c>
      <c r="C212" s="123" t="s">
        <v>16</v>
      </c>
      <c r="D212" s="122" t="s">
        <v>245</v>
      </c>
      <c r="E212" s="124" t="s">
        <v>246</v>
      </c>
      <c r="F212" s="122" t="s">
        <v>29</v>
      </c>
      <c r="G212" s="122">
        <v>10</v>
      </c>
      <c r="H212" s="121"/>
      <c r="I212" s="125">
        <f t="shared" si="153"/>
        <v>0</v>
      </c>
      <c r="J212" s="125">
        <f t="shared" si="157"/>
        <v>0</v>
      </c>
      <c r="K212" s="125">
        <f t="shared" si="158"/>
        <v>0</v>
      </c>
      <c r="M212" s="86" t="e">
        <f t="shared" si="156"/>
        <v>#DIV/0!</v>
      </c>
    </row>
    <row r="213" spans="1:13" ht="24.95" customHeight="1" x14ac:dyDescent="0.25">
      <c r="A213" s="127" t="s">
        <v>673</v>
      </c>
      <c r="B213" s="128"/>
      <c r="C213" s="129"/>
      <c r="D213" s="128"/>
      <c r="E213" s="130" t="s">
        <v>247</v>
      </c>
      <c r="F213" s="131"/>
      <c r="G213" s="131"/>
      <c r="H213" s="132"/>
      <c r="I213" s="132"/>
      <c r="J213" s="132"/>
      <c r="K213" s="133">
        <f>SUM(K214:K228)</f>
        <v>0</v>
      </c>
      <c r="M213" s="86"/>
    </row>
    <row r="214" spans="1:13" x14ac:dyDescent="0.25">
      <c r="A214" s="122">
        <f>A212+1</f>
        <v>149</v>
      </c>
      <c r="B214" s="122" t="s">
        <v>15</v>
      </c>
      <c r="C214" s="123" t="s">
        <v>16</v>
      </c>
      <c r="D214" s="122" t="s">
        <v>248</v>
      </c>
      <c r="E214" s="124" t="s">
        <v>249</v>
      </c>
      <c r="F214" s="122" t="s">
        <v>26</v>
      </c>
      <c r="G214" s="122">
        <v>7.14</v>
      </c>
      <c r="H214" s="121"/>
      <c r="I214" s="125">
        <f t="shared" si="153"/>
        <v>0</v>
      </c>
      <c r="J214" s="125">
        <f t="shared" ref="J214:J216" si="160">ROUND(G214*H214,2)</f>
        <v>0</v>
      </c>
      <c r="K214" s="125">
        <f t="shared" ref="K214:K216" si="161">ROUND(G214*I214,2)</f>
        <v>0</v>
      </c>
      <c r="M214" s="86" t="e">
        <f t="shared" ref="M214:M228" si="162">K214/$K$531</f>
        <v>#DIV/0!</v>
      </c>
    </row>
    <row r="215" spans="1:13" ht="30" x14ac:dyDescent="0.25">
      <c r="A215" s="122">
        <f>A214+1</f>
        <v>150</v>
      </c>
      <c r="B215" s="122" t="s">
        <v>15</v>
      </c>
      <c r="C215" s="123" t="s">
        <v>19</v>
      </c>
      <c r="D215" s="122">
        <v>13262</v>
      </c>
      <c r="E215" s="124" t="s">
        <v>250</v>
      </c>
      <c r="F215" s="122" t="s">
        <v>29</v>
      </c>
      <c r="G215" s="122">
        <v>1</v>
      </c>
      <c r="H215" s="121"/>
      <c r="I215" s="125">
        <f t="shared" si="153"/>
        <v>0</v>
      </c>
      <c r="J215" s="125">
        <f t="shared" si="160"/>
        <v>0</v>
      </c>
      <c r="K215" s="125">
        <f t="shared" si="161"/>
        <v>0</v>
      </c>
      <c r="M215" s="86" t="e">
        <f t="shared" si="162"/>
        <v>#DIV/0!</v>
      </c>
    </row>
    <row r="216" spans="1:13" ht="30" x14ac:dyDescent="0.25">
      <c r="A216" s="122">
        <f t="shared" ref="A216:A228" si="163">A215+1</f>
        <v>151</v>
      </c>
      <c r="B216" s="122" t="s">
        <v>15</v>
      </c>
      <c r="C216" s="123" t="s">
        <v>27</v>
      </c>
      <c r="D216" s="122">
        <v>86900</v>
      </c>
      <c r="E216" s="124" t="s">
        <v>251</v>
      </c>
      <c r="F216" s="122" t="s">
        <v>29</v>
      </c>
      <c r="G216" s="122">
        <v>10</v>
      </c>
      <c r="H216" s="121"/>
      <c r="I216" s="125">
        <f t="shared" si="153"/>
        <v>0</v>
      </c>
      <c r="J216" s="125">
        <f t="shared" si="160"/>
        <v>0</v>
      </c>
      <c r="K216" s="125">
        <f t="shared" si="161"/>
        <v>0</v>
      </c>
      <c r="M216" s="86" t="e">
        <f t="shared" si="162"/>
        <v>#DIV/0!</v>
      </c>
    </row>
    <row r="217" spans="1:13" ht="30" x14ac:dyDescent="0.25">
      <c r="A217" s="122">
        <f t="shared" si="163"/>
        <v>152</v>
      </c>
      <c r="B217" s="122" t="s">
        <v>15</v>
      </c>
      <c r="C217" s="123" t="s">
        <v>27</v>
      </c>
      <c r="D217" s="122">
        <v>86913</v>
      </c>
      <c r="E217" s="124" t="s">
        <v>252</v>
      </c>
      <c r="F217" s="122" t="s">
        <v>29</v>
      </c>
      <c r="G217" s="122">
        <v>5</v>
      </c>
      <c r="H217" s="121"/>
      <c r="I217" s="125">
        <f t="shared" si="153"/>
        <v>0</v>
      </c>
      <c r="J217" s="125">
        <f t="shared" ref="J217:J228" si="164">ROUND(G217*H217,2)</f>
        <v>0</v>
      </c>
      <c r="K217" s="125">
        <f t="shared" ref="K217:K228" si="165">ROUND(G217*I217,2)</f>
        <v>0</v>
      </c>
      <c r="M217" s="86" t="e">
        <f t="shared" si="162"/>
        <v>#DIV/0!</v>
      </c>
    </row>
    <row r="218" spans="1:13" x14ac:dyDescent="0.25">
      <c r="A218" s="122">
        <f t="shared" si="163"/>
        <v>153</v>
      </c>
      <c r="B218" s="122" t="s">
        <v>15</v>
      </c>
      <c r="C218" s="123" t="s">
        <v>16</v>
      </c>
      <c r="D218" s="122" t="s">
        <v>253</v>
      </c>
      <c r="E218" s="124" t="s">
        <v>254</v>
      </c>
      <c r="F218" s="122" t="s">
        <v>29</v>
      </c>
      <c r="G218" s="122">
        <v>3</v>
      </c>
      <c r="H218" s="121"/>
      <c r="I218" s="125">
        <f t="shared" si="153"/>
        <v>0</v>
      </c>
      <c r="J218" s="125">
        <f t="shared" si="164"/>
        <v>0</v>
      </c>
      <c r="K218" s="125">
        <f t="shared" si="165"/>
        <v>0</v>
      </c>
      <c r="M218" s="86" t="e">
        <f t="shared" si="162"/>
        <v>#DIV/0!</v>
      </c>
    </row>
    <row r="219" spans="1:13" x14ac:dyDescent="0.25">
      <c r="A219" s="122">
        <f t="shared" si="163"/>
        <v>154</v>
      </c>
      <c r="B219" s="122" t="s">
        <v>15</v>
      </c>
      <c r="C219" s="123" t="s">
        <v>16</v>
      </c>
      <c r="D219" s="122" t="s">
        <v>255</v>
      </c>
      <c r="E219" s="124" t="s">
        <v>256</v>
      </c>
      <c r="F219" s="122" t="s">
        <v>29</v>
      </c>
      <c r="G219" s="122">
        <v>10</v>
      </c>
      <c r="H219" s="121"/>
      <c r="I219" s="125">
        <f t="shared" si="153"/>
        <v>0</v>
      </c>
      <c r="J219" s="125">
        <f t="shared" si="164"/>
        <v>0</v>
      </c>
      <c r="K219" s="125">
        <f t="shared" si="165"/>
        <v>0</v>
      </c>
      <c r="M219" s="86" t="e">
        <f t="shared" si="162"/>
        <v>#DIV/0!</v>
      </c>
    </row>
    <row r="220" spans="1:13" ht="30" x14ac:dyDescent="0.25">
      <c r="A220" s="122">
        <f t="shared" si="163"/>
        <v>155</v>
      </c>
      <c r="B220" s="122" t="s">
        <v>15</v>
      </c>
      <c r="C220" s="123" t="s">
        <v>19</v>
      </c>
      <c r="D220" s="122">
        <v>9676</v>
      </c>
      <c r="E220" s="124" t="s">
        <v>257</v>
      </c>
      <c r="F220" s="122" t="s">
        <v>29</v>
      </c>
      <c r="G220" s="122">
        <v>39</v>
      </c>
      <c r="H220" s="121"/>
      <c r="I220" s="125">
        <f t="shared" si="153"/>
        <v>0</v>
      </c>
      <c r="J220" s="125">
        <f t="shared" si="164"/>
        <v>0</v>
      </c>
      <c r="K220" s="125">
        <f t="shared" si="165"/>
        <v>0</v>
      </c>
      <c r="M220" s="86" t="e">
        <f t="shared" si="162"/>
        <v>#DIV/0!</v>
      </c>
    </row>
    <row r="221" spans="1:13" x14ac:dyDescent="0.25">
      <c r="A221" s="122">
        <f t="shared" si="163"/>
        <v>156</v>
      </c>
      <c r="B221" s="122" t="s">
        <v>15</v>
      </c>
      <c r="C221" s="123" t="s">
        <v>16</v>
      </c>
      <c r="D221" s="122" t="s">
        <v>258</v>
      </c>
      <c r="E221" s="124" t="s">
        <v>259</v>
      </c>
      <c r="F221" s="122" t="s">
        <v>29</v>
      </c>
      <c r="G221" s="122">
        <v>5</v>
      </c>
      <c r="H221" s="121"/>
      <c r="I221" s="125">
        <f t="shared" si="153"/>
        <v>0</v>
      </c>
      <c r="J221" s="125">
        <f t="shared" si="164"/>
        <v>0</v>
      </c>
      <c r="K221" s="125">
        <f t="shared" si="165"/>
        <v>0</v>
      </c>
      <c r="M221" s="86" t="e">
        <f t="shared" si="162"/>
        <v>#DIV/0!</v>
      </c>
    </row>
    <row r="222" spans="1:13" ht="45" x14ac:dyDescent="0.25">
      <c r="A222" s="122">
        <f t="shared" si="163"/>
        <v>157</v>
      </c>
      <c r="B222" s="122" t="s">
        <v>15</v>
      </c>
      <c r="C222" s="123" t="s">
        <v>205</v>
      </c>
      <c r="D222" s="122" t="s">
        <v>260</v>
      </c>
      <c r="E222" s="124" t="s">
        <v>261</v>
      </c>
      <c r="F222" s="122" t="s">
        <v>29</v>
      </c>
      <c r="G222" s="122">
        <v>10</v>
      </c>
      <c r="H222" s="121"/>
      <c r="I222" s="125">
        <f t="shared" si="153"/>
        <v>0</v>
      </c>
      <c r="J222" s="125">
        <f t="shared" si="164"/>
        <v>0</v>
      </c>
      <c r="K222" s="125">
        <f t="shared" si="165"/>
        <v>0</v>
      </c>
      <c r="M222" s="86" t="e">
        <f t="shared" si="162"/>
        <v>#DIV/0!</v>
      </c>
    </row>
    <row r="223" spans="1:13" ht="45" x14ac:dyDescent="0.25">
      <c r="A223" s="122">
        <f t="shared" si="163"/>
        <v>158</v>
      </c>
      <c r="B223" s="122" t="s">
        <v>15</v>
      </c>
      <c r="C223" s="123" t="s">
        <v>205</v>
      </c>
      <c r="D223" s="122" t="s">
        <v>262</v>
      </c>
      <c r="E223" s="124" t="s">
        <v>263</v>
      </c>
      <c r="F223" s="122" t="s">
        <v>29</v>
      </c>
      <c r="G223" s="122">
        <v>7</v>
      </c>
      <c r="H223" s="121"/>
      <c r="I223" s="125">
        <f t="shared" si="153"/>
        <v>0</v>
      </c>
      <c r="J223" s="125">
        <f t="shared" si="164"/>
        <v>0</v>
      </c>
      <c r="K223" s="125">
        <f t="shared" si="165"/>
        <v>0</v>
      </c>
      <c r="M223" s="86" t="e">
        <f t="shared" si="162"/>
        <v>#DIV/0!</v>
      </c>
    </row>
    <row r="224" spans="1:13" ht="30" x14ac:dyDescent="0.25">
      <c r="A224" s="122">
        <f t="shared" si="163"/>
        <v>159</v>
      </c>
      <c r="B224" s="122" t="s">
        <v>15</v>
      </c>
      <c r="C224" s="123" t="s">
        <v>27</v>
      </c>
      <c r="D224" s="122">
        <v>100867</v>
      </c>
      <c r="E224" s="124" t="s">
        <v>264</v>
      </c>
      <c r="F224" s="122" t="s">
        <v>29</v>
      </c>
      <c r="G224" s="122">
        <v>5</v>
      </c>
      <c r="H224" s="121"/>
      <c r="I224" s="125">
        <f t="shared" si="153"/>
        <v>0</v>
      </c>
      <c r="J224" s="125">
        <f t="shared" si="164"/>
        <v>0</v>
      </c>
      <c r="K224" s="125">
        <f t="shared" si="165"/>
        <v>0</v>
      </c>
      <c r="M224" s="86" t="e">
        <f t="shared" si="162"/>
        <v>#DIV/0!</v>
      </c>
    </row>
    <row r="225" spans="1:13" x14ac:dyDescent="0.25">
      <c r="A225" s="122">
        <f t="shared" si="163"/>
        <v>160</v>
      </c>
      <c r="B225" s="122" t="s">
        <v>15</v>
      </c>
      <c r="C225" s="123" t="s">
        <v>23</v>
      </c>
      <c r="D225" s="122" t="s">
        <v>265</v>
      </c>
      <c r="E225" s="124" t="s">
        <v>266</v>
      </c>
      <c r="F225" s="122" t="s">
        <v>29</v>
      </c>
      <c r="G225" s="122">
        <v>25</v>
      </c>
      <c r="H225" s="121"/>
      <c r="I225" s="125">
        <f t="shared" si="153"/>
        <v>0</v>
      </c>
      <c r="J225" s="125">
        <f t="shared" si="164"/>
        <v>0</v>
      </c>
      <c r="K225" s="125">
        <f t="shared" si="165"/>
        <v>0</v>
      </c>
      <c r="M225" s="86" t="e">
        <f t="shared" si="162"/>
        <v>#DIV/0!</v>
      </c>
    </row>
    <row r="226" spans="1:13" ht="45" x14ac:dyDescent="0.25">
      <c r="A226" s="122">
        <f t="shared" si="163"/>
        <v>161</v>
      </c>
      <c r="B226" s="122" t="s">
        <v>15</v>
      </c>
      <c r="C226" s="123" t="s">
        <v>166</v>
      </c>
      <c r="D226" s="122" t="s">
        <v>267</v>
      </c>
      <c r="E226" s="124" t="s">
        <v>268</v>
      </c>
      <c r="F226" s="122" t="s">
        <v>29</v>
      </c>
      <c r="G226" s="122">
        <v>7</v>
      </c>
      <c r="H226" s="121"/>
      <c r="I226" s="125">
        <f t="shared" si="153"/>
        <v>0</v>
      </c>
      <c r="J226" s="125">
        <f t="shared" si="164"/>
        <v>0</v>
      </c>
      <c r="K226" s="125">
        <f t="shared" si="165"/>
        <v>0</v>
      </c>
      <c r="M226" s="86" t="e">
        <f t="shared" si="162"/>
        <v>#DIV/0!</v>
      </c>
    </row>
    <row r="227" spans="1:13" x14ac:dyDescent="0.25">
      <c r="A227" s="122">
        <f t="shared" si="163"/>
        <v>162</v>
      </c>
      <c r="B227" s="122" t="s">
        <v>15</v>
      </c>
      <c r="C227" s="123" t="s">
        <v>23</v>
      </c>
      <c r="D227" s="122" t="s">
        <v>269</v>
      </c>
      <c r="E227" s="124" t="s">
        <v>270</v>
      </c>
      <c r="F227" s="122" t="s">
        <v>29</v>
      </c>
      <c r="G227" s="122">
        <v>1</v>
      </c>
      <c r="H227" s="121"/>
      <c r="I227" s="125">
        <f t="shared" si="153"/>
        <v>0</v>
      </c>
      <c r="J227" s="125">
        <f t="shared" si="164"/>
        <v>0</v>
      </c>
      <c r="K227" s="125">
        <f t="shared" si="165"/>
        <v>0</v>
      </c>
      <c r="M227" s="86" t="e">
        <f t="shared" si="162"/>
        <v>#DIV/0!</v>
      </c>
    </row>
    <row r="228" spans="1:13" ht="30" x14ac:dyDescent="0.25">
      <c r="A228" s="122">
        <f t="shared" si="163"/>
        <v>163</v>
      </c>
      <c r="B228" s="122" t="s">
        <v>15</v>
      </c>
      <c r="C228" s="123" t="s">
        <v>27</v>
      </c>
      <c r="D228" s="122">
        <v>100875</v>
      </c>
      <c r="E228" s="124" t="s">
        <v>271</v>
      </c>
      <c r="F228" s="122" t="s">
        <v>29</v>
      </c>
      <c r="G228" s="122">
        <v>1</v>
      </c>
      <c r="H228" s="121"/>
      <c r="I228" s="125">
        <f t="shared" si="153"/>
        <v>0</v>
      </c>
      <c r="J228" s="125">
        <f t="shared" si="164"/>
        <v>0</v>
      </c>
      <c r="K228" s="125">
        <f t="shared" si="165"/>
        <v>0</v>
      </c>
      <c r="M228" s="86" t="e">
        <f t="shared" si="162"/>
        <v>#DIV/0!</v>
      </c>
    </row>
    <row r="229" spans="1:13" ht="24.95" customHeight="1" x14ac:dyDescent="0.25">
      <c r="A229" s="134" t="s">
        <v>674</v>
      </c>
      <c r="B229" s="134"/>
      <c r="C229" s="135"/>
      <c r="D229" s="134"/>
      <c r="E229" s="136" t="s">
        <v>272</v>
      </c>
      <c r="F229" s="137"/>
      <c r="G229" s="137"/>
      <c r="H229" s="138"/>
      <c r="I229" s="138"/>
      <c r="J229" s="138"/>
      <c r="K229" s="139">
        <f>K230+K277+K324+K343</f>
        <v>0</v>
      </c>
      <c r="M229" s="86"/>
    </row>
    <row r="230" spans="1:13" ht="24.95" customHeight="1" x14ac:dyDescent="0.25">
      <c r="A230" s="127" t="s">
        <v>675</v>
      </c>
      <c r="B230" s="128"/>
      <c r="C230" s="129"/>
      <c r="D230" s="128"/>
      <c r="E230" s="130" t="s">
        <v>273</v>
      </c>
      <c r="F230" s="131"/>
      <c r="G230" s="131"/>
      <c r="H230" s="132"/>
      <c r="I230" s="132"/>
      <c r="J230" s="132"/>
      <c r="K230" s="133">
        <f>SUM(K231:K276)</f>
        <v>0</v>
      </c>
      <c r="M230" s="86"/>
    </row>
    <row r="231" spans="1:13" x14ac:dyDescent="0.25">
      <c r="A231" s="122">
        <f>A228+1</f>
        <v>164</v>
      </c>
      <c r="B231" s="122" t="s">
        <v>15</v>
      </c>
      <c r="C231" s="123" t="s">
        <v>23</v>
      </c>
      <c r="D231" s="122" t="s">
        <v>274</v>
      </c>
      <c r="E231" s="124" t="s">
        <v>275</v>
      </c>
      <c r="F231" s="122" t="s">
        <v>29</v>
      </c>
      <c r="G231" s="122">
        <v>1</v>
      </c>
      <c r="H231" s="121"/>
      <c r="I231" s="125">
        <f t="shared" ref="I231:I294" si="166">ROUND(H231*(1+$K$4),2)</f>
        <v>0</v>
      </c>
      <c r="J231" s="125">
        <f t="shared" ref="J231" si="167">ROUND(G231*H231,2)</f>
        <v>0</v>
      </c>
      <c r="K231" s="125">
        <f t="shared" ref="K231" si="168">ROUND(G231*I231,2)</f>
        <v>0</v>
      </c>
      <c r="M231" s="86" t="e">
        <f t="shared" ref="M231:M276" si="169">K231/$K$531</f>
        <v>#DIV/0!</v>
      </c>
    </row>
    <row r="232" spans="1:13" ht="30" x14ac:dyDescent="0.25">
      <c r="A232" s="122">
        <f t="shared" ref="A232:A276" si="170">A231+1</f>
        <v>165</v>
      </c>
      <c r="B232" s="122" t="s">
        <v>15</v>
      </c>
      <c r="C232" s="123" t="s">
        <v>27</v>
      </c>
      <c r="D232" s="122">
        <v>103039</v>
      </c>
      <c r="E232" s="124" t="s">
        <v>276</v>
      </c>
      <c r="F232" s="122" t="s">
        <v>29</v>
      </c>
      <c r="G232" s="122">
        <v>1</v>
      </c>
      <c r="H232" s="121"/>
      <c r="I232" s="125">
        <f t="shared" si="166"/>
        <v>0</v>
      </c>
      <c r="J232" s="125">
        <f t="shared" ref="J232:J276" si="171">ROUND(G232*H232,2)</f>
        <v>0</v>
      </c>
      <c r="K232" s="125">
        <f t="shared" ref="K232:K276" si="172">ROUND(G232*I232,2)</f>
        <v>0</v>
      </c>
      <c r="M232" s="86" t="e">
        <f t="shared" si="169"/>
        <v>#DIV/0!</v>
      </c>
    </row>
    <row r="233" spans="1:13" ht="30" x14ac:dyDescent="0.25">
      <c r="A233" s="122">
        <f t="shared" si="170"/>
        <v>166</v>
      </c>
      <c r="B233" s="122" t="s">
        <v>15</v>
      </c>
      <c r="C233" s="123" t="s">
        <v>27</v>
      </c>
      <c r="D233" s="122">
        <v>94492</v>
      </c>
      <c r="E233" s="124" t="s">
        <v>277</v>
      </c>
      <c r="F233" s="122" t="s">
        <v>29</v>
      </c>
      <c r="G233" s="122">
        <v>1</v>
      </c>
      <c r="H233" s="121"/>
      <c r="I233" s="125">
        <f t="shared" si="166"/>
        <v>0</v>
      </c>
      <c r="J233" s="125">
        <f t="shared" si="171"/>
        <v>0</v>
      </c>
      <c r="K233" s="125">
        <f t="shared" si="172"/>
        <v>0</v>
      </c>
      <c r="M233" s="86" t="e">
        <f t="shared" si="169"/>
        <v>#DIV/0!</v>
      </c>
    </row>
    <row r="234" spans="1:13" ht="30" x14ac:dyDescent="0.25">
      <c r="A234" s="122">
        <f t="shared" si="170"/>
        <v>167</v>
      </c>
      <c r="B234" s="122" t="s">
        <v>15</v>
      </c>
      <c r="C234" s="123" t="s">
        <v>27</v>
      </c>
      <c r="D234" s="122">
        <v>94681</v>
      </c>
      <c r="E234" s="124" t="s">
        <v>278</v>
      </c>
      <c r="F234" s="122" t="s">
        <v>29</v>
      </c>
      <c r="G234" s="122">
        <v>1</v>
      </c>
      <c r="H234" s="121"/>
      <c r="I234" s="125">
        <f t="shared" si="166"/>
        <v>0</v>
      </c>
      <c r="J234" s="125">
        <f t="shared" si="171"/>
        <v>0</v>
      </c>
      <c r="K234" s="125">
        <f t="shared" si="172"/>
        <v>0</v>
      </c>
      <c r="M234" s="86" t="e">
        <f t="shared" si="169"/>
        <v>#DIV/0!</v>
      </c>
    </row>
    <row r="235" spans="1:13" ht="45" x14ac:dyDescent="0.25">
      <c r="A235" s="122">
        <f t="shared" si="170"/>
        <v>168</v>
      </c>
      <c r="B235" s="122" t="s">
        <v>15</v>
      </c>
      <c r="C235" s="123" t="s">
        <v>27</v>
      </c>
      <c r="D235" s="122">
        <v>94662</v>
      </c>
      <c r="E235" s="124" t="s">
        <v>279</v>
      </c>
      <c r="F235" s="122" t="s">
        <v>29</v>
      </c>
      <c r="G235" s="122">
        <v>3</v>
      </c>
      <c r="H235" s="121"/>
      <c r="I235" s="125">
        <f t="shared" si="166"/>
        <v>0</v>
      </c>
      <c r="J235" s="125">
        <f t="shared" si="171"/>
        <v>0</v>
      </c>
      <c r="K235" s="125">
        <f t="shared" si="172"/>
        <v>0</v>
      </c>
      <c r="M235" s="86" t="e">
        <f t="shared" si="169"/>
        <v>#DIV/0!</v>
      </c>
    </row>
    <row r="236" spans="1:13" ht="30" x14ac:dyDescent="0.25">
      <c r="A236" s="122">
        <f t="shared" si="170"/>
        <v>169</v>
      </c>
      <c r="B236" s="122" t="s">
        <v>15</v>
      </c>
      <c r="C236" s="123" t="s">
        <v>27</v>
      </c>
      <c r="D236" s="122">
        <v>103986</v>
      </c>
      <c r="E236" s="124" t="s">
        <v>280</v>
      </c>
      <c r="F236" s="122" t="s">
        <v>29</v>
      </c>
      <c r="G236" s="122">
        <v>13</v>
      </c>
      <c r="H236" s="121"/>
      <c r="I236" s="125">
        <f t="shared" si="166"/>
        <v>0</v>
      </c>
      <c r="J236" s="125">
        <f t="shared" si="171"/>
        <v>0</v>
      </c>
      <c r="K236" s="125">
        <f t="shared" si="172"/>
        <v>0</v>
      </c>
      <c r="M236" s="86" t="e">
        <f t="shared" si="169"/>
        <v>#DIV/0!</v>
      </c>
    </row>
    <row r="237" spans="1:13" ht="30" x14ac:dyDescent="0.25">
      <c r="A237" s="122">
        <f t="shared" si="170"/>
        <v>170</v>
      </c>
      <c r="B237" s="122" t="s">
        <v>15</v>
      </c>
      <c r="C237" s="123" t="s">
        <v>27</v>
      </c>
      <c r="D237" s="122">
        <v>103979</v>
      </c>
      <c r="E237" s="124" t="s">
        <v>281</v>
      </c>
      <c r="F237" s="122" t="s">
        <v>53</v>
      </c>
      <c r="G237" s="122">
        <v>218.3</v>
      </c>
      <c r="H237" s="121"/>
      <c r="I237" s="125">
        <f t="shared" si="166"/>
        <v>0</v>
      </c>
      <c r="J237" s="125">
        <f t="shared" si="171"/>
        <v>0</v>
      </c>
      <c r="K237" s="125">
        <f t="shared" si="172"/>
        <v>0</v>
      </c>
      <c r="M237" s="86" t="e">
        <f t="shared" si="169"/>
        <v>#DIV/0!</v>
      </c>
    </row>
    <row r="238" spans="1:13" ht="30" x14ac:dyDescent="0.25">
      <c r="A238" s="122">
        <f t="shared" si="170"/>
        <v>171</v>
      </c>
      <c r="B238" s="122" t="s">
        <v>15</v>
      </c>
      <c r="C238" s="123" t="s">
        <v>27</v>
      </c>
      <c r="D238" s="122">
        <v>104008</v>
      </c>
      <c r="E238" s="124" t="s">
        <v>282</v>
      </c>
      <c r="F238" s="122" t="s">
        <v>29</v>
      </c>
      <c r="G238" s="122">
        <v>4</v>
      </c>
      <c r="H238" s="121"/>
      <c r="I238" s="125">
        <f t="shared" si="166"/>
        <v>0</v>
      </c>
      <c r="J238" s="125">
        <f t="shared" si="171"/>
        <v>0</v>
      </c>
      <c r="K238" s="125">
        <f t="shared" si="172"/>
        <v>0</v>
      </c>
      <c r="M238" s="86" t="e">
        <f t="shared" si="169"/>
        <v>#DIV/0!</v>
      </c>
    </row>
    <row r="239" spans="1:13" ht="45" x14ac:dyDescent="0.25">
      <c r="A239" s="122">
        <f t="shared" si="170"/>
        <v>172</v>
      </c>
      <c r="B239" s="122" t="s">
        <v>15</v>
      </c>
      <c r="C239" s="123" t="s">
        <v>27</v>
      </c>
      <c r="D239" s="122">
        <v>89732</v>
      </c>
      <c r="E239" s="124" t="s">
        <v>283</v>
      </c>
      <c r="F239" s="122" t="s">
        <v>29</v>
      </c>
      <c r="G239" s="122">
        <v>6</v>
      </c>
      <c r="H239" s="121"/>
      <c r="I239" s="125">
        <f t="shared" si="166"/>
        <v>0</v>
      </c>
      <c r="J239" s="125">
        <f t="shared" si="171"/>
        <v>0</v>
      </c>
      <c r="K239" s="125">
        <f t="shared" si="172"/>
        <v>0</v>
      </c>
      <c r="M239" s="86" t="e">
        <f t="shared" si="169"/>
        <v>#DIV/0!</v>
      </c>
    </row>
    <row r="240" spans="1:13" ht="45" x14ac:dyDescent="0.25">
      <c r="A240" s="122">
        <f t="shared" si="170"/>
        <v>173</v>
      </c>
      <c r="B240" s="122" t="s">
        <v>15</v>
      </c>
      <c r="C240" s="123" t="s">
        <v>27</v>
      </c>
      <c r="D240" s="122">
        <v>89731</v>
      </c>
      <c r="E240" s="124" t="s">
        <v>284</v>
      </c>
      <c r="F240" s="122" t="s">
        <v>29</v>
      </c>
      <c r="G240" s="122">
        <v>69</v>
      </c>
      <c r="H240" s="121"/>
      <c r="I240" s="125">
        <f t="shared" si="166"/>
        <v>0</v>
      </c>
      <c r="J240" s="125">
        <f t="shared" si="171"/>
        <v>0</v>
      </c>
      <c r="K240" s="125">
        <f t="shared" si="172"/>
        <v>0</v>
      </c>
      <c r="M240" s="86" t="e">
        <f t="shared" si="169"/>
        <v>#DIV/0!</v>
      </c>
    </row>
    <row r="241" spans="1:13" ht="45" x14ac:dyDescent="0.25">
      <c r="A241" s="122">
        <f t="shared" si="170"/>
        <v>174</v>
      </c>
      <c r="B241" s="122" t="s">
        <v>15</v>
      </c>
      <c r="C241" s="123" t="s">
        <v>27</v>
      </c>
      <c r="D241" s="122">
        <v>104348</v>
      </c>
      <c r="E241" s="124" t="s">
        <v>285</v>
      </c>
      <c r="F241" s="122" t="s">
        <v>29</v>
      </c>
      <c r="G241" s="122">
        <v>30</v>
      </c>
      <c r="H241" s="121"/>
      <c r="I241" s="125">
        <f t="shared" si="166"/>
        <v>0</v>
      </c>
      <c r="J241" s="125">
        <f t="shared" si="171"/>
        <v>0</v>
      </c>
      <c r="K241" s="125">
        <f t="shared" si="172"/>
        <v>0</v>
      </c>
      <c r="M241" s="86" t="e">
        <f t="shared" si="169"/>
        <v>#DIV/0!</v>
      </c>
    </row>
    <row r="242" spans="1:13" ht="30" x14ac:dyDescent="0.25">
      <c r="A242" s="122">
        <f t="shared" si="170"/>
        <v>175</v>
      </c>
      <c r="B242" s="122" t="s">
        <v>15</v>
      </c>
      <c r="C242" s="123" t="s">
        <v>16</v>
      </c>
      <c r="D242" s="122" t="s">
        <v>286</v>
      </c>
      <c r="E242" s="124" t="s">
        <v>287</v>
      </c>
      <c r="F242" s="122" t="s">
        <v>53</v>
      </c>
      <c r="G242" s="122">
        <v>162</v>
      </c>
      <c r="H242" s="121"/>
      <c r="I242" s="125">
        <f t="shared" si="166"/>
        <v>0</v>
      </c>
      <c r="J242" s="125">
        <f t="shared" si="171"/>
        <v>0</v>
      </c>
      <c r="K242" s="125">
        <f t="shared" si="172"/>
        <v>0</v>
      </c>
      <c r="M242" s="86" t="e">
        <f t="shared" si="169"/>
        <v>#DIV/0!</v>
      </c>
    </row>
    <row r="243" spans="1:13" ht="45" x14ac:dyDescent="0.25">
      <c r="A243" s="122">
        <f t="shared" si="170"/>
        <v>176</v>
      </c>
      <c r="B243" s="122" t="s">
        <v>15</v>
      </c>
      <c r="C243" s="123" t="s">
        <v>27</v>
      </c>
      <c r="D243" s="122">
        <v>89825</v>
      </c>
      <c r="E243" s="124" t="s">
        <v>288</v>
      </c>
      <c r="F243" s="122" t="s">
        <v>29</v>
      </c>
      <c r="G243" s="122">
        <v>34</v>
      </c>
      <c r="H243" s="121"/>
      <c r="I243" s="125">
        <f t="shared" si="166"/>
        <v>0</v>
      </c>
      <c r="J243" s="125">
        <f t="shared" si="171"/>
        <v>0</v>
      </c>
      <c r="K243" s="125">
        <f t="shared" si="172"/>
        <v>0</v>
      </c>
      <c r="M243" s="86" t="e">
        <f t="shared" si="169"/>
        <v>#DIV/0!</v>
      </c>
    </row>
    <row r="244" spans="1:13" ht="45" x14ac:dyDescent="0.25">
      <c r="A244" s="122">
        <f t="shared" si="170"/>
        <v>177</v>
      </c>
      <c r="B244" s="122" t="s">
        <v>15</v>
      </c>
      <c r="C244" s="123" t="s">
        <v>27</v>
      </c>
      <c r="D244" s="122">
        <v>89829</v>
      </c>
      <c r="E244" s="124" t="s">
        <v>289</v>
      </c>
      <c r="F244" s="122" t="s">
        <v>29</v>
      </c>
      <c r="G244" s="122">
        <v>2</v>
      </c>
      <c r="H244" s="121"/>
      <c r="I244" s="125">
        <f t="shared" si="166"/>
        <v>0</v>
      </c>
      <c r="J244" s="125">
        <f t="shared" si="171"/>
        <v>0</v>
      </c>
      <c r="K244" s="125">
        <f t="shared" si="172"/>
        <v>0</v>
      </c>
      <c r="M244" s="86" t="e">
        <f t="shared" si="169"/>
        <v>#DIV/0!</v>
      </c>
    </row>
    <row r="245" spans="1:13" x14ac:dyDescent="0.25">
      <c r="A245" s="122">
        <f t="shared" si="170"/>
        <v>178</v>
      </c>
      <c r="B245" s="122" t="s">
        <v>15</v>
      </c>
      <c r="C245" s="123" t="s">
        <v>16</v>
      </c>
      <c r="D245" s="122" t="s">
        <v>290</v>
      </c>
      <c r="E245" s="124" t="s">
        <v>291</v>
      </c>
      <c r="F245" s="122" t="s">
        <v>29</v>
      </c>
      <c r="G245" s="122">
        <v>1</v>
      </c>
      <c r="H245" s="121"/>
      <c r="I245" s="125">
        <f t="shared" si="166"/>
        <v>0</v>
      </c>
      <c r="J245" s="125">
        <f t="shared" si="171"/>
        <v>0</v>
      </c>
      <c r="K245" s="125">
        <f t="shared" si="172"/>
        <v>0</v>
      </c>
      <c r="M245" s="86" t="e">
        <f t="shared" si="169"/>
        <v>#DIV/0!</v>
      </c>
    </row>
    <row r="246" spans="1:13" ht="30" x14ac:dyDescent="0.25">
      <c r="A246" s="122">
        <f t="shared" si="170"/>
        <v>179</v>
      </c>
      <c r="B246" s="122" t="s">
        <v>15</v>
      </c>
      <c r="C246" s="123" t="s">
        <v>27</v>
      </c>
      <c r="D246" s="122">
        <v>94794</v>
      </c>
      <c r="E246" s="124" t="s">
        <v>292</v>
      </c>
      <c r="F246" s="122" t="s">
        <v>29</v>
      </c>
      <c r="G246" s="122">
        <v>1</v>
      </c>
      <c r="H246" s="121"/>
      <c r="I246" s="125">
        <f t="shared" si="166"/>
        <v>0</v>
      </c>
      <c r="J246" s="125">
        <f t="shared" si="171"/>
        <v>0</v>
      </c>
      <c r="K246" s="125">
        <f t="shared" si="172"/>
        <v>0</v>
      </c>
      <c r="M246" s="86" t="e">
        <f t="shared" si="169"/>
        <v>#DIV/0!</v>
      </c>
    </row>
    <row r="247" spans="1:13" ht="30" x14ac:dyDescent="0.25">
      <c r="A247" s="122">
        <f t="shared" si="170"/>
        <v>180</v>
      </c>
      <c r="B247" s="122" t="s">
        <v>15</v>
      </c>
      <c r="C247" s="123" t="s">
        <v>27</v>
      </c>
      <c r="D247" s="122">
        <v>89987</v>
      </c>
      <c r="E247" s="124" t="s">
        <v>293</v>
      </c>
      <c r="F247" s="122" t="s">
        <v>29</v>
      </c>
      <c r="G247" s="122">
        <v>40</v>
      </c>
      <c r="H247" s="121"/>
      <c r="I247" s="125">
        <f t="shared" si="166"/>
        <v>0</v>
      </c>
      <c r="J247" s="125">
        <f t="shared" si="171"/>
        <v>0</v>
      </c>
      <c r="K247" s="125">
        <f t="shared" si="172"/>
        <v>0</v>
      </c>
      <c r="M247" s="86" t="e">
        <f t="shared" si="169"/>
        <v>#DIV/0!</v>
      </c>
    </row>
    <row r="248" spans="1:13" ht="30" x14ac:dyDescent="0.25">
      <c r="A248" s="122">
        <f t="shared" si="170"/>
        <v>181</v>
      </c>
      <c r="B248" s="122" t="s">
        <v>15</v>
      </c>
      <c r="C248" s="123" t="s">
        <v>27</v>
      </c>
      <c r="D248" s="122">
        <v>89985</v>
      </c>
      <c r="E248" s="124" t="s">
        <v>294</v>
      </c>
      <c r="F248" s="122" t="s">
        <v>29</v>
      </c>
      <c r="G248" s="122">
        <v>6</v>
      </c>
      <c r="H248" s="121"/>
      <c r="I248" s="125">
        <f t="shared" si="166"/>
        <v>0</v>
      </c>
      <c r="J248" s="125">
        <f t="shared" si="171"/>
        <v>0</v>
      </c>
      <c r="K248" s="125">
        <f t="shared" si="172"/>
        <v>0</v>
      </c>
      <c r="M248" s="86" t="e">
        <f t="shared" si="169"/>
        <v>#DIV/0!</v>
      </c>
    </row>
    <row r="249" spans="1:13" ht="45" x14ac:dyDescent="0.25">
      <c r="A249" s="122">
        <f t="shared" si="170"/>
        <v>182</v>
      </c>
      <c r="B249" s="122" t="s">
        <v>15</v>
      </c>
      <c r="C249" s="123" t="s">
        <v>27</v>
      </c>
      <c r="D249" s="122">
        <v>92365</v>
      </c>
      <c r="E249" s="124" t="s">
        <v>295</v>
      </c>
      <c r="F249" s="122" t="s">
        <v>53</v>
      </c>
      <c r="G249" s="122">
        <v>2</v>
      </c>
      <c r="H249" s="121"/>
      <c r="I249" s="125">
        <f t="shared" si="166"/>
        <v>0</v>
      </c>
      <c r="J249" s="125">
        <f t="shared" si="171"/>
        <v>0</v>
      </c>
      <c r="K249" s="125">
        <f t="shared" si="172"/>
        <v>0</v>
      </c>
      <c r="M249" s="86" t="e">
        <f t="shared" si="169"/>
        <v>#DIV/0!</v>
      </c>
    </row>
    <row r="250" spans="1:13" ht="45" x14ac:dyDescent="0.25">
      <c r="A250" s="122">
        <f t="shared" si="170"/>
        <v>183</v>
      </c>
      <c r="B250" s="122" t="s">
        <v>15</v>
      </c>
      <c r="C250" s="123" t="s">
        <v>27</v>
      </c>
      <c r="D250" s="122">
        <v>92336</v>
      </c>
      <c r="E250" s="124" t="s">
        <v>296</v>
      </c>
      <c r="F250" s="122" t="s">
        <v>53</v>
      </c>
      <c r="G250" s="122">
        <v>1</v>
      </c>
      <c r="H250" s="121"/>
      <c r="I250" s="125">
        <f t="shared" si="166"/>
        <v>0</v>
      </c>
      <c r="J250" s="125">
        <f t="shared" si="171"/>
        <v>0</v>
      </c>
      <c r="K250" s="125">
        <f t="shared" si="172"/>
        <v>0</v>
      </c>
      <c r="M250" s="86" t="e">
        <f t="shared" si="169"/>
        <v>#DIV/0!</v>
      </c>
    </row>
    <row r="251" spans="1:13" ht="30" x14ac:dyDescent="0.25">
      <c r="A251" s="122">
        <f t="shared" si="170"/>
        <v>184</v>
      </c>
      <c r="B251" s="122" t="s">
        <v>15</v>
      </c>
      <c r="C251" s="123" t="s">
        <v>27</v>
      </c>
      <c r="D251" s="122">
        <v>89373</v>
      </c>
      <c r="E251" s="124" t="s">
        <v>297</v>
      </c>
      <c r="F251" s="122" t="s">
        <v>29</v>
      </c>
      <c r="G251" s="122">
        <v>6</v>
      </c>
      <c r="H251" s="121"/>
      <c r="I251" s="125">
        <f t="shared" si="166"/>
        <v>0</v>
      </c>
      <c r="J251" s="125">
        <f t="shared" si="171"/>
        <v>0</v>
      </c>
      <c r="K251" s="125">
        <f t="shared" si="172"/>
        <v>0</v>
      </c>
      <c r="M251" s="86" t="e">
        <f t="shared" si="169"/>
        <v>#DIV/0!</v>
      </c>
    </row>
    <row r="252" spans="1:13" ht="30" x14ac:dyDescent="0.25">
      <c r="A252" s="122">
        <f t="shared" si="170"/>
        <v>185</v>
      </c>
      <c r="B252" s="122" t="s">
        <v>15</v>
      </c>
      <c r="C252" s="123" t="s">
        <v>27</v>
      </c>
      <c r="D252" s="122">
        <v>89593</v>
      </c>
      <c r="E252" s="124" t="s">
        <v>298</v>
      </c>
      <c r="F252" s="122" t="s">
        <v>29</v>
      </c>
      <c r="G252" s="122">
        <v>2</v>
      </c>
      <c r="H252" s="121"/>
      <c r="I252" s="125">
        <f t="shared" si="166"/>
        <v>0</v>
      </c>
      <c r="J252" s="125">
        <f t="shared" si="171"/>
        <v>0</v>
      </c>
      <c r="K252" s="125">
        <f t="shared" si="172"/>
        <v>0</v>
      </c>
      <c r="M252" s="86" t="e">
        <f t="shared" si="169"/>
        <v>#DIV/0!</v>
      </c>
    </row>
    <row r="253" spans="1:13" ht="45" x14ac:dyDescent="0.25">
      <c r="A253" s="122">
        <f t="shared" si="170"/>
        <v>186</v>
      </c>
      <c r="B253" s="122" t="s">
        <v>15</v>
      </c>
      <c r="C253" s="123" t="s">
        <v>27</v>
      </c>
      <c r="D253" s="122">
        <v>94656</v>
      </c>
      <c r="E253" s="124" t="s">
        <v>299</v>
      </c>
      <c r="F253" s="122" t="s">
        <v>29</v>
      </c>
      <c r="G253" s="122">
        <v>86</v>
      </c>
      <c r="H253" s="121"/>
      <c r="I253" s="125">
        <f t="shared" si="166"/>
        <v>0</v>
      </c>
      <c r="J253" s="125">
        <f t="shared" si="171"/>
        <v>0</v>
      </c>
      <c r="K253" s="125">
        <f t="shared" si="172"/>
        <v>0</v>
      </c>
      <c r="M253" s="86" t="e">
        <f t="shared" si="169"/>
        <v>#DIV/0!</v>
      </c>
    </row>
    <row r="254" spans="1:13" ht="45" x14ac:dyDescent="0.25">
      <c r="A254" s="122">
        <f t="shared" si="170"/>
        <v>187</v>
      </c>
      <c r="B254" s="122" t="s">
        <v>15</v>
      </c>
      <c r="C254" s="123" t="s">
        <v>27</v>
      </c>
      <c r="D254" s="122">
        <v>104002</v>
      </c>
      <c r="E254" s="124" t="s">
        <v>300</v>
      </c>
      <c r="F254" s="122" t="s">
        <v>29</v>
      </c>
      <c r="G254" s="122">
        <v>1</v>
      </c>
      <c r="H254" s="121"/>
      <c r="I254" s="125">
        <f t="shared" si="166"/>
        <v>0</v>
      </c>
      <c r="J254" s="125">
        <f t="shared" si="171"/>
        <v>0</v>
      </c>
      <c r="K254" s="125">
        <f t="shared" si="172"/>
        <v>0</v>
      </c>
      <c r="M254" s="86" t="e">
        <f t="shared" si="169"/>
        <v>#DIV/0!</v>
      </c>
    </row>
    <row r="255" spans="1:13" ht="30" x14ac:dyDescent="0.25">
      <c r="A255" s="122">
        <f t="shared" si="170"/>
        <v>188</v>
      </c>
      <c r="B255" s="122" t="s">
        <v>15</v>
      </c>
      <c r="C255" s="123" t="s">
        <v>27</v>
      </c>
      <c r="D255" s="122">
        <v>103966</v>
      </c>
      <c r="E255" s="124" t="s">
        <v>301</v>
      </c>
      <c r="F255" s="122" t="s">
        <v>29</v>
      </c>
      <c r="G255" s="122">
        <v>3</v>
      </c>
      <c r="H255" s="121"/>
      <c r="I255" s="125">
        <f t="shared" si="166"/>
        <v>0</v>
      </c>
      <c r="J255" s="125">
        <f t="shared" si="171"/>
        <v>0</v>
      </c>
      <c r="K255" s="125">
        <f t="shared" si="172"/>
        <v>0</v>
      </c>
      <c r="M255" s="86" t="e">
        <f t="shared" si="169"/>
        <v>#DIV/0!</v>
      </c>
    </row>
    <row r="256" spans="1:13" ht="30" x14ac:dyDescent="0.25">
      <c r="A256" s="122">
        <f t="shared" si="170"/>
        <v>189</v>
      </c>
      <c r="B256" s="122" t="s">
        <v>15</v>
      </c>
      <c r="C256" s="123" t="s">
        <v>27</v>
      </c>
      <c r="D256" s="122">
        <v>89489</v>
      </c>
      <c r="E256" s="124" t="s">
        <v>302</v>
      </c>
      <c r="F256" s="122" t="s">
        <v>29</v>
      </c>
      <c r="G256" s="122">
        <v>158</v>
      </c>
      <c r="H256" s="121"/>
      <c r="I256" s="125">
        <f t="shared" si="166"/>
        <v>0</v>
      </c>
      <c r="J256" s="125">
        <f t="shared" si="171"/>
        <v>0</v>
      </c>
      <c r="K256" s="125">
        <f t="shared" si="172"/>
        <v>0</v>
      </c>
      <c r="M256" s="86" t="e">
        <f t="shared" si="169"/>
        <v>#DIV/0!</v>
      </c>
    </row>
    <row r="257" spans="1:13" ht="30" x14ac:dyDescent="0.25">
      <c r="A257" s="122">
        <f t="shared" si="170"/>
        <v>190</v>
      </c>
      <c r="B257" s="122" t="s">
        <v>15</v>
      </c>
      <c r="C257" s="123" t="s">
        <v>27</v>
      </c>
      <c r="D257" s="122">
        <v>89530</v>
      </c>
      <c r="E257" s="124" t="s">
        <v>303</v>
      </c>
      <c r="F257" s="122" t="s">
        <v>29</v>
      </c>
      <c r="G257" s="122">
        <v>40</v>
      </c>
      <c r="H257" s="121"/>
      <c r="I257" s="125">
        <f t="shared" si="166"/>
        <v>0</v>
      </c>
      <c r="J257" s="125">
        <f t="shared" si="171"/>
        <v>0</v>
      </c>
      <c r="K257" s="125">
        <f t="shared" si="172"/>
        <v>0</v>
      </c>
      <c r="M257" s="86" t="e">
        <f t="shared" si="169"/>
        <v>#DIV/0!</v>
      </c>
    </row>
    <row r="258" spans="1:13" ht="30" x14ac:dyDescent="0.25">
      <c r="A258" s="122">
        <f t="shared" si="170"/>
        <v>191</v>
      </c>
      <c r="B258" s="122" t="s">
        <v>15</v>
      </c>
      <c r="C258" s="123" t="s">
        <v>27</v>
      </c>
      <c r="D258" s="122">
        <v>89530</v>
      </c>
      <c r="E258" s="124" t="s">
        <v>303</v>
      </c>
      <c r="F258" s="122" t="s">
        <v>29</v>
      </c>
      <c r="G258" s="122">
        <v>1</v>
      </c>
      <c r="H258" s="121"/>
      <c r="I258" s="125">
        <f t="shared" si="166"/>
        <v>0</v>
      </c>
      <c r="J258" s="125">
        <f t="shared" si="171"/>
        <v>0</v>
      </c>
      <c r="K258" s="125">
        <f t="shared" si="172"/>
        <v>0</v>
      </c>
      <c r="M258" s="86" t="e">
        <f t="shared" si="169"/>
        <v>#DIV/0!</v>
      </c>
    </row>
    <row r="259" spans="1:13" ht="30" x14ac:dyDescent="0.25">
      <c r="A259" s="122">
        <f t="shared" si="170"/>
        <v>192</v>
      </c>
      <c r="B259" s="122" t="s">
        <v>15</v>
      </c>
      <c r="C259" s="123" t="s">
        <v>27</v>
      </c>
      <c r="D259" s="122">
        <v>89356</v>
      </c>
      <c r="E259" s="124" t="s">
        <v>304</v>
      </c>
      <c r="F259" s="122" t="s">
        <v>53</v>
      </c>
      <c r="G259" s="122">
        <v>363</v>
      </c>
      <c r="H259" s="121"/>
      <c r="I259" s="125">
        <f t="shared" si="166"/>
        <v>0</v>
      </c>
      <c r="J259" s="125">
        <f t="shared" si="171"/>
        <v>0</v>
      </c>
      <c r="K259" s="125">
        <f t="shared" si="172"/>
        <v>0</v>
      </c>
      <c r="M259" s="86" t="e">
        <f t="shared" si="169"/>
        <v>#DIV/0!</v>
      </c>
    </row>
    <row r="260" spans="1:13" ht="30" x14ac:dyDescent="0.25">
      <c r="A260" s="122">
        <f t="shared" si="170"/>
        <v>193</v>
      </c>
      <c r="B260" s="122" t="s">
        <v>15</v>
      </c>
      <c r="C260" s="123" t="s">
        <v>27</v>
      </c>
      <c r="D260" s="122">
        <v>89356</v>
      </c>
      <c r="E260" s="124" t="s">
        <v>304</v>
      </c>
      <c r="F260" s="122" t="s">
        <v>53</v>
      </c>
      <c r="G260" s="122">
        <v>0.1</v>
      </c>
      <c r="H260" s="121"/>
      <c r="I260" s="125">
        <f t="shared" si="166"/>
        <v>0</v>
      </c>
      <c r="J260" s="125">
        <f t="shared" si="171"/>
        <v>0</v>
      </c>
      <c r="K260" s="125">
        <f t="shared" si="172"/>
        <v>0</v>
      </c>
      <c r="M260" s="86" t="e">
        <f t="shared" si="169"/>
        <v>#DIV/0!</v>
      </c>
    </row>
    <row r="261" spans="1:13" ht="30" x14ac:dyDescent="0.25">
      <c r="A261" s="122">
        <f t="shared" si="170"/>
        <v>194</v>
      </c>
      <c r="B261" s="122" t="s">
        <v>15</v>
      </c>
      <c r="C261" s="123" t="s">
        <v>27</v>
      </c>
      <c r="D261" s="122">
        <v>89869</v>
      </c>
      <c r="E261" s="124" t="s">
        <v>305</v>
      </c>
      <c r="F261" s="122" t="s">
        <v>29</v>
      </c>
      <c r="G261" s="122">
        <v>57</v>
      </c>
      <c r="H261" s="121"/>
      <c r="I261" s="125">
        <f t="shared" si="166"/>
        <v>0</v>
      </c>
      <c r="J261" s="125">
        <f t="shared" si="171"/>
        <v>0</v>
      </c>
      <c r="K261" s="125">
        <f t="shared" si="172"/>
        <v>0</v>
      </c>
      <c r="M261" s="86" t="e">
        <f t="shared" si="169"/>
        <v>#DIV/0!</v>
      </c>
    </row>
    <row r="262" spans="1:13" ht="30" x14ac:dyDescent="0.25">
      <c r="A262" s="122">
        <f t="shared" si="170"/>
        <v>195</v>
      </c>
      <c r="B262" s="122" t="s">
        <v>15</v>
      </c>
      <c r="C262" s="123" t="s">
        <v>27</v>
      </c>
      <c r="D262" s="122">
        <v>89627</v>
      </c>
      <c r="E262" s="124" t="s">
        <v>306</v>
      </c>
      <c r="F262" s="122" t="s">
        <v>29</v>
      </c>
      <c r="G262" s="122">
        <v>27</v>
      </c>
      <c r="H262" s="121"/>
      <c r="I262" s="125">
        <f t="shared" si="166"/>
        <v>0</v>
      </c>
      <c r="J262" s="125">
        <f t="shared" si="171"/>
        <v>0</v>
      </c>
      <c r="K262" s="125">
        <f t="shared" si="172"/>
        <v>0</v>
      </c>
      <c r="M262" s="86" t="e">
        <f t="shared" si="169"/>
        <v>#DIV/0!</v>
      </c>
    </row>
    <row r="263" spans="1:13" ht="30" x14ac:dyDescent="0.25">
      <c r="A263" s="122">
        <f t="shared" si="170"/>
        <v>196</v>
      </c>
      <c r="B263" s="122" t="s">
        <v>15</v>
      </c>
      <c r="C263" s="123" t="s">
        <v>27</v>
      </c>
      <c r="D263" s="122">
        <v>89366</v>
      </c>
      <c r="E263" s="124" t="s">
        <v>307</v>
      </c>
      <c r="F263" s="122" t="s">
        <v>29</v>
      </c>
      <c r="G263" s="122">
        <v>18</v>
      </c>
      <c r="H263" s="121"/>
      <c r="I263" s="125">
        <f t="shared" si="166"/>
        <v>0</v>
      </c>
      <c r="J263" s="125">
        <f t="shared" si="171"/>
        <v>0</v>
      </c>
      <c r="K263" s="125">
        <f t="shared" si="172"/>
        <v>0</v>
      </c>
      <c r="M263" s="86" t="e">
        <f t="shared" si="169"/>
        <v>#DIV/0!</v>
      </c>
    </row>
    <row r="264" spans="1:13" ht="30" x14ac:dyDescent="0.25">
      <c r="A264" s="122">
        <f t="shared" si="170"/>
        <v>197</v>
      </c>
      <c r="B264" s="122" t="s">
        <v>15</v>
      </c>
      <c r="C264" s="123" t="s">
        <v>27</v>
      </c>
      <c r="D264" s="122">
        <v>90373</v>
      </c>
      <c r="E264" s="124" t="s">
        <v>308</v>
      </c>
      <c r="F264" s="122" t="s">
        <v>29</v>
      </c>
      <c r="G264" s="122">
        <v>71</v>
      </c>
      <c r="H264" s="121"/>
      <c r="I264" s="125">
        <f t="shared" si="166"/>
        <v>0</v>
      </c>
      <c r="J264" s="125">
        <f t="shared" si="171"/>
        <v>0</v>
      </c>
      <c r="K264" s="125">
        <f t="shared" si="172"/>
        <v>0</v>
      </c>
      <c r="M264" s="86" t="e">
        <f t="shared" si="169"/>
        <v>#DIV/0!</v>
      </c>
    </row>
    <row r="265" spans="1:13" x14ac:dyDescent="0.25">
      <c r="A265" s="122">
        <f t="shared" si="170"/>
        <v>198</v>
      </c>
      <c r="B265" s="122" t="s">
        <v>15</v>
      </c>
      <c r="C265" s="123" t="s">
        <v>23</v>
      </c>
      <c r="D265" s="122" t="s">
        <v>309</v>
      </c>
      <c r="E265" s="124" t="s">
        <v>310</v>
      </c>
      <c r="F265" s="122" t="s">
        <v>29</v>
      </c>
      <c r="G265" s="122">
        <v>1</v>
      </c>
      <c r="H265" s="121"/>
      <c r="I265" s="125">
        <f t="shared" si="166"/>
        <v>0</v>
      </c>
      <c r="J265" s="125">
        <f t="shared" si="171"/>
        <v>0</v>
      </c>
      <c r="K265" s="125">
        <f t="shared" si="172"/>
        <v>0</v>
      </c>
      <c r="M265" s="86" t="e">
        <f t="shared" si="169"/>
        <v>#DIV/0!</v>
      </c>
    </row>
    <row r="266" spans="1:13" ht="45" x14ac:dyDescent="0.25">
      <c r="A266" s="122">
        <f t="shared" si="170"/>
        <v>199</v>
      </c>
      <c r="B266" s="122" t="s">
        <v>15</v>
      </c>
      <c r="C266" s="123" t="s">
        <v>19</v>
      </c>
      <c r="D266" s="122">
        <v>12829</v>
      </c>
      <c r="E266" s="124" t="s">
        <v>311</v>
      </c>
      <c r="F266" s="122" t="s">
        <v>29</v>
      </c>
      <c r="G266" s="122">
        <v>1</v>
      </c>
      <c r="H266" s="121"/>
      <c r="I266" s="125">
        <f t="shared" si="166"/>
        <v>0</v>
      </c>
      <c r="J266" s="125">
        <f t="shared" si="171"/>
        <v>0</v>
      </c>
      <c r="K266" s="125">
        <f t="shared" si="172"/>
        <v>0</v>
      </c>
      <c r="M266" s="86" t="e">
        <f t="shared" si="169"/>
        <v>#DIV/0!</v>
      </c>
    </row>
    <row r="267" spans="1:13" ht="30" x14ac:dyDescent="0.25">
      <c r="A267" s="122">
        <f t="shared" si="170"/>
        <v>200</v>
      </c>
      <c r="B267" s="122" t="s">
        <v>15</v>
      </c>
      <c r="C267" s="123" t="s">
        <v>27</v>
      </c>
      <c r="D267" s="122">
        <v>94490</v>
      </c>
      <c r="E267" s="124" t="s">
        <v>312</v>
      </c>
      <c r="F267" s="122" t="s">
        <v>29</v>
      </c>
      <c r="G267" s="122">
        <v>2</v>
      </c>
      <c r="H267" s="121"/>
      <c r="I267" s="125">
        <f t="shared" si="166"/>
        <v>0</v>
      </c>
      <c r="J267" s="125">
        <f t="shared" si="171"/>
        <v>0</v>
      </c>
      <c r="K267" s="125">
        <f t="shared" si="172"/>
        <v>0</v>
      </c>
      <c r="M267" s="86" t="e">
        <f t="shared" si="169"/>
        <v>#DIV/0!</v>
      </c>
    </row>
    <row r="268" spans="1:13" x14ac:dyDescent="0.25">
      <c r="A268" s="122">
        <f t="shared" si="170"/>
        <v>201</v>
      </c>
      <c r="B268" s="122" t="s">
        <v>15</v>
      </c>
      <c r="C268" s="123" t="s">
        <v>16</v>
      </c>
      <c r="D268" s="122" t="s">
        <v>313</v>
      </c>
      <c r="E268" s="124" t="s">
        <v>314</v>
      </c>
      <c r="F268" s="122" t="s">
        <v>29</v>
      </c>
      <c r="G268" s="122">
        <v>1</v>
      </c>
      <c r="H268" s="121"/>
      <c r="I268" s="125">
        <f t="shared" si="166"/>
        <v>0</v>
      </c>
      <c r="J268" s="125">
        <f t="shared" si="171"/>
        <v>0</v>
      </c>
      <c r="K268" s="125">
        <f t="shared" si="172"/>
        <v>0</v>
      </c>
      <c r="M268" s="86" t="e">
        <f t="shared" si="169"/>
        <v>#DIV/0!</v>
      </c>
    </row>
    <row r="269" spans="1:13" ht="45" x14ac:dyDescent="0.25">
      <c r="A269" s="122">
        <f t="shared" si="170"/>
        <v>202</v>
      </c>
      <c r="B269" s="122" t="s">
        <v>15</v>
      </c>
      <c r="C269" s="123" t="s">
        <v>27</v>
      </c>
      <c r="D269" s="122">
        <v>89436</v>
      </c>
      <c r="E269" s="124" t="s">
        <v>315</v>
      </c>
      <c r="F269" s="122" t="s">
        <v>29</v>
      </c>
      <c r="G269" s="122">
        <v>2</v>
      </c>
      <c r="H269" s="121"/>
      <c r="I269" s="125">
        <f t="shared" si="166"/>
        <v>0</v>
      </c>
      <c r="J269" s="125">
        <f t="shared" si="171"/>
        <v>0</v>
      </c>
      <c r="K269" s="125">
        <f t="shared" si="172"/>
        <v>0</v>
      </c>
      <c r="M269" s="86" t="e">
        <f t="shared" si="169"/>
        <v>#DIV/0!</v>
      </c>
    </row>
    <row r="270" spans="1:13" ht="30" x14ac:dyDescent="0.25">
      <c r="A270" s="122">
        <f t="shared" si="170"/>
        <v>203</v>
      </c>
      <c r="B270" s="122" t="s">
        <v>15</v>
      </c>
      <c r="C270" s="123" t="s">
        <v>27</v>
      </c>
      <c r="D270" s="122">
        <v>103948</v>
      </c>
      <c r="E270" s="124" t="s">
        <v>316</v>
      </c>
      <c r="F270" s="122" t="s">
        <v>29</v>
      </c>
      <c r="G270" s="122">
        <v>1</v>
      </c>
      <c r="H270" s="121"/>
      <c r="I270" s="125">
        <f t="shared" si="166"/>
        <v>0</v>
      </c>
      <c r="J270" s="125">
        <f t="shared" si="171"/>
        <v>0</v>
      </c>
      <c r="K270" s="125">
        <f t="shared" si="172"/>
        <v>0</v>
      </c>
      <c r="M270" s="86" t="e">
        <f t="shared" si="169"/>
        <v>#DIV/0!</v>
      </c>
    </row>
    <row r="271" spans="1:13" ht="30" x14ac:dyDescent="0.25">
      <c r="A271" s="122">
        <f t="shared" si="170"/>
        <v>204</v>
      </c>
      <c r="B271" s="122" t="s">
        <v>15</v>
      </c>
      <c r="C271" s="123" t="s">
        <v>27</v>
      </c>
      <c r="D271" s="122">
        <v>89415</v>
      </c>
      <c r="E271" s="124" t="s">
        <v>317</v>
      </c>
      <c r="F271" s="122" t="s">
        <v>29</v>
      </c>
      <c r="G271" s="122">
        <v>5</v>
      </c>
      <c r="H271" s="121"/>
      <c r="I271" s="125">
        <f t="shared" si="166"/>
        <v>0</v>
      </c>
      <c r="J271" s="125">
        <f t="shared" si="171"/>
        <v>0</v>
      </c>
      <c r="K271" s="125">
        <f t="shared" si="172"/>
        <v>0</v>
      </c>
      <c r="M271" s="86" t="e">
        <f t="shared" si="169"/>
        <v>#DIV/0!</v>
      </c>
    </row>
    <row r="272" spans="1:13" ht="30" x14ac:dyDescent="0.25">
      <c r="A272" s="122">
        <f t="shared" si="170"/>
        <v>205</v>
      </c>
      <c r="B272" s="122" t="s">
        <v>15</v>
      </c>
      <c r="C272" s="123" t="s">
        <v>27</v>
      </c>
      <c r="D272" s="122">
        <v>104319</v>
      </c>
      <c r="E272" s="124" t="s">
        <v>318</v>
      </c>
      <c r="F272" s="122" t="s">
        <v>29</v>
      </c>
      <c r="G272" s="122">
        <v>2</v>
      </c>
      <c r="H272" s="121"/>
      <c r="I272" s="125">
        <f t="shared" si="166"/>
        <v>0</v>
      </c>
      <c r="J272" s="125">
        <f t="shared" si="171"/>
        <v>0</v>
      </c>
      <c r="K272" s="125">
        <f t="shared" si="172"/>
        <v>0</v>
      </c>
      <c r="M272" s="86" t="e">
        <f t="shared" si="169"/>
        <v>#DIV/0!</v>
      </c>
    </row>
    <row r="273" spans="1:13" ht="30" x14ac:dyDescent="0.25">
      <c r="A273" s="122">
        <f t="shared" si="170"/>
        <v>206</v>
      </c>
      <c r="B273" s="122" t="s">
        <v>15</v>
      </c>
      <c r="C273" s="123" t="s">
        <v>27</v>
      </c>
      <c r="D273" s="122">
        <v>89357</v>
      </c>
      <c r="E273" s="124" t="s">
        <v>319</v>
      </c>
      <c r="F273" s="122" t="s">
        <v>53</v>
      </c>
      <c r="G273" s="122">
        <v>15.5</v>
      </c>
      <c r="H273" s="121"/>
      <c r="I273" s="125">
        <f t="shared" si="166"/>
        <v>0</v>
      </c>
      <c r="J273" s="125">
        <f t="shared" si="171"/>
        <v>0</v>
      </c>
      <c r="K273" s="125">
        <f t="shared" si="172"/>
        <v>0</v>
      </c>
      <c r="M273" s="86" t="e">
        <f t="shared" si="169"/>
        <v>#DIV/0!</v>
      </c>
    </row>
    <row r="274" spans="1:13" ht="30" x14ac:dyDescent="0.25">
      <c r="A274" s="122">
        <f t="shared" si="170"/>
        <v>207</v>
      </c>
      <c r="B274" s="122" t="s">
        <v>15</v>
      </c>
      <c r="C274" s="123" t="s">
        <v>27</v>
      </c>
      <c r="D274" s="122">
        <v>89400</v>
      </c>
      <c r="E274" s="124" t="s">
        <v>320</v>
      </c>
      <c r="F274" s="122" t="s">
        <v>29</v>
      </c>
      <c r="G274" s="122">
        <v>1</v>
      </c>
      <c r="H274" s="121"/>
      <c r="I274" s="125">
        <f t="shared" si="166"/>
        <v>0</v>
      </c>
      <c r="J274" s="125">
        <f t="shared" si="171"/>
        <v>0</v>
      </c>
      <c r="K274" s="125">
        <f t="shared" si="172"/>
        <v>0</v>
      </c>
      <c r="M274" s="86" t="e">
        <f t="shared" si="169"/>
        <v>#DIV/0!</v>
      </c>
    </row>
    <row r="275" spans="1:13" x14ac:dyDescent="0.25">
      <c r="A275" s="122">
        <f t="shared" si="170"/>
        <v>208</v>
      </c>
      <c r="B275" s="122" t="s">
        <v>15</v>
      </c>
      <c r="C275" s="123" t="s">
        <v>23</v>
      </c>
      <c r="D275" s="122" t="s">
        <v>321</v>
      </c>
      <c r="E275" s="124" t="s">
        <v>322</v>
      </c>
      <c r="F275" s="122" t="s">
        <v>29</v>
      </c>
      <c r="G275" s="122">
        <v>1</v>
      </c>
      <c r="H275" s="121"/>
      <c r="I275" s="125">
        <f t="shared" si="166"/>
        <v>0</v>
      </c>
      <c r="J275" s="125">
        <f t="shared" si="171"/>
        <v>0</v>
      </c>
      <c r="K275" s="125">
        <f t="shared" si="172"/>
        <v>0</v>
      </c>
      <c r="M275" s="86" t="e">
        <f t="shared" si="169"/>
        <v>#DIV/0!</v>
      </c>
    </row>
    <row r="276" spans="1:13" ht="30" x14ac:dyDescent="0.25">
      <c r="A276" s="122">
        <f t="shared" si="170"/>
        <v>209</v>
      </c>
      <c r="B276" s="122" t="s">
        <v>15</v>
      </c>
      <c r="C276" s="123" t="s">
        <v>16</v>
      </c>
      <c r="D276" s="122" t="s">
        <v>323</v>
      </c>
      <c r="E276" s="124" t="s">
        <v>324</v>
      </c>
      <c r="F276" s="122" t="s">
        <v>29</v>
      </c>
      <c r="G276" s="122">
        <v>1</v>
      </c>
      <c r="H276" s="121"/>
      <c r="I276" s="125">
        <f t="shared" si="166"/>
        <v>0</v>
      </c>
      <c r="J276" s="125">
        <f t="shared" si="171"/>
        <v>0</v>
      </c>
      <c r="K276" s="125">
        <f t="shared" si="172"/>
        <v>0</v>
      </c>
      <c r="M276" s="86" t="e">
        <f t="shared" si="169"/>
        <v>#DIV/0!</v>
      </c>
    </row>
    <row r="277" spans="1:13" ht="24.95" customHeight="1" x14ac:dyDescent="0.25">
      <c r="A277" s="127" t="s">
        <v>676</v>
      </c>
      <c r="B277" s="128"/>
      <c r="C277" s="129"/>
      <c r="D277" s="128"/>
      <c r="E277" s="130" t="s">
        <v>325</v>
      </c>
      <c r="F277" s="131"/>
      <c r="G277" s="131"/>
      <c r="H277" s="132"/>
      <c r="I277" s="132"/>
      <c r="J277" s="132"/>
      <c r="K277" s="133">
        <f>SUM(K278:K323)</f>
        <v>0</v>
      </c>
      <c r="M277" s="86"/>
    </row>
    <row r="278" spans="1:13" ht="30" x14ac:dyDescent="0.25">
      <c r="A278" s="122">
        <f>A276+1</f>
        <v>210</v>
      </c>
      <c r="B278" s="122" t="s">
        <v>15</v>
      </c>
      <c r="C278" s="123" t="s">
        <v>27</v>
      </c>
      <c r="D278" s="122">
        <v>97903</v>
      </c>
      <c r="E278" s="124" t="s">
        <v>326</v>
      </c>
      <c r="F278" s="122" t="s">
        <v>29</v>
      </c>
      <c r="G278" s="122">
        <v>6</v>
      </c>
      <c r="H278" s="121"/>
      <c r="I278" s="125">
        <f t="shared" si="166"/>
        <v>0</v>
      </c>
      <c r="J278" s="125">
        <f t="shared" ref="J278" si="173">ROUND(G278*H278,2)</f>
        <v>0</v>
      </c>
      <c r="K278" s="125">
        <f t="shared" ref="K278" si="174">ROUND(G278*I278,2)</f>
        <v>0</v>
      </c>
      <c r="M278" s="86" t="e">
        <f t="shared" ref="M278:M323" si="175">K278/$K$531</f>
        <v>#DIV/0!</v>
      </c>
    </row>
    <row r="279" spans="1:13" x14ac:dyDescent="0.25">
      <c r="A279" s="122">
        <f>A278+1</f>
        <v>211</v>
      </c>
      <c r="B279" s="122" t="s">
        <v>15</v>
      </c>
      <c r="C279" s="123" t="s">
        <v>19</v>
      </c>
      <c r="D279" s="122">
        <v>4883</v>
      </c>
      <c r="E279" s="124" t="s">
        <v>327</v>
      </c>
      <c r="F279" s="122" t="s">
        <v>183</v>
      </c>
      <c r="G279" s="122">
        <v>2</v>
      </c>
      <c r="H279" s="121"/>
      <c r="I279" s="125">
        <f t="shared" si="166"/>
        <v>0</v>
      </c>
      <c r="J279" s="125">
        <f t="shared" ref="J279:J323" si="176">ROUND(G279*H279,2)</f>
        <v>0</v>
      </c>
      <c r="K279" s="125">
        <f t="shared" ref="K279:K323" si="177">ROUND(G279*I279,2)</f>
        <v>0</v>
      </c>
      <c r="M279" s="86" t="e">
        <f t="shared" si="175"/>
        <v>#DIV/0!</v>
      </c>
    </row>
    <row r="280" spans="1:13" x14ac:dyDescent="0.25">
      <c r="A280" s="122">
        <f t="shared" ref="A280:A323" si="178">A279+1</f>
        <v>212</v>
      </c>
      <c r="B280" s="122" t="s">
        <v>15</v>
      </c>
      <c r="C280" s="123" t="s">
        <v>23</v>
      </c>
      <c r="D280" s="122" t="s">
        <v>328</v>
      </c>
      <c r="E280" s="124" t="s">
        <v>329</v>
      </c>
      <c r="F280" s="122" t="s">
        <v>29</v>
      </c>
      <c r="G280" s="122">
        <v>8</v>
      </c>
      <c r="H280" s="121"/>
      <c r="I280" s="125">
        <f t="shared" si="166"/>
        <v>0</v>
      </c>
      <c r="J280" s="125">
        <f t="shared" si="176"/>
        <v>0</v>
      </c>
      <c r="K280" s="125">
        <f t="shared" si="177"/>
        <v>0</v>
      </c>
      <c r="M280" s="86" t="e">
        <f t="shared" si="175"/>
        <v>#DIV/0!</v>
      </c>
    </row>
    <row r="281" spans="1:13" ht="45" x14ac:dyDescent="0.25">
      <c r="A281" s="122">
        <f t="shared" si="178"/>
        <v>213</v>
      </c>
      <c r="B281" s="122" t="s">
        <v>15</v>
      </c>
      <c r="C281" s="123" t="s">
        <v>27</v>
      </c>
      <c r="D281" s="122">
        <v>104328</v>
      </c>
      <c r="E281" s="124" t="s">
        <v>330</v>
      </c>
      <c r="F281" s="122" t="s">
        <v>29</v>
      </c>
      <c r="G281" s="122">
        <v>26</v>
      </c>
      <c r="H281" s="121"/>
      <c r="I281" s="125">
        <f t="shared" si="166"/>
        <v>0</v>
      </c>
      <c r="J281" s="125">
        <f t="shared" si="176"/>
        <v>0</v>
      </c>
      <c r="K281" s="125">
        <f t="shared" si="177"/>
        <v>0</v>
      </c>
      <c r="M281" s="86" t="e">
        <f t="shared" si="175"/>
        <v>#DIV/0!</v>
      </c>
    </row>
    <row r="282" spans="1:13" ht="45" x14ac:dyDescent="0.25">
      <c r="A282" s="122">
        <f t="shared" si="178"/>
        <v>214</v>
      </c>
      <c r="B282" s="122" t="s">
        <v>15</v>
      </c>
      <c r="C282" s="123" t="s">
        <v>27</v>
      </c>
      <c r="D282" s="122">
        <v>89708</v>
      </c>
      <c r="E282" s="124" t="s">
        <v>331</v>
      </c>
      <c r="F282" s="122" t="s">
        <v>29</v>
      </c>
      <c r="G282" s="122">
        <v>4</v>
      </c>
      <c r="H282" s="121"/>
      <c r="I282" s="125">
        <f t="shared" si="166"/>
        <v>0</v>
      </c>
      <c r="J282" s="125">
        <f t="shared" si="176"/>
        <v>0</v>
      </c>
      <c r="K282" s="125">
        <f t="shared" si="177"/>
        <v>0</v>
      </c>
      <c r="M282" s="86" t="e">
        <f t="shared" si="175"/>
        <v>#DIV/0!</v>
      </c>
    </row>
    <row r="283" spans="1:13" ht="30" x14ac:dyDescent="0.25">
      <c r="A283" s="122">
        <f t="shared" si="178"/>
        <v>215</v>
      </c>
      <c r="B283" s="122" t="s">
        <v>15</v>
      </c>
      <c r="C283" s="123" t="s">
        <v>27</v>
      </c>
      <c r="D283" s="122">
        <v>89709</v>
      </c>
      <c r="E283" s="124" t="s">
        <v>332</v>
      </c>
      <c r="F283" s="122" t="s">
        <v>29</v>
      </c>
      <c r="G283" s="122">
        <v>8</v>
      </c>
      <c r="H283" s="121"/>
      <c r="I283" s="125">
        <f t="shared" si="166"/>
        <v>0</v>
      </c>
      <c r="J283" s="125">
        <f t="shared" si="176"/>
        <v>0</v>
      </c>
      <c r="K283" s="125">
        <f t="shared" si="177"/>
        <v>0</v>
      </c>
      <c r="M283" s="86" t="e">
        <f t="shared" si="175"/>
        <v>#DIV/0!</v>
      </c>
    </row>
    <row r="284" spans="1:13" ht="30" x14ac:dyDescent="0.25">
      <c r="A284" s="122">
        <f t="shared" si="178"/>
        <v>216</v>
      </c>
      <c r="B284" s="122" t="s">
        <v>15</v>
      </c>
      <c r="C284" s="123" t="s">
        <v>27</v>
      </c>
      <c r="D284" s="122">
        <v>86883</v>
      </c>
      <c r="E284" s="124" t="s">
        <v>333</v>
      </c>
      <c r="F284" s="122" t="s">
        <v>29</v>
      </c>
      <c r="G284" s="122">
        <v>53</v>
      </c>
      <c r="H284" s="121"/>
      <c r="I284" s="125">
        <f t="shared" si="166"/>
        <v>0</v>
      </c>
      <c r="J284" s="125">
        <f t="shared" si="176"/>
        <v>0</v>
      </c>
      <c r="K284" s="125">
        <f t="shared" si="177"/>
        <v>0</v>
      </c>
      <c r="M284" s="86" t="e">
        <f t="shared" si="175"/>
        <v>#DIV/0!</v>
      </c>
    </row>
    <row r="285" spans="1:13" ht="30" x14ac:dyDescent="0.25">
      <c r="A285" s="122">
        <f t="shared" si="178"/>
        <v>217</v>
      </c>
      <c r="B285" s="122" t="s">
        <v>15</v>
      </c>
      <c r="C285" s="123" t="s">
        <v>27</v>
      </c>
      <c r="D285" s="122">
        <v>86882</v>
      </c>
      <c r="E285" s="124" t="s">
        <v>334</v>
      </c>
      <c r="F285" s="122" t="s">
        <v>29</v>
      </c>
      <c r="G285" s="122">
        <v>3</v>
      </c>
      <c r="H285" s="121"/>
      <c r="I285" s="125">
        <f t="shared" si="166"/>
        <v>0</v>
      </c>
      <c r="J285" s="125">
        <f t="shared" si="176"/>
        <v>0</v>
      </c>
      <c r="K285" s="125">
        <f t="shared" si="177"/>
        <v>0</v>
      </c>
      <c r="M285" s="86" t="e">
        <f t="shared" si="175"/>
        <v>#DIV/0!</v>
      </c>
    </row>
    <row r="286" spans="1:13" x14ac:dyDescent="0.25">
      <c r="A286" s="122">
        <f t="shared" si="178"/>
        <v>218</v>
      </c>
      <c r="B286" s="122" t="s">
        <v>15</v>
      </c>
      <c r="C286" s="123" t="s">
        <v>335</v>
      </c>
      <c r="D286" s="122" t="s">
        <v>336</v>
      </c>
      <c r="E286" s="124" t="s">
        <v>337</v>
      </c>
      <c r="F286" s="122" t="s">
        <v>29</v>
      </c>
      <c r="G286" s="122">
        <v>2</v>
      </c>
      <c r="H286" s="121"/>
      <c r="I286" s="125">
        <f t="shared" si="166"/>
        <v>0</v>
      </c>
      <c r="J286" s="125">
        <f t="shared" si="176"/>
        <v>0</v>
      </c>
      <c r="K286" s="125">
        <f t="shared" si="177"/>
        <v>0</v>
      </c>
      <c r="M286" s="86" t="e">
        <f t="shared" si="175"/>
        <v>#DIV/0!</v>
      </c>
    </row>
    <row r="287" spans="1:13" ht="30" x14ac:dyDescent="0.25">
      <c r="A287" s="122">
        <f t="shared" si="178"/>
        <v>219</v>
      </c>
      <c r="B287" s="122" t="s">
        <v>15</v>
      </c>
      <c r="C287" s="123" t="s">
        <v>27</v>
      </c>
      <c r="D287" s="122">
        <v>86879</v>
      </c>
      <c r="E287" s="124" t="s">
        <v>338</v>
      </c>
      <c r="F287" s="122" t="s">
        <v>29</v>
      </c>
      <c r="G287" s="122">
        <v>56</v>
      </c>
      <c r="H287" s="121"/>
      <c r="I287" s="125">
        <f t="shared" si="166"/>
        <v>0</v>
      </c>
      <c r="J287" s="125">
        <f t="shared" si="176"/>
        <v>0</v>
      </c>
      <c r="K287" s="125">
        <f t="shared" si="177"/>
        <v>0</v>
      </c>
      <c r="M287" s="86" t="e">
        <f t="shared" si="175"/>
        <v>#DIV/0!</v>
      </c>
    </row>
    <row r="288" spans="1:13" ht="30" x14ac:dyDescent="0.25">
      <c r="A288" s="122">
        <f t="shared" si="178"/>
        <v>220</v>
      </c>
      <c r="B288" s="122" t="s">
        <v>15</v>
      </c>
      <c r="C288" s="123" t="s">
        <v>27</v>
      </c>
      <c r="D288" s="122">
        <v>104063</v>
      </c>
      <c r="E288" s="124" t="s">
        <v>339</v>
      </c>
      <c r="F288" s="122" t="s">
        <v>29</v>
      </c>
      <c r="G288" s="122">
        <v>18</v>
      </c>
      <c r="H288" s="121"/>
      <c r="I288" s="125">
        <f t="shared" si="166"/>
        <v>0</v>
      </c>
      <c r="J288" s="125">
        <f t="shared" si="176"/>
        <v>0</v>
      </c>
      <c r="K288" s="125">
        <f t="shared" si="177"/>
        <v>0</v>
      </c>
      <c r="M288" s="86" t="e">
        <f t="shared" si="175"/>
        <v>#DIV/0!</v>
      </c>
    </row>
    <row r="289" spans="1:13" ht="45" x14ac:dyDescent="0.25">
      <c r="A289" s="122">
        <f t="shared" si="178"/>
        <v>221</v>
      </c>
      <c r="B289" s="122" t="s">
        <v>15</v>
      </c>
      <c r="C289" s="123" t="s">
        <v>27</v>
      </c>
      <c r="D289" s="122">
        <v>89811</v>
      </c>
      <c r="E289" s="124" t="s">
        <v>340</v>
      </c>
      <c r="F289" s="122" t="s">
        <v>29</v>
      </c>
      <c r="G289" s="122">
        <v>13</v>
      </c>
      <c r="H289" s="121"/>
      <c r="I289" s="125">
        <f t="shared" si="166"/>
        <v>0</v>
      </c>
      <c r="J289" s="125">
        <f t="shared" si="176"/>
        <v>0</v>
      </c>
      <c r="K289" s="125">
        <f t="shared" si="177"/>
        <v>0</v>
      </c>
      <c r="M289" s="86" t="e">
        <f t="shared" si="175"/>
        <v>#DIV/0!</v>
      </c>
    </row>
    <row r="290" spans="1:13" ht="45" x14ac:dyDescent="0.25">
      <c r="A290" s="122">
        <f t="shared" si="178"/>
        <v>222</v>
      </c>
      <c r="B290" s="122" t="s">
        <v>15</v>
      </c>
      <c r="C290" s="123" t="s">
        <v>27</v>
      </c>
      <c r="D290" s="122">
        <v>89728</v>
      </c>
      <c r="E290" s="124" t="s">
        <v>341</v>
      </c>
      <c r="F290" s="122" t="s">
        <v>29</v>
      </c>
      <c r="G290" s="122">
        <v>93</v>
      </c>
      <c r="H290" s="121"/>
      <c r="I290" s="125">
        <f t="shared" si="166"/>
        <v>0</v>
      </c>
      <c r="J290" s="125">
        <f t="shared" si="176"/>
        <v>0</v>
      </c>
      <c r="K290" s="125">
        <f t="shared" si="177"/>
        <v>0</v>
      </c>
      <c r="M290" s="86" t="e">
        <f t="shared" si="175"/>
        <v>#DIV/0!</v>
      </c>
    </row>
    <row r="291" spans="1:13" ht="45" x14ac:dyDescent="0.25">
      <c r="A291" s="122">
        <f t="shared" si="178"/>
        <v>223</v>
      </c>
      <c r="B291" s="122" t="s">
        <v>15</v>
      </c>
      <c r="C291" s="123" t="s">
        <v>27</v>
      </c>
      <c r="D291" s="122">
        <v>89746</v>
      </c>
      <c r="E291" s="124" t="s">
        <v>342</v>
      </c>
      <c r="F291" s="122" t="s">
        <v>29</v>
      </c>
      <c r="G291" s="122">
        <v>1</v>
      </c>
      <c r="H291" s="121"/>
      <c r="I291" s="125">
        <f t="shared" si="166"/>
        <v>0</v>
      </c>
      <c r="J291" s="125">
        <f t="shared" si="176"/>
        <v>0</v>
      </c>
      <c r="K291" s="125">
        <f t="shared" si="177"/>
        <v>0</v>
      </c>
      <c r="M291" s="86" t="e">
        <f t="shared" si="175"/>
        <v>#DIV/0!</v>
      </c>
    </row>
    <row r="292" spans="1:13" ht="45" x14ac:dyDescent="0.25">
      <c r="A292" s="122">
        <f t="shared" si="178"/>
        <v>224</v>
      </c>
      <c r="B292" s="122" t="s">
        <v>15</v>
      </c>
      <c r="C292" s="123" t="s">
        <v>27</v>
      </c>
      <c r="D292" s="122">
        <v>89726</v>
      </c>
      <c r="E292" s="124" t="s">
        <v>343</v>
      </c>
      <c r="F292" s="122" t="s">
        <v>29</v>
      </c>
      <c r="G292" s="122">
        <v>44</v>
      </c>
      <c r="H292" s="121"/>
      <c r="I292" s="125">
        <f t="shared" si="166"/>
        <v>0</v>
      </c>
      <c r="J292" s="125">
        <f t="shared" si="176"/>
        <v>0</v>
      </c>
      <c r="K292" s="125">
        <f t="shared" si="177"/>
        <v>0</v>
      </c>
      <c r="M292" s="86" t="e">
        <f t="shared" si="175"/>
        <v>#DIV/0!</v>
      </c>
    </row>
    <row r="293" spans="1:13" ht="45" x14ac:dyDescent="0.25">
      <c r="A293" s="122">
        <f t="shared" si="178"/>
        <v>225</v>
      </c>
      <c r="B293" s="122" t="s">
        <v>15</v>
      </c>
      <c r="C293" s="123" t="s">
        <v>27</v>
      </c>
      <c r="D293" s="122">
        <v>89732</v>
      </c>
      <c r="E293" s="124" t="s">
        <v>283</v>
      </c>
      <c r="F293" s="122" t="s">
        <v>29</v>
      </c>
      <c r="G293" s="122">
        <v>37</v>
      </c>
      <c r="H293" s="121"/>
      <c r="I293" s="125">
        <f t="shared" si="166"/>
        <v>0</v>
      </c>
      <c r="J293" s="125">
        <f t="shared" si="176"/>
        <v>0</v>
      </c>
      <c r="K293" s="125">
        <f t="shared" si="177"/>
        <v>0</v>
      </c>
      <c r="M293" s="86" t="e">
        <f t="shared" si="175"/>
        <v>#DIV/0!</v>
      </c>
    </row>
    <row r="294" spans="1:13" ht="45" x14ac:dyDescent="0.25">
      <c r="A294" s="122">
        <f t="shared" si="178"/>
        <v>226</v>
      </c>
      <c r="B294" s="122" t="s">
        <v>15</v>
      </c>
      <c r="C294" s="123" t="s">
        <v>27</v>
      </c>
      <c r="D294" s="122">
        <v>89739</v>
      </c>
      <c r="E294" s="124" t="s">
        <v>344</v>
      </c>
      <c r="F294" s="122" t="s">
        <v>29</v>
      </c>
      <c r="G294" s="122">
        <v>5</v>
      </c>
      <c r="H294" s="121"/>
      <c r="I294" s="125">
        <f t="shared" si="166"/>
        <v>0</v>
      </c>
      <c r="J294" s="125">
        <f t="shared" si="176"/>
        <v>0</v>
      </c>
      <c r="K294" s="125">
        <f t="shared" si="177"/>
        <v>0</v>
      </c>
      <c r="M294" s="86" t="e">
        <f t="shared" si="175"/>
        <v>#DIV/0!</v>
      </c>
    </row>
    <row r="295" spans="1:13" ht="45" x14ac:dyDescent="0.25">
      <c r="A295" s="122">
        <f t="shared" si="178"/>
        <v>227</v>
      </c>
      <c r="B295" s="122" t="s">
        <v>15</v>
      </c>
      <c r="C295" s="123" t="s">
        <v>27</v>
      </c>
      <c r="D295" s="122">
        <v>89724</v>
      </c>
      <c r="E295" s="124" t="s">
        <v>345</v>
      </c>
      <c r="F295" s="122" t="s">
        <v>29</v>
      </c>
      <c r="G295" s="122">
        <v>57</v>
      </c>
      <c r="H295" s="121"/>
      <c r="I295" s="125">
        <f t="shared" ref="I295:I352" si="179">ROUND(H295*(1+$K$4),2)</f>
        <v>0</v>
      </c>
      <c r="J295" s="125">
        <f t="shared" si="176"/>
        <v>0</v>
      </c>
      <c r="K295" s="125">
        <f t="shared" si="177"/>
        <v>0</v>
      </c>
      <c r="M295" s="86" t="e">
        <f t="shared" si="175"/>
        <v>#DIV/0!</v>
      </c>
    </row>
    <row r="296" spans="1:13" ht="45" x14ac:dyDescent="0.25">
      <c r="A296" s="122">
        <f t="shared" si="178"/>
        <v>228</v>
      </c>
      <c r="B296" s="122" t="s">
        <v>15</v>
      </c>
      <c r="C296" s="123" t="s">
        <v>27</v>
      </c>
      <c r="D296" s="122">
        <v>89731</v>
      </c>
      <c r="E296" s="124" t="s">
        <v>284</v>
      </c>
      <c r="F296" s="122" t="s">
        <v>29</v>
      </c>
      <c r="G296" s="122">
        <v>4</v>
      </c>
      <c r="H296" s="121"/>
      <c r="I296" s="125">
        <f t="shared" si="179"/>
        <v>0</v>
      </c>
      <c r="J296" s="125">
        <f t="shared" si="176"/>
        <v>0</v>
      </c>
      <c r="K296" s="125">
        <f t="shared" si="177"/>
        <v>0</v>
      </c>
      <c r="M296" s="86" t="e">
        <f t="shared" si="175"/>
        <v>#DIV/0!</v>
      </c>
    </row>
    <row r="297" spans="1:13" ht="45" x14ac:dyDescent="0.25">
      <c r="A297" s="122">
        <f t="shared" si="178"/>
        <v>229</v>
      </c>
      <c r="B297" s="122" t="s">
        <v>15</v>
      </c>
      <c r="C297" s="123" t="s">
        <v>27</v>
      </c>
      <c r="D297" s="122">
        <v>104345</v>
      </c>
      <c r="E297" s="124" t="s">
        <v>346</v>
      </c>
      <c r="F297" s="122" t="s">
        <v>29</v>
      </c>
      <c r="G297" s="122">
        <v>20</v>
      </c>
      <c r="H297" s="121"/>
      <c r="I297" s="125">
        <f t="shared" si="179"/>
        <v>0</v>
      </c>
      <c r="J297" s="125">
        <f t="shared" si="176"/>
        <v>0</v>
      </c>
      <c r="K297" s="125">
        <f t="shared" si="177"/>
        <v>0</v>
      </c>
      <c r="M297" s="86" t="e">
        <f t="shared" si="175"/>
        <v>#DIV/0!</v>
      </c>
    </row>
    <row r="298" spans="1:13" ht="45" x14ac:dyDescent="0.25">
      <c r="A298" s="122">
        <f t="shared" si="178"/>
        <v>230</v>
      </c>
      <c r="B298" s="122" t="s">
        <v>15</v>
      </c>
      <c r="C298" s="123" t="s">
        <v>27</v>
      </c>
      <c r="D298" s="122">
        <v>104347</v>
      </c>
      <c r="E298" s="124" t="s">
        <v>347</v>
      </c>
      <c r="F298" s="122" t="s">
        <v>29</v>
      </c>
      <c r="G298" s="122">
        <v>1</v>
      </c>
      <c r="H298" s="121"/>
      <c r="I298" s="125">
        <f t="shared" si="179"/>
        <v>0</v>
      </c>
      <c r="J298" s="125">
        <f t="shared" si="176"/>
        <v>0</v>
      </c>
      <c r="K298" s="125">
        <f t="shared" si="177"/>
        <v>0</v>
      </c>
      <c r="M298" s="86" t="e">
        <f t="shared" si="175"/>
        <v>#DIV/0!</v>
      </c>
    </row>
    <row r="299" spans="1:13" ht="45" x14ac:dyDescent="0.25">
      <c r="A299" s="122">
        <f t="shared" si="178"/>
        <v>231</v>
      </c>
      <c r="B299" s="122" t="s">
        <v>15</v>
      </c>
      <c r="C299" s="123" t="s">
        <v>27</v>
      </c>
      <c r="D299" s="122">
        <v>89797</v>
      </c>
      <c r="E299" s="124" t="s">
        <v>348</v>
      </c>
      <c r="F299" s="122" t="s">
        <v>29</v>
      </c>
      <c r="G299" s="122">
        <v>4</v>
      </c>
      <c r="H299" s="121"/>
      <c r="I299" s="125">
        <f t="shared" si="179"/>
        <v>0</v>
      </c>
      <c r="J299" s="125">
        <f t="shared" si="176"/>
        <v>0</v>
      </c>
      <c r="K299" s="125">
        <f t="shared" si="177"/>
        <v>0</v>
      </c>
      <c r="M299" s="86" t="e">
        <f t="shared" si="175"/>
        <v>#DIV/0!</v>
      </c>
    </row>
    <row r="300" spans="1:13" ht="30" x14ac:dyDescent="0.25">
      <c r="A300" s="122">
        <f t="shared" si="178"/>
        <v>232</v>
      </c>
      <c r="B300" s="122" t="s">
        <v>15</v>
      </c>
      <c r="C300" s="123" t="s">
        <v>27</v>
      </c>
      <c r="D300" s="122">
        <v>104174</v>
      </c>
      <c r="E300" s="124" t="s">
        <v>349</v>
      </c>
      <c r="F300" s="122" t="s">
        <v>29</v>
      </c>
      <c r="G300" s="122">
        <v>1</v>
      </c>
      <c r="H300" s="121"/>
      <c r="I300" s="125">
        <f t="shared" si="179"/>
        <v>0</v>
      </c>
      <c r="J300" s="125">
        <f t="shared" si="176"/>
        <v>0</v>
      </c>
      <c r="K300" s="125">
        <f t="shared" si="177"/>
        <v>0</v>
      </c>
      <c r="M300" s="86" t="e">
        <f t="shared" si="175"/>
        <v>#DIV/0!</v>
      </c>
    </row>
    <row r="301" spans="1:13" ht="45" x14ac:dyDescent="0.25">
      <c r="A301" s="122">
        <f t="shared" si="178"/>
        <v>233</v>
      </c>
      <c r="B301" s="122" t="s">
        <v>15</v>
      </c>
      <c r="C301" s="123" t="s">
        <v>27</v>
      </c>
      <c r="D301" s="122">
        <v>89783</v>
      </c>
      <c r="E301" s="124" t="s">
        <v>350</v>
      </c>
      <c r="F301" s="122" t="s">
        <v>29</v>
      </c>
      <c r="G301" s="122">
        <v>18</v>
      </c>
      <c r="H301" s="121"/>
      <c r="I301" s="125">
        <f t="shared" si="179"/>
        <v>0</v>
      </c>
      <c r="J301" s="125">
        <f t="shared" si="176"/>
        <v>0</v>
      </c>
      <c r="K301" s="125">
        <f t="shared" si="177"/>
        <v>0</v>
      </c>
      <c r="M301" s="86" t="e">
        <f t="shared" si="175"/>
        <v>#DIV/0!</v>
      </c>
    </row>
    <row r="302" spans="1:13" ht="45" x14ac:dyDescent="0.25">
      <c r="A302" s="122">
        <f t="shared" si="178"/>
        <v>234</v>
      </c>
      <c r="B302" s="122" t="s">
        <v>15</v>
      </c>
      <c r="C302" s="123" t="s">
        <v>27</v>
      </c>
      <c r="D302" s="122">
        <v>89785</v>
      </c>
      <c r="E302" s="124" t="s">
        <v>351</v>
      </c>
      <c r="F302" s="122" t="s">
        <v>29</v>
      </c>
      <c r="G302" s="122">
        <v>2</v>
      </c>
      <c r="H302" s="121"/>
      <c r="I302" s="125">
        <f t="shared" si="179"/>
        <v>0</v>
      </c>
      <c r="J302" s="125">
        <f t="shared" si="176"/>
        <v>0</v>
      </c>
      <c r="K302" s="125">
        <f t="shared" si="177"/>
        <v>0</v>
      </c>
      <c r="M302" s="86" t="e">
        <f t="shared" si="175"/>
        <v>#DIV/0!</v>
      </c>
    </row>
    <row r="303" spans="1:13" ht="45" x14ac:dyDescent="0.25">
      <c r="A303" s="122">
        <f t="shared" si="178"/>
        <v>235</v>
      </c>
      <c r="B303" s="122" t="s">
        <v>15</v>
      </c>
      <c r="C303" s="123" t="s">
        <v>27</v>
      </c>
      <c r="D303" s="122">
        <v>89795</v>
      </c>
      <c r="E303" s="124" t="s">
        <v>352</v>
      </c>
      <c r="F303" s="122" t="s">
        <v>29</v>
      </c>
      <c r="G303" s="122">
        <v>1</v>
      </c>
      <c r="H303" s="121"/>
      <c r="I303" s="125">
        <f t="shared" si="179"/>
        <v>0</v>
      </c>
      <c r="J303" s="125">
        <f t="shared" si="176"/>
        <v>0</v>
      </c>
      <c r="K303" s="125">
        <f t="shared" si="177"/>
        <v>0</v>
      </c>
      <c r="M303" s="86" t="e">
        <f t="shared" si="175"/>
        <v>#DIV/0!</v>
      </c>
    </row>
    <row r="304" spans="1:13" x14ac:dyDescent="0.25">
      <c r="A304" s="122">
        <f t="shared" si="178"/>
        <v>236</v>
      </c>
      <c r="B304" s="122" t="s">
        <v>15</v>
      </c>
      <c r="C304" s="123" t="s">
        <v>23</v>
      </c>
      <c r="D304" s="122" t="s">
        <v>353</v>
      </c>
      <c r="E304" s="124" t="s">
        <v>354</v>
      </c>
      <c r="F304" s="122" t="s">
        <v>29</v>
      </c>
      <c r="G304" s="122">
        <v>1</v>
      </c>
      <c r="H304" s="121"/>
      <c r="I304" s="125">
        <f t="shared" si="179"/>
        <v>0</v>
      </c>
      <c r="J304" s="125">
        <f t="shared" si="176"/>
        <v>0</v>
      </c>
      <c r="K304" s="125">
        <f t="shared" si="177"/>
        <v>0</v>
      </c>
      <c r="M304" s="86" t="e">
        <f t="shared" si="175"/>
        <v>#DIV/0!</v>
      </c>
    </row>
    <row r="305" spans="1:13" ht="30" x14ac:dyDescent="0.25">
      <c r="A305" s="122">
        <f t="shared" si="178"/>
        <v>237</v>
      </c>
      <c r="B305" s="122" t="s">
        <v>15</v>
      </c>
      <c r="C305" s="123" t="s">
        <v>27</v>
      </c>
      <c r="D305" s="122">
        <v>89549</v>
      </c>
      <c r="E305" s="124" t="s">
        <v>355</v>
      </c>
      <c r="F305" s="122" t="s">
        <v>29</v>
      </c>
      <c r="G305" s="122">
        <v>1</v>
      </c>
      <c r="H305" s="121"/>
      <c r="I305" s="125">
        <f t="shared" si="179"/>
        <v>0</v>
      </c>
      <c r="J305" s="125">
        <f t="shared" si="176"/>
        <v>0</v>
      </c>
      <c r="K305" s="125">
        <f t="shared" si="177"/>
        <v>0</v>
      </c>
      <c r="M305" s="86" t="e">
        <f t="shared" si="175"/>
        <v>#DIV/0!</v>
      </c>
    </row>
    <row r="306" spans="1:13" ht="30" x14ac:dyDescent="0.25">
      <c r="A306" s="122">
        <f t="shared" si="178"/>
        <v>238</v>
      </c>
      <c r="B306" s="122" t="s">
        <v>15</v>
      </c>
      <c r="C306" s="123" t="s">
        <v>16</v>
      </c>
      <c r="D306" s="122" t="s">
        <v>356</v>
      </c>
      <c r="E306" s="124" t="s">
        <v>357</v>
      </c>
      <c r="F306" s="122" t="s">
        <v>53</v>
      </c>
      <c r="G306" s="122">
        <v>139</v>
      </c>
      <c r="H306" s="121"/>
      <c r="I306" s="125">
        <f t="shared" si="179"/>
        <v>0</v>
      </c>
      <c r="J306" s="125">
        <f t="shared" si="176"/>
        <v>0</v>
      </c>
      <c r="K306" s="125">
        <f t="shared" si="177"/>
        <v>0</v>
      </c>
      <c r="M306" s="86" t="e">
        <f t="shared" si="175"/>
        <v>#DIV/0!</v>
      </c>
    </row>
    <row r="307" spans="1:13" ht="30" x14ac:dyDescent="0.25">
      <c r="A307" s="122">
        <f t="shared" si="178"/>
        <v>239</v>
      </c>
      <c r="B307" s="122" t="s">
        <v>15</v>
      </c>
      <c r="C307" s="123" t="s">
        <v>16</v>
      </c>
      <c r="D307" s="122" t="s">
        <v>358</v>
      </c>
      <c r="E307" s="124" t="s">
        <v>359</v>
      </c>
      <c r="F307" s="122" t="s">
        <v>53</v>
      </c>
      <c r="G307" s="122">
        <v>14.2</v>
      </c>
      <c r="H307" s="121"/>
      <c r="I307" s="125">
        <f t="shared" si="179"/>
        <v>0</v>
      </c>
      <c r="J307" s="125">
        <f t="shared" si="176"/>
        <v>0</v>
      </c>
      <c r="K307" s="125">
        <f t="shared" si="177"/>
        <v>0</v>
      </c>
      <c r="M307" s="86" t="e">
        <f t="shared" si="175"/>
        <v>#DIV/0!</v>
      </c>
    </row>
    <row r="308" spans="1:13" ht="30" x14ac:dyDescent="0.25">
      <c r="A308" s="122">
        <f t="shared" si="178"/>
        <v>240</v>
      </c>
      <c r="B308" s="122" t="s">
        <v>15</v>
      </c>
      <c r="C308" s="123" t="s">
        <v>16</v>
      </c>
      <c r="D308" s="122" t="s">
        <v>360</v>
      </c>
      <c r="E308" s="124" t="s">
        <v>361</v>
      </c>
      <c r="F308" s="122" t="s">
        <v>53</v>
      </c>
      <c r="G308" s="122">
        <v>78.2</v>
      </c>
      <c r="H308" s="121"/>
      <c r="I308" s="125">
        <f t="shared" si="179"/>
        <v>0</v>
      </c>
      <c r="J308" s="125">
        <f t="shared" si="176"/>
        <v>0</v>
      </c>
      <c r="K308" s="125">
        <f t="shared" si="177"/>
        <v>0</v>
      </c>
      <c r="M308" s="86" t="e">
        <f t="shared" si="175"/>
        <v>#DIV/0!</v>
      </c>
    </row>
    <row r="309" spans="1:13" ht="30" x14ac:dyDescent="0.25">
      <c r="A309" s="122">
        <f t="shared" si="178"/>
        <v>241</v>
      </c>
      <c r="B309" s="122" t="s">
        <v>15</v>
      </c>
      <c r="C309" s="123" t="s">
        <v>16</v>
      </c>
      <c r="D309" s="122" t="s">
        <v>362</v>
      </c>
      <c r="E309" s="124" t="s">
        <v>363</v>
      </c>
      <c r="F309" s="122" t="s">
        <v>53</v>
      </c>
      <c r="G309" s="122">
        <v>13.9</v>
      </c>
      <c r="H309" s="121"/>
      <c r="I309" s="125">
        <f t="shared" si="179"/>
        <v>0</v>
      </c>
      <c r="J309" s="125">
        <f t="shared" si="176"/>
        <v>0</v>
      </c>
      <c r="K309" s="125">
        <f t="shared" si="177"/>
        <v>0</v>
      </c>
      <c r="M309" s="86" t="e">
        <f t="shared" si="175"/>
        <v>#DIV/0!</v>
      </c>
    </row>
    <row r="310" spans="1:13" x14ac:dyDescent="0.25">
      <c r="A310" s="122">
        <f t="shared" si="178"/>
        <v>242</v>
      </c>
      <c r="B310" s="122" t="s">
        <v>15</v>
      </c>
      <c r="C310" s="123" t="s">
        <v>16</v>
      </c>
      <c r="D310" s="122" t="s">
        <v>364</v>
      </c>
      <c r="E310" s="124" t="s">
        <v>365</v>
      </c>
      <c r="F310" s="122" t="s">
        <v>53</v>
      </c>
      <c r="G310" s="122">
        <v>86.8</v>
      </c>
      <c r="H310" s="121"/>
      <c r="I310" s="125">
        <f t="shared" si="179"/>
        <v>0</v>
      </c>
      <c r="J310" s="125">
        <f t="shared" si="176"/>
        <v>0</v>
      </c>
      <c r="K310" s="125">
        <f t="shared" si="177"/>
        <v>0</v>
      </c>
      <c r="M310" s="86" t="e">
        <f t="shared" si="175"/>
        <v>#DIV/0!</v>
      </c>
    </row>
    <row r="311" spans="1:13" ht="30" x14ac:dyDescent="0.25">
      <c r="A311" s="122">
        <f t="shared" si="178"/>
        <v>243</v>
      </c>
      <c r="B311" s="122" t="s">
        <v>15</v>
      </c>
      <c r="C311" s="123" t="s">
        <v>16</v>
      </c>
      <c r="D311" s="122" t="s">
        <v>366</v>
      </c>
      <c r="E311" s="124" t="s">
        <v>367</v>
      </c>
      <c r="F311" s="122" t="s">
        <v>53</v>
      </c>
      <c r="G311" s="122">
        <v>34.200000000000003</v>
      </c>
      <c r="H311" s="121"/>
      <c r="I311" s="125">
        <f t="shared" si="179"/>
        <v>0</v>
      </c>
      <c r="J311" s="125">
        <f t="shared" si="176"/>
        <v>0</v>
      </c>
      <c r="K311" s="125">
        <f t="shared" si="177"/>
        <v>0</v>
      </c>
      <c r="M311" s="86" t="e">
        <f t="shared" si="175"/>
        <v>#DIV/0!</v>
      </c>
    </row>
    <row r="312" spans="1:13" ht="30" x14ac:dyDescent="0.25">
      <c r="A312" s="122">
        <f t="shared" si="178"/>
        <v>244</v>
      </c>
      <c r="B312" s="122" t="s">
        <v>15</v>
      </c>
      <c r="C312" s="123" t="s">
        <v>16</v>
      </c>
      <c r="D312" s="122" t="s">
        <v>286</v>
      </c>
      <c r="E312" s="124" t="s">
        <v>287</v>
      </c>
      <c r="F312" s="122" t="s">
        <v>53</v>
      </c>
      <c r="G312" s="122">
        <v>1.5</v>
      </c>
      <c r="H312" s="121"/>
      <c r="I312" s="125">
        <f t="shared" si="179"/>
        <v>0</v>
      </c>
      <c r="J312" s="125">
        <f t="shared" si="176"/>
        <v>0</v>
      </c>
      <c r="K312" s="125">
        <f t="shared" si="177"/>
        <v>0</v>
      </c>
      <c r="M312" s="86" t="e">
        <f t="shared" si="175"/>
        <v>#DIV/0!</v>
      </c>
    </row>
    <row r="313" spans="1:13" ht="30" x14ac:dyDescent="0.25">
      <c r="A313" s="122">
        <f t="shared" si="178"/>
        <v>245</v>
      </c>
      <c r="B313" s="122" t="s">
        <v>15</v>
      </c>
      <c r="C313" s="123" t="s">
        <v>19</v>
      </c>
      <c r="D313" s="122">
        <v>1595</v>
      </c>
      <c r="E313" s="124" t="s">
        <v>368</v>
      </c>
      <c r="F313" s="122" t="s">
        <v>183</v>
      </c>
      <c r="G313" s="122">
        <v>13</v>
      </c>
      <c r="H313" s="121"/>
      <c r="I313" s="125">
        <f t="shared" si="179"/>
        <v>0</v>
      </c>
      <c r="J313" s="125">
        <f t="shared" si="176"/>
        <v>0</v>
      </c>
      <c r="K313" s="125">
        <f t="shared" si="177"/>
        <v>0</v>
      </c>
      <c r="M313" s="86" t="e">
        <f t="shared" si="175"/>
        <v>#DIV/0!</v>
      </c>
    </row>
    <row r="314" spans="1:13" ht="30" x14ac:dyDescent="0.25">
      <c r="A314" s="122">
        <f t="shared" si="178"/>
        <v>246</v>
      </c>
      <c r="B314" s="122" t="s">
        <v>15</v>
      </c>
      <c r="C314" s="123" t="s">
        <v>27</v>
      </c>
      <c r="D314" s="122">
        <v>89373</v>
      </c>
      <c r="E314" s="124" t="s">
        <v>297</v>
      </c>
      <c r="F314" s="122" t="s">
        <v>29</v>
      </c>
      <c r="G314" s="122">
        <v>27</v>
      </c>
      <c r="H314" s="121"/>
      <c r="I314" s="125">
        <f t="shared" si="179"/>
        <v>0</v>
      </c>
      <c r="J314" s="125">
        <f t="shared" si="176"/>
        <v>0</v>
      </c>
      <c r="K314" s="125">
        <f t="shared" si="177"/>
        <v>0</v>
      </c>
      <c r="M314" s="86" t="e">
        <f t="shared" si="175"/>
        <v>#DIV/0!</v>
      </c>
    </row>
    <row r="315" spans="1:13" ht="30" x14ac:dyDescent="0.25">
      <c r="A315" s="122">
        <f t="shared" si="178"/>
        <v>247</v>
      </c>
      <c r="B315" s="122" t="s">
        <v>15</v>
      </c>
      <c r="C315" s="123" t="s">
        <v>27</v>
      </c>
      <c r="D315" s="122">
        <v>104014</v>
      </c>
      <c r="E315" s="124" t="s">
        <v>369</v>
      </c>
      <c r="F315" s="122" t="s">
        <v>29</v>
      </c>
      <c r="G315" s="122">
        <v>27</v>
      </c>
      <c r="H315" s="121"/>
      <c r="I315" s="125">
        <f t="shared" si="179"/>
        <v>0</v>
      </c>
      <c r="J315" s="125">
        <f t="shared" si="176"/>
        <v>0</v>
      </c>
      <c r="K315" s="125">
        <f t="shared" si="177"/>
        <v>0</v>
      </c>
      <c r="M315" s="86" t="e">
        <f t="shared" si="175"/>
        <v>#DIV/0!</v>
      </c>
    </row>
    <row r="316" spans="1:13" ht="30" x14ac:dyDescent="0.25">
      <c r="A316" s="122">
        <f t="shared" si="178"/>
        <v>248</v>
      </c>
      <c r="B316" s="122" t="s">
        <v>15</v>
      </c>
      <c r="C316" s="123" t="s">
        <v>27</v>
      </c>
      <c r="D316" s="122">
        <v>89384</v>
      </c>
      <c r="E316" s="124" t="s">
        <v>370</v>
      </c>
      <c r="F316" s="122" t="s">
        <v>29</v>
      </c>
      <c r="G316" s="122">
        <v>27</v>
      </c>
      <c r="H316" s="121"/>
      <c r="I316" s="125">
        <f t="shared" si="179"/>
        <v>0</v>
      </c>
      <c r="J316" s="125">
        <f t="shared" si="176"/>
        <v>0</v>
      </c>
      <c r="K316" s="125">
        <f t="shared" si="177"/>
        <v>0</v>
      </c>
      <c r="M316" s="86" t="e">
        <f t="shared" si="175"/>
        <v>#DIV/0!</v>
      </c>
    </row>
    <row r="317" spans="1:13" ht="30" x14ac:dyDescent="0.25">
      <c r="A317" s="122">
        <f t="shared" si="178"/>
        <v>249</v>
      </c>
      <c r="B317" s="122" t="s">
        <v>15</v>
      </c>
      <c r="C317" s="123" t="s">
        <v>27</v>
      </c>
      <c r="D317" s="122">
        <v>89408</v>
      </c>
      <c r="E317" s="124" t="s">
        <v>371</v>
      </c>
      <c r="F317" s="122" t="s">
        <v>29</v>
      </c>
      <c r="G317" s="122">
        <v>54</v>
      </c>
      <c r="H317" s="121"/>
      <c r="I317" s="125">
        <f t="shared" si="179"/>
        <v>0</v>
      </c>
      <c r="J317" s="125">
        <f t="shared" si="176"/>
        <v>0</v>
      </c>
      <c r="K317" s="125">
        <f t="shared" si="177"/>
        <v>0</v>
      </c>
      <c r="M317" s="86" t="e">
        <f t="shared" si="175"/>
        <v>#DIV/0!</v>
      </c>
    </row>
    <row r="318" spans="1:13" ht="30" x14ac:dyDescent="0.25">
      <c r="A318" s="122">
        <f t="shared" si="178"/>
        <v>250</v>
      </c>
      <c r="B318" s="122" t="s">
        <v>15</v>
      </c>
      <c r="C318" s="123" t="s">
        <v>27</v>
      </c>
      <c r="D318" s="122">
        <v>89356</v>
      </c>
      <c r="E318" s="124" t="s">
        <v>304</v>
      </c>
      <c r="F318" s="122" t="s">
        <v>53</v>
      </c>
      <c r="G318" s="122">
        <v>162</v>
      </c>
      <c r="H318" s="121"/>
      <c r="I318" s="125">
        <f t="shared" si="179"/>
        <v>0</v>
      </c>
      <c r="J318" s="125">
        <f t="shared" si="176"/>
        <v>0</v>
      </c>
      <c r="K318" s="125">
        <f t="shared" si="177"/>
        <v>0</v>
      </c>
      <c r="M318" s="86" t="e">
        <f t="shared" si="175"/>
        <v>#DIV/0!</v>
      </c>
    </row>
    <row r="319" spans="1:13" x14ac:dyDescent="0.25">
      <c r="A319" s="122">
        <f t="shared" si="178"/>
        <v>251</v>
      </c>
      <c r="B319" s="122" t="s">
        <v>15</v>
      </c>
      <c r="C319" s="123" t="s">
        <v>19</v>
      </c>
      <c r="D319" s="122">
        <v>12646</v>
      </c>
      <c r="E319" s="124" t="s">
        <v>372</v>
      </c>
      <c r="F319" s="122" t="s">
        <v>29</v>
      </c>
      <c r="G319" s="122">
        <v>1</v>
      </c>
      <c r="H319" s="121"/>
      <c r="I319" s="125">
        <f t="shared" si="179"/>
        <v>0</v>
      </c>
      <c r="J319" s="125">
        <f t="shared" si="176"/>
        <v>0</v>
      </c>
      <c r="K319" s="125">
        <f t="shared" si="177"/>
        <v>0</v>
      </c>
      <c r="M319" s="86" t="e">
        <f t="shared" si="175"/>
        <v>#DIV/0!</v>
      </c>
    </row>
    <row r="320" spans="1:13" ht="30" x14ac:dyDescent="0.25">
      <c r="A320" s="122">
        <f t="shared" si="178"/>
        <v>252</v>
      </c>
      <c r="B320" s="122" t="s">
        <v>15</v>
      </c>
      <c r="C320" s="123" t="s">
        <v>27</v>
      </c>
      <c r="D320" s="122">
        <v>94962</v>
      </c>
      <c r="E320" s="124" t="s">
        <v>373</v>
      </c>
      <c r="F320" s="122" t="s">
        <v>35</v>
      </c>
      <c r="G320" s="122">
        <v>0.1</v>
      </c>
      <c r="H320" s="121"/>
      <c r="I320" s="125">
        <f t="shared" si="179"/>
        <v>0</v>
      </c>
      <c r="J320" s="125">
        <f t="shared" si="176"/>
        <v>0</v>
      </c>
      <c r="K320" s="125">
        <f t="shared" si="177"/>
        <v>0</v>
      </c>
      <c r="M320" s="86" t="e">
        <f t="shared" si="175"/>
        <v>#DIV/0!</v>
      </c>
    </row>
    <row r="321" spans="1:13" ht="45" x14ac:dyDescent="0.25">
      <c r="A321" s="122">
        <f t="shared" si="178"/>
        <v>253</v>
      </c>
      <c r="B321" s="122" t="s">
        <v>15</v>
      </c>
      <c r="C321" s="123" t="s">
        <v>27</v>
      </c>
      <c r="D321" s="122">
        <v>98055</v>
      </c>
      <c r="E321" s="124" t="s">
        <v>374</v>
      </c>
      <c r="F321" s="122" t="s">
        <v>29</v>
      </c>
      <c r="G321" s="122">
        <v>1</v>
      </c>
      <c r="H321" s="121"/>
      <c r="I321" s="125">
        <f t="shared" si="179"/>
        <v>0</v>
      </c>
      <c r="J321" s="125">
        <f t="shared" si="176"/>
        <v>0</v>
      </c>
      <c r="K321" s="125">
        <f t="shared" si="177"/>
        <v>0</v>
      </c>
      <c r="M321" s="86" t="e">
        <f t="shared" si="175"/>
        <v>#DIV/0!</v>
      </c>
    </row>
    <row r="322" spans="1:13" ht="45" x14ac:dyDescent="0.25">
      <c r="A322" s="122">
        <f t="shared" si="178"/>
        <v>254</v>
      </c>
      <c r="B322" s="122" t="s">
        <v>15</v>
      </c>
      <c r="C322" s="123" t="s">
        <v>27</v>
      </c>
      <c r="D322" s="122">
        <v>98060</v>
      </c>
      <c r="E322" s="124" t="s">
        <v>375</v>
      </c>
      <c r="F322" s="122" t="s">
        <v>29</v>
      </c>
      <c r="G322" s="122">
        <v>1</v>
      </c>
      <c r="H322" s="121"/>
      <c r="I322" s="125">
        <f t="shared" si="179"/>
        <v>0</v>
      </c>
      <c r="J322" s="125">
        <f t="shared" si="176"/>
        <v>0</v>
      </c>
      <c r="K322" s="125">
        <f t="shared" si="177"/>
        <v>0</v>
      </c>
      <c r="M322" s="86" t="e">
        <f t="shared" si="175"/>
        <v>#DIV/0!</v>
      </c>
    </row>
    <row r="323" spans="1:13" ht="45" x14ac:dyDescent="0.25">
      <c r="A323" s="122">
        <f t="shared" si="178"/>
        <v>255</v>
      </c>
      <c r="B323" s="122" t="s">
        <v>15</v>
      </c>
      <c r="C323" s="123" t="s">
        <v>27</v>
      </c>
      <c r="D323" s="122">
        <v>98101</v>
      </c>
      <c r="E323" s="124" t="s">
        <v>376</v>
      </c>
      <c r="F323" s="122" t="s">
        <v>29</v>
      </c>
      <c r="G323" s="122">
        <v>2</v>
      </c>
      <c r="H323" s="121"/>
      <c r="I323" s="125">
        <f t="shared" si="179"/>
        <v>0</v>
      </c>
      <c r="J323" s="125">
        <f t="shared" si="176"/>
        <v>0</v>
      </c>
      <c r="K323" s="125">
        <f t="shared" si="177"/>
        <v>0</v>
      </c>
      <c r="M323" s="86" t="e">
        <f t="shared" si="175"/>
        <v>#DIV/0!</v>
      </c>
    </row>
    <row r="324" spans="1:13" ht="24.95" customHeight="1" x14ac:dyDescent="0.25">
      <c r="A324" s="127" t="s">
        <v>677</v>
      </c>
      <c r="B324" s="128"/>
      <c r="C324" s="129"/>
      <c r="D324" s="128"/>
      <c r="E324" s="130" t="s">
        <v>377</v>
      </c>
      <c r="F324" s="131"/>
      <c r="G324" s="131"/>
      <c r="H324" s="132"/>
      <c r="I324" s="132"/>
      <c r="J324" s="132"/>
      <c r="K324" s="133">
        <f>SUM(K325:K342)</f>
        <v>0</v>
      </c>
      <c r="M324" s="86"/>
    </row>
    <row r="325" spans="1:13" ht="30" x14ac:dyDescent="0.25">
      <c r="A325" s="122">
        <f>A323+1</f>
        <v>256</v>
      </c>
      <c r="B325" s="122" t="s">
        <v>15</v>
      </c>
      <c r="C325" s="123" t="s">
        <v>19</v>
      </c>
      <c r="D325" s="122">
        <v>3234</v>
      </c>
      <c r="E325" s="124" t="s">
        <v>378</v>
      </c>
      <c r="F325" s="122" t="s">
        <v>29</v>
      </c>
      <c r="G325" s="122">
        <v>2</v>
      </c>
      <c r="H325" s="121"/>
      <c r="I325" s="125">
        <f t="shared" si="179"/>
        <v>0</v>
      </c>
      <c r="J325" s="125">
        <f t="shared" ref="J325" si="180">ROUND(G325*H325,2)</f>
        <v>0</v>
      </c>
      <c r="K325" s="125">
        <f t="shared" ref="K325" si="181">ROUND(G325*I325,2)</f>
        <v>0</v>
      </c>
      <c r="M325" s="86" t="e">
        <f t="shared" ref="M325:M342" si="182">K325/$K$531</f>
        <v>#DIV/0!</v>
      </c>
    </row>
    <row r="326" spans="1:13" ht="30" x14ac:dyDescent="0.25">
      <c r="A326" s="122">
        <f t="shared" ref="A326:A342" si="183">A325+1</f>
        <v>257</v>
      </c>
      <c r="B326" s="122" t="s">
        <v>15</v>
      </c>
      <c r="C326" s="123" t="s">
        <v>27</v>
      </c>
      <c r="D326" s="122">
        <v>97961</v>
      </c>
      <c r="E326" s="124" t="s">
        <v>379</v>
      </c>
      <c r="F326" s="122" t="s">
        <v>29</v>
      </c>
      <c r="G326" s="122">
        <v>7</v>
      </c>
      <c r="H326" s="121"/>
      <c r="I326" s="125">
        <f t="shared" si="179"/>
        <v>0</v>
      </c>
      <c r="J326" s="125">
        <f t="shared" ref="J326:J342" si="184">ROUND(G326*H326,2)</f>
        <v>0</v>
      </c>
      <c r="K326" s="125">
        <f t="shared" ref="K326:K342" si="185">ROUND(G326*I326,2)</f>
        <v>0</v>
      </c>
      <c r="M326" s="86" t="e">
        <f t="shared" si="182"/>
        <v>#DIV/0!</v>
      </c>
    </row>
    <row r="327" spans="1:13" ht="30" x14ac:dyDescent="0.25">
      <c r="A327" s="122">
        <f t="shared" si="183"/>
        <v>258</v>
      </c>
      <c r="B327" s="122" t="s">
        <v>15</v>
      </c>
      <c r="C327" s="123" t="s">
        <v>27</v>
      </c>
      <c r="D327" s="122">
        <v>104063</v>
      </c>
      <c r="E327" s="124" t="s">
        <v>339</v>
      </c>
      <c r="F327" s="122" t="s">
        <v>29</v>
      </c>
      <c r="G327" s="122">
        <v>2</v>
      </c>
      <c r="H327" s="121"/>
      <c r="I327" s="125">
        <f t="shared" si="179"/>
        <v>0</v>
      </c>
      <c r="J327" s="125">
        <f t="shared" si="184"/>
        <v>0</v>
      </c>
      <c r="K327" s="125">
        <f t="shared" si="185"/>
        <v>0</v>
      </c>
      <c r="M327" s="86" t="e">
        <f t="shared" si="182"/>
        <v>#DIV/0!</v>
      </c>
    </row>
    <row r="328" spans="1:13" ht="45" x14ac:dyDescent="0.25">
      <c r="A328" s="122">
        <f t="shared" si="183"/>
        <v>259</v>
      </c>
      <c r="B328" s="122" t="s">
        <v>15</v>
      </c>
      <c r="C328" s="123" t="s">
        <v>27</v>
      </c>
      <c r="D328" s="122">
        <v>89811</v>
      </c>
      <c r="E328" s="124" t="s">
        <v>340</v>
      </c>
      <c r="F328" s="122" t="s">
        <v>29</v>
      </c>
      <c r="G328" s="122">
        <v>69</v>
      </c>
      <c r="H328" s="121"/>
      <c r="I328" s="125">
        <f t="shared" si="179"/>
        <v>0</v>
      </c>
      <c r="J328" s="125">
        <f t="shared" si="184"/>
        <v>0</v>
      </c>
      <c r="K328" s="125">
        <f t="shared" si="185"/>
        <v>0</v>
      </c>
      <c r="M328" s="86" t="e">
        <f t="shared" si="182"/>
        <v>#DIV/0!</v>
      </c>
    </row>
    <row r="329" spans="1:13" ht="45" x14ac:dyDescent="0.25">
      <c r="A329" s="122">
        <f t="shared" si="183"/>
        <v>260</v>
      </c>
      <c r="B329" s="122" t="s">
        <v>15</v>
      </c>
      <c r="C329" s="123" t="s">
        <v>27</v>
      </c>
      <c r="D329" s="122">
        <v>89746</v>
      </c>
      <c r="E329" s="124" t="s">
        <v>342</v>
      </c>
      <c r="F329" s="122" t="s">
        <v>29</v>
      </c>
      <c r="G329" s="122">
        <v>5</v>
      </c>
      <c r="H329" s="121"/>
      <c r="I329" s="125">
        <f t="shared" si="179"/>
        <v>0</v>
      </c>
      <c r="J329" s="125">
        <f t="shared" si="184"/>
        <v>0</v>
      </c>
      <c r="K329" s="125">
        <f t="shared" si="185"/>
        <v>0</v>
      </c>
      <c r="M329" s="86" t="e">
        <f t="shared" si="182"/>
        <v>#DIV/0!</v>
      </c>
    </row>
    <row r="330" spans="1:13" ht="45" x14ac:dyDescent="0.25">
      <c r="A330" s="122">
        <f t="shared" si="183"/>
        <v>261</v>
      </c>
      <c r="B330" s="122" t="s">
        <v>15</v>
      </c>
      <c r="C330" s="123" t="s">
        <v>27</v>
      </c>
      <c r="D330" s="122">
        <v>89797</v>
      </c>
      <c r="E330" s="124" t="s">
        <v>348</v>
      </c>
      <c r="F330" s="122" t="s">
        <v>29</v>
      </c>
      <c r="G330" s="122">
        <v>7</v>
      </c>
      <c r="H330" s="121"/>
      <c r="I330" s="125">
        <f t="shared" si="179"/>
        <v>0</v>
      </c>
      <c r="J330" s="125">
        <f t="shared" si="184"/>
        <v>0</v>
      </c>
      <c r="K330" s="125">
        <f t="shared" si="185"/>
        <v>0</v>
      </c>
      <c r="M330" s="86" t="e">
        <f t="shared" si="182"/>
        <v>#DIV/0!</v>
      </c>
    </row>
    <row r="331" spans="1:13" ht="30" x14ac:dyDescent="0.25">
      <c r="A331" s="122">
        <f t="shared" si="183"/>
        <v>262</v>
      </c>
      <c r="B331" s="122" t="s">
        <v>15</v>
      </c>
      <c r="C331" s="123" t="s">
        <v>16</v>
      </c>
      <c r="D331" s="122" t="s">
        <v>356</v>
      </c>
      <c r="E331" s="124" t="s">
        <v>357</v>
      </c>
      <c r="F331" s="122" t="s">
        <v>53</v>
      </c>
      <c r="G331" s="122">
        <v>178.6</v>
      </c>
      <c r="H331" s="121"/>
      <c r="I331" s="125">
        <f t="shared" si="179"/>
        <v>0</v>
      </c>
      <c r="J331" s="125">
        <f t="shared" si="184"/>
        <v>0</v>
      </c>
      <c r="K331" s="125">
        <f t="shared" si="185"/>
        <v>0</v>
      </c>
      <c r="M331" s="86" t="e">
        <f t="shared" si="182"/>
        <v>#DIV/0!</v>
      </c>
    </row>
    <row r="332" spans="1:13" x14ac:dyDescent="0.25">
      <c r="A332" s="122">
        <f t="shared" si="183"/>
        <v>263</v>
      </c>
      <c r="B332" s="122" t="s">
        <v>15</v>
      </c>
      <c r="C332" s="123" t="s">
        <v>16</v>
      </c>
      <c r="D332" s="122" t="s">
        <v>380</v>
      </c>
      <c r="E332" s="124" t="s">
        <v>381</v>
      </c>
      <c r="F332" s="122" t="s">
        <v>53</v>
      </c>
      <c r="G332" s="122">
        <v>148.6</v>
      </c>
      <c r="H332" s="121"/>
      <c r="I332" s="125">
        <f t="shared" si="179"/>
        <v>0</v>
      </c>
      <c r="J332" s="125">
        <f t="shared" si="184"/>
        <v>0</v>
      </c>
      <c r="K332" s="125">
        <f t="shared" si="185"/>
        <v>0</v>
      </c>
      <c r="M332" s="86" t="e">
        <f t="shared" si="182"/>
        <v>#DIV/0!</v>
      </c>
    </row>
    <row r="333" spans="1:13" x14ac:dyDescent="0.25">
      <c r="A333" s="122">
        <f t="shared" si="183"/>
        <v>264</v>
      </c>
      <c r="B333" s="122" t="s">
        <v>15</v>
      </c>
      <c r="C333" s="123" t="s">
        <v>16</v>
      </c>
      <c r="D333" s="122" t="s">
        <v>382</v>
      </c>
      <c r="E333" s="124" t="s">
        <v>383</v>
      </c>
      <c r="F333" s="122" t="s">
        <v>53</v>
      </c>
      <c r="G333" s="122">
        <v>25.4</v>
      </c>
      <c r="H333" s="121"/>
      <c r="I333" s="125">
        <f t="shared" si="179"/>
        <v>0</v>
      </c>
      <c r="J333" s="125">
        <f t="shared" si="184"/>
        <v>0</v>
      </c>
      <c r="K333" s="125">
        <f t="shared" si="185"/>
        <v>0</v>
      </c>
      <c r="M333" s="86" t="e">
        <f t="shared" si="182"/>
        <v>#DIV/0!</v>
      </c>
    </row>
    <row r="334" spans="1:13" x14ac:dyDescent="0.25">
      <c r="A334" s="122">
        <f t="shared" si="183"/>
        <v>265</v>
      </c>
      <c r="B334" s="122" t="s">
        <v>15</v>
      </c>
      <c r="C334" s="123" t="s">
        <v>16</v>
      </c>
      <c r="D334" s="122" t="s">
        <v>384</v>
      </c>
      <c r="E334" s="124" t="s">
        <v>385</v>
      </c>
      <c r="F334" s="122" t="s">
        <v>53</v>
      </c>
      <c r="G334" s="122">
        <v>1.3</v>
      </c>
      <c r="H334" s="121"/>
      <c r="I334" s="125">
        <f t="shared" si="179"/>
        <v>0</v>
      </c>
      <c r="J334" s="125">
        <f t="shared" si="184"/>
        <v>0</v>
      </c>
      <c r="K334" s="125">
        <f t="shared" si="185"/>
        <v>0</v>
      </c>
      <c r="M334" s="86" t="e">
        <f t="shared" si="182"/>
        <v>#DIV/0!</v>
      </c>
    </row>
    <row r="335" spans="1:13" x14ac:dyDescent="0.25">
      <c r="A335" s="122">
        <f t="shared" si="183"/>
        <v>266</v>
      </c>
      <c r="B335" s="122" t="s">
        <v>15</v>
      </c>
      <c r="C335" s="123" t="s">
        <v>23</v>
      </c>
      <c r="D335" s="122" t="s">
        <v>386</v>
      </c>
      <c r="E335" s="124" t="s">
        <v>387</v>
      </c>
      <c r="F335" s="122" t="s">
        <v>29</v>
      </c>
      <c r="G335" s="122">
        <v>2</v>
      </c>
      <c r="H335" s="121"/>
      <c r="I335" s="125">
        <f t="shared" si="179"/>
        <v>0</v>
      </c>
      <c r="J335" s="125">
        <f t="shared" si="184"/>
        <v>0</v>
      </c>
      <c r="K335" s="125">
        <f t="shared" si="185"/>
        <v>0</v>
      </c>
      <c r="M335" s="86" t="e">
        <f t="shared" si="182"/>
        <v>#DIV/0!</v>
      </c>
    </row>
    <row r="336" spans="1:13" ht="30" x14ac:dyDescent="0.25">
      <c r="A336" s="122">
        <f t="shared" si="183"/>
        <v>267</v>
      </c>
      <c r="B336" s="122" t="s">
        <v>15</v>
      </c>
      <c r="C336" s="123" t="s">
        <v>23</v>
      </c>
      <c r="D336" s="122" t="s">
        <v>388</v>
      </c>
      <c r="E336" s="124" t="s">
        <v>389</v>
      </c>
      <c r="F336" s="122" t="s">
        <v>29</v>
      </c>
      <c r="G336" s="122">
        <v>2</v>
      </c>
      <c r="H336" s="121"/>
      <c r="I336" s="125">
        <f t="shared" si="179"/>
        <v>0</v>
      </c>
      <c r="J336" s="125">
        <f t="shared" si="184"/>
        <v>0</v>
      </c>
      <c r="K336" s="125">
        <f t="shared" si="185"/>
        <v>0</v>
      </c>
      <c r="M336" s="86" t="e">
        <f t="shared" si="182"/>
        <v>#DIV/0!</v>
      </c>
    </row>
    <row r="337" spans="1:13" ht="30" x14ac:dyDescent="0.25">
      <c r="A337" s="122">
        <f t="shared" si="183"/>
        <v>268</v>
      </c>
      <c r="B337" s="122" t="s">
        <v>15</v>
      </c>
      <c r="C337" s="123" t="s">
        <v>27</v>
      </c>
      <c r="D337" s="122">
        <v>90696</v>
      </c>
      <c r="E337" s="124" t="s">
        <v>390</v>
      </c>
      <c r="F337" s="122" t="s">
        <v>53</v>
      </c>
      <c r="G337" s="122">
        <v>59.6</v>
      </c>
      <c r="H337" s="121"/>
      <c r="I337" s="125">
        <f t="shared" si="179"/>
        <v>0</v>
      </c>
      <c r="J337" s="125">
        <f t="shared" si="184"/>
        <v>0</v>
      </c>
      <c r="K337" s="125">
        <f t="shared" si="185"/>
        <v>0</v>
      </c>
      <c r="M337" s="86" t="e">
        <f t="shared" si="182"/>
        <v>#DIV/0!</v>
      </c>
    </row>
    <row r="338" spans="1:13" ht="30" x14ac:dyDescent="0.25">
      <c r="A338" s="122">
        <f t="shared" si="183"/>
        <v>269</v>
      </c>
      <c r="B338" s="122" t="s">
        <v>15</v>
      </c>
      <c r="C338" s="123" t="s">
        <v>27</v>
      </c>
      <c r="D338" s="122">
        <v>90697</v>
      </c>
      <c r="E338" s="124" t="s">
        <v>391</v>
      </c>
      <c r="F338" s="122" t="s">
        <v>53</v>
      </c>
      <c r="G338" s="122">
        <v>4.9000000000000004</v>
      </c>
      <c r="H338" s="121"/>
      <c r="I338" s="125">
        <f t="shared" si="179"/>
        <v>0</v>
      </c>
      <c r="J338" s="125">
        <f t="shared" si="184"/>
        <v>0</v>
      </c>
      <c r="K338" s="125">
        <f t="shared" si="185"/>
        <v>0</v>
      </c>
      <c r="M338" s="86" t="e">
        <f t="shared" si="182"/>
        <v>#DIV/0!</v>
      </c>
    </row>
    <row r="339" spans="1:13" ht="30" x14ac:dyDescent="0.25">
      <c r="A339" s="122">
        <f t="shared" si="183"/>
        <v>270</v>
      </c>
      <c r="B339" s="122" t="s">
        <v>15</v>
      </c>
      <c r="C339" s="123" t="s">
        <v>27</v>
      </c>
      <c r="D339" s="122">
        <v>89363</v>
      </c>
      <c r="E339" s="124" t="s">
        <v>392</v>
      </c>
      <c r="F339" s="122" t="s">
        <v>29</v>
      </c>
      <c r="G339" s="122">
        <v>1</v>
      </c>
      <c r="H339" s="121"/>
      <c r="I339" s="125">
        <f t="shared" si="179"/>
        <v>0</v>
      </c>
      <c r="J339" s="125">
        <f t="shared" si="184"/>
        <v>0</v>
      </c>
      <c r="K339" s="125">
        <f t="shared" si="185"/>
        <v>0</v>
      </c>
      <c r="M339" s="86" t="e">
        <f t="shared" si="182"/>
        <v>#DIV/0!</v>
      </c>
    </row>
    <row r="340" spans="1:13" ht="30" x14ac:dyDescent="0.25">
      <c r="A340" s="122">
        <f t="shared" si="183"/>
        <v>271</v>
      </c>
      <c r="B340" s="122" t="s">
        <v>15</v>
      </c>
      <c r="C340" s="123" t="s">
        <v>27</v>
      </c>
      <c r="D340" s="122">
        <v>89408</v>
      </c>
      <c r="E340" s="124" t="s">
        <v>371</v>
      </c>
      <c r="F340" s="122" t="s">
        <v>29</v>
      </c>
      <c r="G340" s="122">
        <v>29</v>
      </c>
      <c r="H340" s="121"/>
      <c r="I340" s="125">
        <f t="shared" si="179"/>
        <v>0</v>
      </c>
      <c r="J340" s="125">
        <f t="shared" si="184"/>
        <v>0</v>
      </c>
      <c r="K340" s="125">
        <f t="shared" si="185"/>
        <v>0</v>
      </c>
      <c r="M340" s="86" t="e">
        <f t="shared" si="182"/>
        <v>#DIV/0!</v>
      </c>
    </row>
    <row r="341" spans="1:13" ht="30" x14ac:dyDescent="0.25">
      <c r="A341" s="122">
        <f t="shared" si="183"/>
        <v>272</v>
      </c>
      <c r="B341" s="122" t="s">
        <v>15</v>
      </c>
      <c r="C341" s="123" t="s">
        <v>27</v>
      </c>
      <c r="D341" s="122">
        <v>89356</v>
      </c>
      <c r="E341" s="124" t="s">
        <v>304</v>
      </c>
      <c r="F341" s="122" t="s">
        <v>53</v>
      </c>
      <c r="G341" s="122">
        <v>180.8</v>
      </c>
      <c r="H341" s="121"/>
      <c r="I341" s="125">
        <f t="shared" si="179"/>
        <v>0</v>
      </c>
      <c r="J341" s="125">
        <f t="shared" si="184"/>
        <v>0</v>
      </c>
      <c r="K341" s="125">
        <f t="shared" si="185"/>
        <v>0</v>
      </c>
      <c r="M341" s="86" t="e">
        <f t="shared" si="182"/>
        <v>#DIV/0!</v>
      </c>
    </row>
    <row r="342" spans="1:13" ht="30" x14ac:dyDescent="0.25">
      <c r="A342" s="122">
        <f t="shared" si="183"/>
        <v>273</v>
      </c>
      <c r="B342" s="122" t="s">
        <v>15</v>
      </c>
      <c r="C342" s="123" t="s">
        <v>27</v>
      </c>
      <c r="D342" s="122">
        <v>89869</v>
      </c>
      <c r="E342" s="124" t="s">
        <v>305</v>
      </c>
      <c r="F342" s="122" t="s">
        <v>29</v>
      </c>
      <c r="G342" s="122">
        <v>14</v>
      </c>
      <c r="H342" s="121"/>
      <c r="I342" s="125">
        <f t="shared" si="179"/>
        <v>0</v>
      </c>
      <c r="J342" s="125">
        <f t="shared" si="184"/>
        <v>0</v>
      </c>
      <c r="K342" s="125">
        <f t="shared" si="185"/>
        <v>0</v>
      </c>
      <c r="M342" s="86" t="e">
        <f t="shared" si="182"/>
        <v>#DIV/0!</v>
      </c>
    </row>
    <row r="343" spans="1:13" ht="24.95" customHeight="1" x14ac:dyDescent="0.25">
      <c r="A343" s="127" t="s">
        <v>678</v>
      </c>
      <c r="B343" s="128"/>
      <c r="C343" s="129"/>
      <c r="D343" s="128"/>
      <c r="E343" s="130" t="s">
        <v>393</v>
      </c>
      <c r="F343" s="131"/>
      <c r="G343" s="131"/>
      <c r="H343" s="132"/>
      <c r="I343" s="132"/>
      <c r="J343" s="132"/>
      <c r="K343" s="133">
        <f>SUM(K344:K352)</f>
        <v>0</v>
      </c>
      <c r="M343" s="86"/>
    </row>
    <row r="344" spans="1:13" ht="30" x14ac:dyDescent="0.25">
      <c r="A344" s="122">
        <f>A342+1</f>
        <v>274</v>
      </c>
      <c r="B344" s="122" t="s">
        <v>15</v>
      </c>
      <c r="C344" s="123" t="s">
        <v>19</v>
      </c>
      <c r="D344" s="122">
        <v>12889</v>
      </c>
      <c r="E344" s="124" t="s">
        <v>394</v>
      </c>
      <c r="F344" s="122" t="s">
        <v>29</v>
      </c>
      <c r="G344" s="122">
        <v>10</v>
      </c>
      <c r="H344" s="121"/>
      <c r="I344" s="125">
        <f t="shared" si="179"/>
        <v>0</v>
      </c>
      <c r="J344" s="125">
        <f t="shared" ref="J344" si="186">ROUND(G344*H344,2)</f>
        <v>0</v>
      </c>
      <c r="K344" s="125">
        <f t="shared" ref="K344" si="187">ROUND(G344*I344,2)</f>
        <v>0</v>
      </c>
      <c r="M344" s="86" t="e">
        <f t="shared" ref="M344:M352" si="188">K344/$K$531</f>
        <v>#DIV/0!</v>
      </c>
    </row>
    <row r="345" spans="1:13" ht="30" x14ac:dyDescent="0.25">
      <c r="A345" s="122">
        <f t="shared" ref="A345:A352" si="189">A344+1</f>
        <v>275</v>
      </c>
      <c r="B345" s="122" t="s">
        <v>15</v>
      </c>
      <c r="C345" s="123" t="s">
        <v>27</v>
      </c>
      <c r="D345" s="122">
        <v>101910</v>
      </c>
      <c r="E345" s="124" t="s">
        <v>395</v>
      </c>
      <c r="F345" s="122" t="s">
        <v>29</v>
      </c>
      <c r="G345" s="122">
        <v>11</v>
      </c>
      <c r="H345" s="121"/>
      <c r="I345" s="125">
        <f t="shared" si="179"/>
        <v>0</v>
      </c>
      <c r="J345" s="125">
        <f t="shared" ref="J345:J352" si="190">ROUND(G345*H345,2)</f>
        <v>0</v>
      </c>
      <c r="K345" s="125">
        <f t="shared" ref="K345:K352" si="191">ROUND(G345*I345,2)</f>
        <v>0</v>
      </c>
      <c r="M345" s="86" t="e">
        <f t="shared" si="188"/>
        <v>#DIV/0!</v>
      </c>
    </row>
    <row r="346" spans="1:13" ht="30" x14ac:dyDescent="0.25">
      <c r="A346" s="122">
        <f t="shared" si="189"/>
        <v>276</v>
      </c>
      <c r="B346" s="122" t="s">
        <v>15</v>
      </c>
      <c r="C346" s="123" t="s">
        <v>19</v>
      </c>
      <c r="D346" s="122">
        <v>12888</v>
      </c>
      <c r="E346" s="124" t="s">
        <v>396</v>
      </c>
      <c r="F346" s="122" t="s">
        <v>29</v>
      </c>
      <c r="G346" s="122">
        <v>11</v>
      </c>
      <c r="H346" s="121"/>
      <c r="I346" s="125">
        <f t="shared" si="179"/>
        <v>0</v>
      </c>
      <c r="J346" s="125">
        <f t="shared" si="190"/>
        <v>0</v>
      </c>
      <c r="K346" s="125">
        <f t="shared" si="191"/>
        <v>0</v>
      </c>
      <c r="M346" s="86" t="e">
        <f t="shared" si="188"/>
        <v>#DIV/0!</v>
      </c>
    </row>
    <row r="347" spans="1:13" x14ac:dyDescent="0.25">
      <c r="A347" s="122">
        <f t="shared" si="189"/>
        <v>277</v>
      </c>
      <c r="B347" s="122" t="s">
        <v>15</v>
      </c>
      <c r="C347" s="123" t="s">
        <v>16</v>
      </c>
      <c r="D347" s="122" t="s">
        <v>397</v>
      </c>
      <c r="E347" s="124" t="s">
        <v>398</v>
      </c>
      <c r="F347" s="122" t="s">
        <v>29</v>
      </c>
      <c r="G347" s="122">
        <v>2</v>
      </c>
      <c r="H347" s="121"/>
      <c r="I347" s="125">
        <f t="shared" si="179"/>
        <v>0</v>
      </c>
      <c r="J347" s="125">
        <f t="shared" si="190"/>
        <v>0</v>
      </c>
      <c r="K347" s="125">
        <f t="shared" si="191"/>
        <v>0</v>
      </c>
      <c r="M347" s="86" t="e">
        <f t="shared" si="188"/>
        <v>#DIV/0!</v>
      </c>
    </row>
    <row r="348" spans="1:13" ht="45" x14ac:dyDescent="0.25">
      <c r="A348" s="122">
        <f t="shared" si="189"/>
        <v>278</v>
      </c>
      <c r="B348" s="122" t="s">
        <v>15</v>
      </c>
      <c r="C348" s="123" t="s">
        <v>19</v>
      </c>
      <c r="D348" s="122">
        <v>11853</v>
      </c>
      <c r="E348" s="124" t="s">
        <v>399</v>
      </c>
      <c r="F348" s="122" t="s">
        <v>29</v>
      </c>
      <c r="G348" s="122">
        <v>3</v>
      </c>
      <c r="H348" s="121"/>
      <c r="I348" s="125">
        <f t="shared" si="179"/>
        <v>0</v>
      </c>
      <c r="J348" s="125">
        <f t="shared" si="190"/>
        <v>0</v>
      </c>
      <c r="K348" s="125">
        <f t="shared" si="191"/>
        <v>0</v>
      </c>
      <c r="M348" s="86" t="e">
        <f t="shared" si="188"/>
        <v>#DIV/0!</v>
      </c>
    </row>
    <row r="349" spans="1:13" x14ac:dyDescent="0.25">
      <c r="A349" s="122">
        <f t="shared" si="189"/>
        <v>279</v>
      </c>
      <c r="B349" s="122" t="s">
        <v>15</v>
      </c>
      <c r="C349" s="123" t="s">
        <v>16</v>
      </c>
      <c r="D349" s="122" t="s">
        <v>400</v>
      </c>
      <c r="E349" s="124" t="s">
        <v>401</v>
      </c>
      <c r="F349" s="122" t="s">
        <v>29</v>
      </c>
      <c r="G349" s="122">
        <v>2</v>
      </c>
      <c r="H349" s="121"/>
      <c r="I349" s="125">
        <f t="shared" si="179"/>
        <v>0</v>
      </c>
      <c r="J349" s="125">
        <f t="shared" si="190"/>
        <v>0</v>
      </c>
      <c r="K349" s="125">
        <f t="shared" si="191"/>
        <v>0</v>
      </c>
      <c r="M349" s="86" t="e">
        <f t="shared" si="188"/>
        <v>#DIV/0!</v>
      </c>
    </row>
    <row r="350" spans="1:13" ht="30" x14ac:dyDescent="0.25">
      <c r="A350" s="122">
        <f t="shared" si="189"/>
        <v>280</v>
      </c>
      <c r="B350" s="122" t="s">
        <v>15</v>
      </c>
      <c r="C350" s="123" t="s">
        <v>19</v>
      </c>
      <c r="D350" s="122">
        <v>12884</v>
      </c>
      <c r="E350" s="124" t="s">
        <v>402</v>
      </c>
      <c r="F350" s="122" t="s">
        <v>29</v>
      </c>
      <c r="G350" s="122">
        <v>46</v>
      </c>
      <c r="H350" s="121"/>
      <c r="I350" s="125">
        <f t="shared" si="179"/>
        <v>0</v>
      </c>
      <c r="J350" s="125">
        <f t="shared" si="190"/>
        <v>0</v>
      </c>
      <c r="K350" s="125">
        <f t="shared" si="191"/>
        <v>0</v>
      </c>
      <c r="M350" s="86" t="e">
        <f t="shared" si="188"/>
        <v>#DIV/0!</v>
      </c>
    </row>
    <row r="351" spans="1:13" ht="30" x14ac:dyDescent="0.25">
      <c r="A351" s="122">
        <f t="shared" si="189"/>
        <v>281</v>
      </c>
      <c r="B351" s="122" t="s">
        <v>15</v>
      </c>
      <c r="C351" s="123" t="s">
        <v>403</v>
      </c>
      <c r="D351" s="122">
        <v>160612</v>
      </c>
      <c r="E351" s="124" t="s">
        <v>404</v>
      </c>
      <c r="F351" s="122" t="s">
        <v>29</v>
      </c>
      <c r="G351" s="122">
        <v>6</v>
      </c>
      <c r="H351" s="121"/>
      <c r="I351" s="125">
        <f t="shared" si="179"/>
        <v>0</v>
      </c>
      <c r="J351" s="125">
        <f t="shared" si="190"/>
        <v>0</v>
      </c>
      <c r="K351" s="125">
        <f t="shared" si="191"/>
        <v>0</v>
      </c>
      <c r="M351" s="86" t="e">
        <f t="shared" si="188"/>
        <v>#DIV/0!</v>
      </c>
    </row>
    <row r="352" spans="1:13" ht="60" x14ac:dyDescent="0.25">
      <c r="A352" s="122">
        <f t="shared" si="189"/>
        <v>282</v>
      </c>
      <c r="B352" s="122" t="s">
        <v>15</v>
      </c>
      <c r="C352" s="123" t="s">
        <v>166</v>
      </c>
      <c r="D352" s="122" t="s">
        <v>405</v>
      </c>
      <c r="E352" s="124" t="s">
        <v>406</v>
      </c>
      <c r="F352" s="122" t="s">
        <v>29</v>
      </c>
      <c r="G352" s="122">
        <v>4</v>
      </c>
      <c r="H352" s="121"/>
      <c r="I352" s="125">
        <f t="shared" si="179"/>
        <v>0</v>
      </c>
      <c r="J352" s="125">
        <f t="shared" si="190"/>
        <v>0</v>
      </c>
      <c r="K352" s="125">
        <f t="shared" si="191"/>
        <v>0</v>
      </c>
      <c r="M352" s="86" t="e">
        <f t="shared" si="188"/>
        <v>#DIV/0!</v>
      </c>
    </row>
    <row r="353" spans="1:13" ht="24.95" customHeight="1" x14ac:dyDescent="0.25">
      <c r="A353" s="134" t="s">
        <v>679</v>
      </c>
      <c r="B353" s="134"/>
      <c r="C353" s="135"/>
      <c r="D353" s="134"/>
      <c r="E353" s="136" t="s">
        <v>407</v>
      </c>
      <c r="F353" s="137"/>
      <c r="G353" s="137"/>
      <c r="H353" s="138"/>
      <c r="I353" s="138"/>
      <c r="J353" s="138"/>
      <c r="K353" s="139">
        <f>K354+K443+K451</f>
        <v>0</v>
      </c>
      <c r="M353" s="86"/>
    </row>
    <row r="354" spans="1:13" ht="24.95" customHeight="1" x14ac:dyDescent="0.25">
      <c r="A354" s="127" t="s">
        <v>680</v>
      </c>
      <c r="B354" s="128"/>
      <c r="C354" s="129"/>
      <c r="D354" s="128"/>
      <c r="E354" s="130" t="s">
        <v>408</v>
      </c>
      <c r="F354" s="131"/>
      <c r="G354" s="131"/>
      <c r="H354" s="132"/>
      <c r="I354" s="132"/>
      <c r="J354" s="132"/>
      <c r="K354" s="133">
        <f>SUM(K355:K442)</f>
        <v>0</v>
      </c>
      <c r="M354" s="86"/>
    </row>
    <row r="355" spans="1:13" x14ac:dyDescent="0.25">
      <c r="A355" s="122">
        <f>A352+1</f>
        <v>283</v>
      </c>
      <c r="B355" s="122" t="s">
        <v>15</v>
      </c>
      <c r="C355" s="123" t="s">
        <v>19</v>
      </c>
      <c r="D355" s="122">
        <v>9925</v>
      </c>
      <c r="E355" s="124" t="s">
        <v>409</v>
      </c>
      <c r="F355" s="122" t="s">
        <v>29</v>
      </c>
      <c r="G355" s="122">
        <v>1</v>
      </c>
      <c r="H355" s="121"/>
      <c r="I355" s="125">
        <f t="shared" ref="I355:I418" si="192">ROUND(H355*(1+$K$4),2)</f>
        <v>0</v>
      </c>
      <c r="J355" s="125">
        <f t="shared" ref="J355" si="193">ROUND(G355*H355,2)</f>
        <v>0</v>
      </c>
      <c r="K355" s="125">
        <f t="shared" ref="K355" si="194">ROUND(G355*I355,2)</f>
        <v>0</v>
      </c>
      <c r="M355" s="86" t="e">
        <f t="shared" ref="M355:M386" si="195">K355/$K$531</f>
        <v>#DIV/0!</v>
      </c>
    </row>
    <row r="356" spans="1:13" ht="30" x14ac:dyDescent="0.25">
      <c r="A356" s="122">
        <f t="shared" ref="A356:A419" si="196">A355+1</f>
        <v>284</v>
      </c>
      <c r="B356" s="122" t="s">
        <v>15</v>
      </c>
      <c r="C356" s="123" t="s">
        <v>27</v>
      </c>
      <c r="D356" s="122">
        <v>91940</v>
      </c>
      <c r="E356" s="124" t="s">
        <v>410</v>
      </c>
      <c r="F356" s="122" t="s">
        <v>29</v>
      </c>
      <c r="G356" s="122">
        <v>321</v>
      </c>
      <c r="H356" s="121"/>
      <c r="I356" s="125">
        <f t="shared" si="192"/>
        <v>0</v>
      </c>
      <c r="J356" s="125">
        <f t="shared" ref="J356:J419" si="197">ROUND(G356*H356,2)</f>
        <v>0</v>
      </c>
      <c r="K356" s="125">
        <f t="shared" ref="K356:K419" si="198">ROUND(G356*I356,2)</f>
        <v>0</v>
      </c>
      <c r="M356" s="86" t="e">
        <f t="shared" si="195"/>
        <v>#DIV/0!</v>
      </c>
    </row>
    <row r="357" spans="1:13" ht="30" x14ac:dyDescent="0.25">
      <c r="A357" s="122">
        <f t="shared" si="196"/>
        <v>285</v>
      </c>
      <c r="B357" s="122" t="s">
        <v>15</v>
      </c>
      <c r="C357" s="123" t="s">
        <v>27</v>
      </c>
      <c r="D357" s="122">
        <v>91943</v>
      </c>
      <c r="E357" s="124" t="s">
        <v>411</v>
      </c>
      <c r="F357" s="122" t="s">
        <v>29</v>
      </c>
      <c r="G357" s="122">
        <v>25</v>
      </c>
      <c r="H357" s="121"/>
      <c r="I357" s="125">
        <f t="shared" si="192"/>
        <v>0</v>
      </c>
      <c r="J357" s="125">
        <f t="shared" si="197"/>
        <v>0</v>
      </c>
      <c r="K357" s="125">
        <f t="shared" si="198"/>
        <v>0</v>
      </c>
      <c r="M357" s="86" t="e">
        <f t="shared" si="195"/>
        <v>#DIV/0!</v>
      </c>
    </row>
    <row r="358" spans="1:13" ht="30" x14ac:dyDescent="0.25">
      <c r="A358" s="122">
        <f t="shared" si="196"/>
        <v>286</v>
      </c>
      <c r="B358" s="122" t="s">
        <v>15</v>
      </c>
      <c r="C358" s="123" t="s">
        <v>27</v>
      </c>
      <c r="D358" s="122">
        <v>91937</v>
      </c>
      <c r="E358" s="124" t="s">
        <v>412</v>
      </c>
      <c r="F358" s="122" t="s">
        <v>29</v>
      </c>
      <c r="G358" s="122">
        <v>141</v>
      </c>
      <c r="H358" s="121"/>
      <c r="I358" s="125">
        <f t="shared" si="192"/>
        <v>0</v>
      </c>
      <c r="J358" s="125">
        <f t="shared" si="197"/>
        <v>0</v>
      </c>
      <c r="K358" s="125">
        <f t="shared" si="198"/>
        <v>0</v>
      </c>
      <c r="M358" s="86" t="e">
        <f t="shared" si="195"/>
        <v>#DIV/0!</v>
      </c>
    </row>
    <row r="359" spans="1:13" ht="30" x14ac:dyDescent="0.25">
      <c r="A359" s="122">
        <f t="shared" si="196"/>
        <v>287</v>
      </c>
      <c r="B359" s="122" t="s">
        <v>15</v>
      </c>
      <c r="C359" s="123" t="s">
        <v>27</v>
      </c>
      <c r="D359" s="122">
        <v>92868</v>
      </c>
      <c r="E359" s="124" t="s">
        <v>413</v>
      </c>
      <c r="F359" s="122" t="s">
        <v>29</v>
      </c>
      <c r="G359" s="122">
        <v>17</v>
      </c>
      <c r="H359" s="121"/>
      <c r="I359" s="125">
        <f t="shared" si="192"/>
        <v>0</v>
      </c>
      <c r="J359" s="125">
        <f t="shared" si="197"/>
        <v>0</v>
      </c>
      <c r="K359" s="125">
        <f t="shared" si="198"/>
        <v>0</v>
      </c>
      <c r="M359" s="86" t="e">
        <f t="shared" si="195"/>
        <v>#DIV/0!</v>
      </c>
    </row>
    <row r="360" spans="1:13" ht="45" x14ac:dyDescent="0.25">
      <c r="A360" s="122">
        <f t="shared" si="196"/>
        <v>288</v>
      </c>
      <c r="B360" s="122" t="s">
        <v>15</v>
      </c>
      <c r="C360" s="123" t="s">
        <v>27</v>
      </c>
      <c r="D360" s="122">
        <v>91920</v>
      </c>
      <c r="E360" s="124" t="s">
        <v>414</v>
      </c>
      <c r="F360" s="122" t="s">
        <v>29</v>
      </c>
      <c r="G360" s="122">
        <v>1</v>
      </c>
      <c r="H360" s="121"/>
      <c r="I360" s="125">
        <f t="shared" si="192"/>
        <v>0</v>
      </c>
      <c r="J360" s="125">
        <f t="shared" si="197"/>
        <v>0</v>
      </c>
      <c r="K360" s="125">
        <f t="shared" si="198"/>
        <v>0</v>
      </c>
      <c r="M360" s="86" t="e">
        <f t="shared" si="195"/>
        <v>#DIV/0!</v>
      </c>
    </row>
    <row r="361" spans="1:13" x14ac:dyDescent="0.25">
      <c r="A361" s="122">
        <f t="shared" si="196"/>
        <v>289</v>
      </c>
      <c r="B361" s="122" t="s">
        <v>15</v>
      </c>
      <c r="C361" s="123" t="s">
        <v>19</v>
      </c>
      <c r="D361" s="122">
        <v>9816</v>
      </c>
      <c r="E361" s="124" t="s">
        <v>415</v>
      </c>
      <c r="F361" s="122" t="s">
        <v>29</v>
      </c>
      <c r="G361" s="122">
        <v>726</v>
      </c>
      <c r="H361" s="121"/>
      <c r="I361" s="125">
        <f t="shared" si="192"/>
        <v>0</v>
      </c>
      <c r="J361" s="125">
        <f t="shared" si="197"/>
        <v>0</v>
      </c>
      <c r="K361" s="125">
        <f t="shared" si="198"/>
        <v>0</v>
      </c>
      <c r="M361" s="86" t="e">
        <f t="shared" si="195"/>
        <v>#DIV/0!</v>
      </c>
    </row>
    <row r="362" spans="1:13" x14ac:dyDescent="0.25">
      <c r="A362" s="122">
        <f t="shared" si="196"/>
        <v>290</v>
      </c>
      <c r="B362" s="122" t="s">
        <v>15</v>
      </c>
      <c r="C362" s="123" t="s">
        <v>23</v>
      </c>
      <c r="D362" s="122" t="s">
        <v>416</v>
      </c>
      <c r="E362" s="124" t="s">
        <v>417</v>
      </c>
      <c r="F362" s="122" t="s">
        <v>418</v>
      </c>
      <c r="G362" s="122">
        <v>111</v>
      </c>
      <c r="H362" s="121"/>
      <c r="I362" s="125">
        <f t="shared" si="192"/>
        <v>0</v>
      </c>
      <c r="J362" s="125">
        <f t="shared" si="197"/>
        <v>0</v>
      </c>
      <c r="K362" s="125">
        <f t="shared" si="198"/>
        <v>0</v>
      </c>
      <c r="M362" s="86" t="e">
        <f t="shared" si="195"/>
        <v>#DIV/0!</v>
      </c>
    </row>
    <row r="363" spans="1:13" x14ac:dyDescent="0.25">
      <c r="A363" s="122">
        <f t="shared" si="196"/>
        <v>291</v>
      </c>
      <c r="B363" s="122" t="s">
        <v>15</v>
      </c>
      <c r="C363" s="123" t="s">
        <v>23</v>
      </c>
      <c r="D363" s="122" t="s">
        <v>419</v>
      </c>
      <c r="E363" s="124" t="s">
        <v>420</v>
      </c>
      <c r="F363" s="122" t="s">
        <v>29</v>
      </c>
      <c r="G363" s="122">
        <v>111</v>
      </c>
      <c r="H363" s="121"/>
      <c r="I363" s="125">
        <f t="shared" si="192"/>
        <v>0</v>
      </c>
      <c r="J363" s="125">
        <f t="shared" si="197"/>
        <v>0</v>
      </c>
      <c r="K363" s="125">
        <f t="shared" si="198"/>
        <v>0</v>
      </c>
      <c r="M363" s="86" t="e">
        <f t="shared" si="195"/>
        <v>#DIV/0!</v>
      </c>
    </row>
    <row r="364" spans="1:13" x14ac:dyDescent="0.25">
      <c r="A364" s="122">
        <f t="shared" si="196"/>
        <v>292</v>
      </c>
      <c r="B364" s="122" t="s">
        <v>15</v>
      </c>
      <c r="C364" s="123" t="s">
        <v>23</v>
      </c>
      <c r="D364" s="122" t="s">
        <v>421</v>
      </c>
      <c r="E364" s="124" t="s">
        <v>422</v>
      </c>
      <c r="F364" s="122" t="s">
        <v>29</v>
      </c>
      <c r="G364" s="122">
        <v>392</v>
      </c>
      <c r="H364" s="121"/>
      <c r="I364" s="125">
        <f t="shared" si="192"/>
        <v>0</v>
      </c>
      <c r="J364" s="125">
        <f t="shared" si="197"/>
        <v>0</v>
      </c>
      <c r="K364" s="125">
        <f t="shared" si="198"/>
        <v>0</v>
      </c>
      <c r="M364" s="86" t="e">
        <f t="shared" si="195"/>
        <v>#DIV/0!</v>
      </c>
    </row>
    <row r="365" spans="1:13" x14ac:dyDescent="0.25">
      <c r="A365" s="122">
        <f t="shared" si="196"/>
        <v>293</v>
      </c>
      <c r="B365" s="122" t="s">
        <v>15</v>
      </c>
      <c r="C365" s="123" t="s">
        <v>23</v>
      </c>
      <c r="D365" s="122" t="s">
        <v>423</v>
      </c>
      <c r="E365" s="124" t="s">
        <v>424</v>
      </c>
      <c r="F365" s="122" t="s">
        <v>29</v>
      </c>
      <c r="G365" s="122">
        <v>111</v>
      </c>
      <c r="H365" s="121"/>
      <c r="I365" s="125">
        <f t="shared" si="192"/>
        <v>0</v>
      </c>
      <c r="J365" s="125">
        <f t="shared" si="197"/>
        <v>0</v>
      </c>
      <c r="K365" s="125">
        <f t="shared" si="198"/>
        <v>0</v>
      </c>
      <c r="M365" s="86" t="e">
        <f t="shared" si="195"/>
        <v>#DIV/0!</v>
      </c>
    </row>
    <row r="366" spans="1:13" x14ac:dyDescent="0.25">
      <c r="A366" s="122">
        <f t="shared" si="196"/>
        <v>294</v>
      </c>
      <c r="B366" s="122" t="s">
        <v>15</v>
      </c>
      <c r="C366" s="123" t="s">
        <v>23</v>
      </c>
      <c r="D366" s="122" t="s">
        <v>425</v>
      </c>
      <c r="E366" s="124" t="s">
        <v>426</v>
      </c>
      <c r="F366" s="122" t="s">
        <v>53</v>
      </c>
      <c r="G366" s="122">
        <v>111</v>
      </c>
      <c r="H366" s="121"/>
      <c r="I366" s="125">
        <f t="shared" si="192"/>
        <v>0</v>
      </c>
      <c r="J366" s="125">
        <f t="shared" si="197"/>
        <v>0</v>
      </c>
      <c r="K366" s="125">
        <f t="shared" si="198"/>
        <v>0</v>
      </c>
      <c r="M366" s="86" t="e">
        <f t="shared" si="195"/>
        <v>#DIV/0!</v>
      </c>
    </row>
    <row r="367" spans="1:13" ht="45" x14ac:dyDescent="0.25">
      <c r="A367" s="122">
        <f t="shared" si="196"/>
        <v>295</v>
      </c>
      <c r="B367" s="122" t="s">
        <v>15</v>
      </c>
      <c r="C367" s="123" t="s">
        <v>27</v>
      </c>
      <c r="D367" s="122">
        <v>92988</v>
      </c>
      <c r="E367" s="124" t="s">
        <v>427</v>
      </c>
      <c r="F367" s="122" t="s">
        <v>53</v>
      </c>
      <c r="G367" s="122">
        <v>23.6</v>
      </c>
      <c r="H367" s="121"/>
      <c r="I367" s="125">
        <f t="shared" si="192"/>
        <v>0</v>
      </c>
      <c r="J367" s="125">
        <f t="shared" si="197"/>
        <v>0</v>
      </c>
      <c r="K367" s="125">
        <f t="shared" si="198"/>
        <v>0</v>
      </c>
      <c r="M367" s="86" t="e">
        <f t="shared" si="195"/>
        <v>#DIV/0!</v>
      </c>
    </row>
    <row r="368" spans="1:13" ht="45" x14ac:dyDescent="0.25">
      <c r="A368" s="122">
        <f t="shared" si="196"/>
        <v>296</v>
      </c>
      <c r="B368" s="122" t="s">
        <v>15</v>
      </c>
      <c r="C368" s="123" t="s">
        <v>27</v>
      </c>
      <c r="D368" s="122">
        <v>92992</v>
      </c>
      <c r="E368" s="124" t="s">
        <v>428</v>
      </c>
      <c r="F368" s="122" t="s">
        <v>53</v>
      </c>
      <c r="G368" s="122">
        <v>102.8</v>
      </c>
      <c r="H368" s="121"/>
      <c r="I368" s="125">
        <f t="shared" si="192"/>
        <v>0</v>
      </c>
      <c r="J368" s="125">
        <f t="shared" si="197"/>
        <v>0</v>
      </c>
      <c r="K368" s="125">
        <f t="shared" si="198"/>
        <v>0</v>
      </c>
      <c r="M368" s="86" t="e">
        <f t="shared" si="195"/>
        <v>#DIV/0!</v>
      </c>
    </row>
    <row r="369" spans="1:13" ht="45" x14ac:dyDescent="0.25">
      <c r="A369" s="122">
        <f t="shared" si="196"/>
        <v>297</v>
      </c>
      <c r="B369" s="122" t="s">
        <v>15</v>
      </c>
      <c r="C369" s="123" t="s">
        <v>27</v>
      </c>
      <c r="D369" s="122">
        <v>101560</v>
      </c>
      <c r="E369" s="124" t="s">
        <v>429</v>
      </c>
      <c r="F369" s="122" t="s">
        <v>53</v>
      </c>
      <c r="G369" s="122">
        <v>329.2</v>
      </c>
      <c r="H369" s="121"/>
      <c r="I369" s="125">
        <f t="shared" si="192"/>
        <v>0</v>
      </c>
      <c r="J369" s="125">
        <f t="shared" si="197"/>
        <v>0</v>
      </c>
      <c r="K369" s="125">
        <f t="shared" si="198"/>
        <v>0</v>
      </c>
      <c r="M369" s="86" t="e">
        <f t="shared" si="195"/>
        <v>#DIV/0!</v>
      </c>
    </row>
    <row r="370" spans="1:13" ht="30" x14ac:dyDescent="0.25">
      <c r="A370" s="122">
        <f t="shared" si="196"/>
        <v>298</v>
      </c>
      <c r="B370" s="122" t="s">
        <v>15</v>
      </c>
      <c r="C370" s="123" t="s">
        <v>27</v>
      </c>
      <c r="D370" s="122">
        <v>91935</v>
      </c>
      <c r="E370" s="124" t="s">
        <v>430</v>
      </c>
      <c r="F370" s="122" t="s">
        <v>53</v>
      </c>
      <c r="G370" s="122">
        <v>307.3</v>
      </c>
      <c r="H370" s="121"/>
      <c r="I370" s="125">
        <f t="shared" si="192"/>
        <v>0</v>
      </c>
      <c r="J370" s="125">
        <f t="shared" si="197"/>
        <v>0</v>
      </c>
      <c r="K370" s="125">
        <f t="shared" si="198"/>
        <v>0</v>
      </c>
      <c r="M370" s="86" t="e">
        <f t="shared" si="195"/>
        <v>#DIV/0!</v>
      </c>
    </row>
    <row r="371" spans="1:13" ht="45" x14ac:dyDescent="0.25">
      <c r="A371" s="122">
        <f t="shared" si="196"/>
        <v>299</v>
      </c>
      <c r="B371" s="122" t="s">
        <v>15</v>
      </c>
      <c r="C371" s="123" t="s">
        <v>27</v>
      </c>
      <c r="D371" s="122">
        <v>92984</v>
      </c>
      <c r="E371" s="124" t="s">
        <v>431</v>
      </c>
      <c r="F371" s="122" t="s">
        <v>53</v>
      </c>
      <c r="G371" s="122">
        <v>326.5</v>
      </c>
      <c r="H371" s="121"/>
      <c r="I371" s="125">
        <f t="shared" si="192"/>
        <v>0</v>
      </c>
      <c r="J371" s="125">
        <f t="shared" si="197"/>
        <v>0</v>
      </c>
      <c r="K371" s="125">
        <f t="shared" si="198"/>
        <v>0</v>
      </c>
      <c r="M371" s="86" t="e">
        <f t="shared" si="195"/>
        <v>#DIV/0!</v>
      </c>
    </row>
    <row r="372" spans="1:13" ht="45" x14ac:dyDescent="0.25">
      <c r="A372" s="122">
        <f t="shared" si="196"/>
        <v>300</v>
      </c>
      <c r="B372" s="122" t="s">
        <v>15</v>
      </c>
      <c r="C372" s="123" t="s">
        <v>27</v>
      </c>
      <c r="D372" s="122">
        <v>92986</v>
      </c>
      <c r="E372" s="124" t="s">
        <v>432</v>
      </c>
      <c r="F372" s="122" t="s">
        <v>53</v>
      </c>
      <c r="G372" s="122">
        <v>127.2</v>
      </c>
      <c r="H372" s="121"/>
      <c r="I372" s="125">
        <f t="shared" si="192"/>
        <v>0</v>
      </c>
      <c r="J372" s="125">
        <f t="shared" si="197"/>
        <v>0</v>
      </c>
      <c r="K372" s="125">
        <f t="shared" si="198"/>
        <v>0</v>
      </c>
      <c r="M372" s="86" t="e">
        <f t="shared" si="195"/>
        <v>#DIV/0!</v>
      </c>
    </row>
    <row r="373" spans="1:13" ht="30" x14ac:dyDescent="0.25">
      <c r="A373" s="122">
        <f t="shared" si="196"/>
        <v>301</v>
      </c>
      <c r="B373" s="122" t="s">
        <v>15</v>
      </c>
      <c r="C373" s="123" t="s">
        <v>27</v>
      </c>
      <c r="D373" s="122">
        <v>91924</v>
      </c>
      <c r="E373" s="124" t="s">
        <v>433</v>
      </c>
      <c r="F373" s="122" t="s">
        <v>53</v>
      </c>
      <c r="G373" s="122">
        <v>3466.4</v>
      </c>
      <c r="H373" s="121"/>
      <c r="I373" s="125">
        <f t="shared" si="192"/>
        <v>0</v>
      </c>
      <c r="J373" s="125">
        <f t="shared" si="197"/>
        <v>0</v>
      </c>
      <c r="K373" s="125">
        <f t="shared" si="198"/>
        <v>0</v>
      </c>
      <c r="M373" s="86" t="e">
        <f t="shared" si="195"/>
        <v>#DIV/0!</v>
      </c>
    </row>
    <row r="374" spans="1:13" ht="30" x14ac:dyDescent="0.25">
      <c r="A374" s="122">
        <f t="shared" si="196"/>
        <v>302</v>
      </c>
      <c r="B374" s="122" t="s">
        <v>15</v>
      </c>
      <c r="C374" s="123" t="s">
        <v>27</v>
      </c>
      <c r="D374" s="122">
        <v>91926</v>
      </c>
      <c r="E374" s="124" t="s">
        <v>434</v>
      </c>
      <c r="F374" s="122" t="s">
        <v>53</v>
      </c>
      <c r="G374" s="122">
        <v>5427.2</v>
      </c>
      <c r="H374" s="121"/>
      <c r="I374" s="125">
        <f t="shared" si="192"/>
        <v>0</v>
      </c>
      <c r="J374" s="125">
        <f t="shared" si="197"/>
        <v>0</v>
      </c>
      <c r="K374" s="125">
        <f t="shared" si="198"/>
        <v>0</v>
      </c>
      <c r="M374" s="86" t="e">
        <f t="shared" si="195"/>
        <v>#DIV/0!</v>
      </c>
    </row>
    <row r="375" spans="1:13" ht="30" x14ac:dyDescent="0.25">
      <c r="A375" s="122">
        <f t="shared" si="196"/>
        <v>303</v>
      </c>
      <c r="B375" s="122" t="s">
        <v>15</v>
      </c>
      <c r="C375" s="123" t="s">
        <v>27</v>
      </c>
      <c r="D375" s="122">
        <v>91928</v>
      </c>
      <c r="E375" s="124" t="s">
        <v>435</v>
      </c>
      <c r="F375" s="122" t="s">
        <v>53</v>
      </c>
      <c r="G375" s="122">
        <v>797.4</v>
      </c>
      <c r="H375" s="121"/>
      <c r="I375" s="125">
        <f t="shared" si="192"/>
        <v>0</v>
      </c>
      <c r="J375" s="125">
        <f t="shared" si="197"/>
        <v>0</v>
      </c>
      <c r="K375" s="125">
        <f t="shared" si="198"/>
        <v>0</v>
      </c>
      <c r="M375" s="86" t="e">
        <f t="shared" si="195"/>
        <v>#DIV/0!</v>
      </c>
    </row>
    <row r="376" spans="1:13" ht="30" x14ac:dyDescent="0.25">
      <c r="A376" s="122">
        <f t="shared" si="196"/>
        <v>304</v>
      </c>
      <c r="B376" s="122" t="s">
        <v>15</v>
      </c>
      <c r="C376" s="123" t="s">
        <v>27</v>
      </c>
      <c r="D376" s="122">
        <v>91930</v>
      </c>
      <c r="E376" s="124" t="s">
        <v>436</v>
      </c>
      <c r="F376" s="122" t="s">
        <v>53</v>
      </c>
      <c r="G376" s="122">
        <v>295.89999999999998</v>
      </c>
      <c r="H376" s="121"/>
      <c r="I376" s="125">
        <f t="shared" si="192"/>
        <v>0</v>
      </c>
      <c r="J376" s="125">
        <f t="shared" si="197"/>
        <v>0</v>
      </c>
      <c r="K376" s="125">
        <f t="shared" si="198"/>
        <v>0</v>
      </c>
      <c r="M376" s="86" t="e">
        <f t="shared" si="195"/>
        <v>#DIV/0!</v>
      </c>
    </row>
    <row r="377" spans="1:13" ht="30" x14ac:dyDescent="0.25">
      <c r="A377" s="122">
        <f t="shared" si="196"/>
        <v>305</v>
      </c>
      <c r="B377" s="122" t="s">
        <v>15</v>
      </c>
      <c r="C377" s="123" t="s">
        <v>166</v>
      </c>
      <c r="D377" s="122" t="s">
        <v>437</v>
      </c>
      <c r="E377" s="124" t="s">
        <v>438</v>
      </c>
      <c r="F377" s="122" t="s">
        <v>29</v>
      </c>
      <c r="G377" s="122">
        <v>1</v>
      </c>
      <c r="H377" s="121"/>
      <c r="I377" s="125">
        <f t="shared" si="192"/>
        <v>0</v>
      </c>
      <c r="J377" s="125">
        <f t="shared" si="197"/>
        <v>0</v>
      </c>
      <c r="K377" s="125">
        <f t="shared" si="198"/>
        <v>0</v>
      </c>
      <c r="M377" s="86" t="e">
        <f t="shared" si="195"/>
        <v>#DIV/0!</v>
      </c>
    </row>
    <row r="378" spans="1:13" x14ac:dyDescent="0.25">
      <c r="A378" s="122">
        <f t="shared" si="196"/>
        <v>306</v>
      </c>
      <c r="B378" s="122" t="s">
        <v>15</v>
      </c>
      <c r="C378" s="123" t="s">
        <v>23</v>
      </c>
      <c r="D378" s="122" t="s">
        <v>439</v>
      </c>
      <c r="E378" s="124" t="s">
        <v>440</v>
      </c>
      <c r="F378" s="122" t="s">
        <v>29</v>
      </c>
      <c r="G378" s="122">
        <v>1</v>
      </c>
      <c r="H378" s="121"/>
      <c r="I378" s="125">
        <f t="shared" si="192"/>
        <v>0</v>
      </c>
      <c r="J378" s="125">
        <f t="shared" si="197"/>
        <v>0</v>
      </c>
      <c r="K378" s="125">
        <f t="shared" si="198"/>
        <v>0</v>
      </c>
      <c r="M378" s="86" t="e">
        <f t="shared" si="195"/>
        <v>#DIV/0!</v>
      </c>
    </row>
    <row r="379" spans="1:13" x14ac:dyDescent="0.25">
      <c r="A379" s="122">
        <f t="shared" si="196"/>
        <v>307</v>
      </c>
      <c r="B379" s="122" t="s">
        <v>15</v>
      </c>
      <c r="C379" s="123" t="s">
        <v>23</v>
      </c>
      <c r="D379" s="122" t="s">
        <v>441</v>
      </c>
      <c r="E379" s="124" t="s">
        <v>442</v>
      </c>
      <c r="F379" s="122" t="s">
        <v>29</v>
      </c>
      <c r="G379" s="122">
        <v>4</v>
      </c>
      <c r="H379" s="121"/>
      <c r="I379" s="125">
        <f t="shared" si="192"/>
        <v>0</v>
      </c>
      <c r="J379" s="125">
        <f t="shared" si="197"/>
        <v>0</v>
      </c>
      <c r="K379" s="125">
        <f t="shared" si="198"/>
        <v>0</v>
      </c>
      <c r="M379" s="86" t="e">
        <f t="shared" si="195"/>
        <v>#DIV/0!</v>
      </c>
    </row>
    <row r="380" spans="1:13" ht="30" x14ac:dyDescent="0.25">
      <c r="A380" s="122">
        <f t="shared" si="196"/>
        <v>308</v>
      </c>
      <c r="B380" s="122" t="s">
        <v>15</v>
      </c>
      <c r="C380" s="123" t="s">
        <v>27</v>
      </c>
      <c r="D380" s="122">
        <v>91963</v>
      </c>
      <c r="E380" s="124" t="s">
        <v>443</v>
      </c>
      <c r="F380" s="122" t="s">
        <v>29</v>
      </c>
      <c r="G380" s="122">
        <v>1</v>
      </c>
      <c r="H380" s="121"/>
      <c r="I380" s="125">
        <f t="shared" si="192"/>
        <v>0</v>
      </c>
      <c r="J380" s="125">
        <f t="shared" si="197"/>
        <v>0</v>
      </c>
      <c r="K380" s="125">
        <f t="shared" si="198"/>
        <v>0</v>
      </c>
      <c r="M380" s="86" t="e">
        <f t="shared" si="195"/>
        <v>#DIV/0!</v>
      </c>
    </row>
    <row r="381" spans="1:13" ht="30" x14ac:dyDescent="0.25">
      <c r="A381" s="122">
        <f t="shared" si="196"/>
        <v>309</v>
      </c>
      <c r="B381" s="122" t="s">
        <v>15</v>
      </c>
      <c r="C381" s="123" t="s">
        <v>27</v>
      </c>
      <c r="D381" s="122">
        <v>91965</v>
      </c>
      <c r="E381" s="124" t="s">
        <v>444</v>
      </c>
      <c r="F381" s="122" t="s">
        <v>29</v>
      </c>
      <c r="G381" s="122">
        <v>1</v>
      </c>
      <c r="H381" s="121"/>
      <c r="I381" s="125">
        <f t="shared" si="192"/>
        <v>0</v>
      </c>
      <c r="J381" s="125">
        <f t="shared" si="197"/>
        <v>0</v>
      </c>
      <c r="K381" s="125">
        <f t="shared" si="198"/>
        <v>0</v>
      </c>
      <c r="M381" s="86" t="e">
        <f t="shared" si="195"/>
        <v>#DIV/0!</v>
      </c>
    </row>
    <row r="382" spans="1:13" ht="30" x14ac:dyDescent="0.25">
      <c r="A382" s="122">
        <f t="shared" si="196"/>
        <v>310</v>
      </c>
      <c r="B382" s="122" t="s">
        <v>15</v>
      </c>
      <c r="C382" s="123" t="s">
        <v>27</v>
      </c>
      <c r="D382" s="122">
        <v>91961</v>
      </c>
      <c r="E382" s="124" t="s">
        <v>445</v>
      </c>
      <c r="F382" s="122" t="s">
        <v>29</v>
      </c>
      <c r="G382" s="122">
        <v>2</v>
      </c>
      <c r="H382" s="121"/>
      <c r="I382" s="125">
        <f t="shared" si="192"/>
        <v>0</v>
      </c>
      <c r="J382" s="125">
        <f t="shared" si="197"/>
        <v>0</v>
      </c>
      <c r="K382" s="125">
        <f t="shared" si="198"/>
        <v>0</v>
      </c>
      <c r="M382" s="86" t="e">
        <f t="shared" si="195"/>
        <v>#DIV/0!</v>
      </c>
    </row>
    <row r="383" spans="1:13" ht="30" x14ac:dyDescent="0.25">
      <c r="A383" s="122">
        <f t="shared" si="196"/>
        <v>311</v>
      </c>
      <c r="B383" s="122" t="s">
        <v>15</v>
      </c>
      <c r="C383" s="123" t="s">
        <v>27</v>
      </c>
      <c r="D383" s="122">
        <v>91979</v>
      </c>
      <c r="E383" s="124" t="s">
        <v>446</v>
      </c>
      <c r="F383" s="122" t="s">
        <v>29</v>
      </c>
      <c r="G383" s="122">
        <v>2</v>
      </c>
      <c r="H383" s="121"/>
      <c r="I383" s="125">
        <f t="shared" si="192"/>
        <v>0</v>
      </c>
      <c r="J383" s="125">
        <f t="shared" si="197"/>
        <v>0</v>
      </c>
      <c r="K383" s="125">
        <f t="shared" si="198"/>
        <v>0</v>
      </c>
      <c r="M383" s="86" t="e">
        <f t="shared" si="195"/>
        <v>#DIV/0!</v>
      </c>
    </row>
    <row r="384" spans="1:13" ht="30" x14ac:dyDescent="0.25">
      <c r="A384" s="122">
        <f t="shared" si="196"/>
        <v>312</v>
      </c>
      <c r="B384" s="122" t="s">
        <v>15</v>
      </c>
      <c r="C384" s="123" t="s">
        <v>27</v>
      </c>
      <c r="D384" s="122">
        <v>91955</v>
      </c>
      <c r="E384" s="124" t="s">
        <v>447</v>
      </c>
      <c r="F384" s="122" t="s">
        <v>29</v>
      </c>
      <c r="G384" s="122">
        <v>11</v>
      </c>
      <c r="H384" s="121"/>
      <c r="I384" s="125">
        <f t="shared" si="192"/>
        <v>0</v>
      </c>
      <c r="J384" s="125">
        <f t="shared" si="197"/>
        <v>0</v>
      </c>
      <c r="K384" s="125">
        <f t="shared" si="198"/>
        <v>0</v>
      </c>
      <c r="M384" s="86" t="e">
        <f t="shared" si="195"/>
        <v>#DIV/0!</v>
      </c>
    </row>
    <row r="385" spans="1:13" ht="30" x14ac:dyDescent="0.25">
      <c r="A385" s="122">
        <f t="shared" si="196"/>
        <v>313</v>
      </c>
      <c r="B385" s="122" t="s">
        <v>15</v>
      </c>
      <c r="C385" s="123" t="s">
        <v>27</v>
      </c>
      <c r="D385" s="122">
        <v>91957</v>
      </c>
      <c r="E385" s="124" t="s">
        <v>448</v>
      </c>
      <c r="F385" s="122" t="s">
        <v>29</v>
      </c>
      <c r="G385" s="122">
        <v>1</v>
      </c>
      <c r="H385" s="121"/>
      <c r="I385" s="125">
        <f t="shared" si="192"/>
        <v>0</v>
      </c>
      <c r="J385" s="125">
        <f t="shared" si="197"/>
        <v>0</v>
      </c>
      <c r="K385" s="125">
        <f t="shared" si="198"/>
        <v>0</v>
      </c>
      <c r="M385" s="86" t="e">
        <f t="shared" si="195"/>
        <v>#DIV/0!</v>
      </c>
    </row>
    <row r="386" spans="1:13" ht="30" x14ac:dyDescent="0.25">
      <c r="A386" s="122">
        <f t="shared" si="196"/>
        <v>314</v>
      </c>
      <c r="B386" s="122" t="s">
        <v>15</v>
      </c>
      <c r="C386" s="123" t="s">
        <v>27</v>
      </c>
      <c r="D386" s="122">
        <v>91953</v>
      </c>
      <c r="E386" s="124" t="s">
        <v>449</v>
      </c>
      <c r="F386" s="122" t="s">
        <v>29</v>
      </c>
      <c r="G386" s="122">
        <v>27</v>
      </c>
      <c r="H386" s="121"/>
      <c r="I386" s="125">
        <f t="shared" si="192"/>
        <v>0</v>
      </c>
      <c r="J386" s="125">
        <f t="shared" si="197"/>
        <v>0</v>
      </c>
      <c r="K386" s="125">
        <f t="shared" si="198"/>
        <v>0</v>
      </c>
      <c r="M386" s="86" t="e">
        <f t="shared" si="195"/>
        <v>#DIV/0!</v>
      </c>
    </row>
    <row r="387" spans="1:13" ht="30" x14ac:dyDescent="0.25">
      <c r="A387" s="122">
        <f t="shared" si="196"/>
        <v>315</v>
      </c>
      <c r="B387" s="122" t="s">
        <v>15</v>
      </c>
      <c r="C387" s="123" t="s">
        <v>27</v>
      </c>
      <c r="D387" s="122">
        <v>91959</v>
      </c>
      <c r="E387" s="124" t="s">
        <v>450</v>
      </c>
      <c r="F387" s="122" t="s">
        <v>29</v>
      </c>
      <c r="G387" s="122">
        <v>1</v>
      </c>
      <c r="H387" s="121"/>
      <c r="I387" s="125">
        <f t="shared" si="192"/>
        <v>0</v>
      </c>
      <c r="J387" s="125">
        <f t="shared" si="197"/>
        <v>0</v>
      </c>
      <c r="K387" s="125">
        <f t="shared" si="198"/>
        <v>0</v>
      </c>
      <c r="M387" s="86" t="e">
        <f t="shared" ref="M387:M418" si="199">K387/$K$531</f>
        <v>#DIV/0!</v>
      </c>
    </row>
    <row r="388" spans="1:13" x14ac:dyDescent="0.25">
      <c r="A388" s="122">
        <f t="shared" si="196"/>
        <v>316</v>
      </c>
      <c r="B388" s="122" t="s">
        <v>15</v>
      </c>
      <c r="C388" s="123" t="s">
        <v>23</v>
      </c>
      <c r="D388" s="122" t="s">
        <v>451</v>
      </c>
      <c r="E388" s="124" t="s">
        <v>452</v>
      </c>
      <c r="F388" s="122" t="s">
        <v>29</v>
      </c>
      <c r="G388" s="122">
        <v>49</v>
      </c>
      <c r="H388" s="121"/>
      <c r="I388" s="125">
        <f t="shared" si="192"/>
        <v>0</v>
      </c>
      <c r="J388" s="125">
        <f t="shared" si="197"/>
        <v>0</v>
      </c>
      <c r="K388" s="125">
        <f t="shared" si="198"/>
        <v>0</v>
      </c>
      <c r="M388" s="86" t="e">
        <f t="shared" si="199"/>
        <v>#DIV/0!</v>
      </c>
    </row>
    <row r="389" spans="1:13" x14ac:dyDescent="0.25">
      <c r="A389" s="122">
        <f t="shared" si="196"/>
        <v>317</v>
      </c>
      <c r="B389" s="122" t="s">
        <v>15</v>
      </c>
      <c r="C389" s="123" t="s">
        <v>23</v>
      </c>
      <c r="D389" s="122" t="s">
        <v>453</v>
      </c>
      <c r="E389" s="124" t="s">
        <v>454</v>
      </c>
      <c r="F389" s="122" t="s">
        <v>29</v>
      </c>
      <c r="G389" s="122">
        <v>224</v>
      </c>
      <c r="H389" s="121"/>
      <c r="I389" s="125">
        <f t="shared" si="192"/>
        <v>0</v>
      </c>
      <c r="J389" s="125">
        <f t="shared" si="197"/>
        <v>0</v>
      </c>
      <c r="K389" s="125">
        <f t="shared" si="198"/>
        <v>0</v>
      </c>
      <c r="M389" s="86" t="e">
        <f t="shared" si="199"/>
        <v>#DIV/0!</v>
      </c>
    </row>
    <row r="390" spans="1:13" ht="30" x14ac:dyDescent="0.25">
      <c r="A390" s="122">
        <f t="shared" si="196"/>
        <v>318</v>
      </c>
      <c r="B390" s="122" t="s">
        <v>15</v>
      </c>
      <c r="C390" s="123" t="s">
        <v>27</v>
      </c>
      <c r="D390" s="122">
        <v>91996</v>
      </c>
      <c r="E390" s="124" t="s">
        <v>455</v>
      </c>
      <c r="F390" s="122" t="s">
        <v>29</v>
      </c>
      <c r="G390" s="122">
        <v>2</v>
      </c>
      <c r="H390" s="121"/>
      <c r="I390" s="125">
        <f t="shared" si="192"/>
        <v>0</v>
      </c>
      <c r="J390" s="125">
        <f t="shared" si="197"/>
        <v>0</v>
      </c>
      <c r="K390" s="125">
        <f t="shared" si="198"/>
        <v>0</v>
      </c>
      <c r="M390" s="86" t="e">
        <f t="shared" si="199"/>
        <v>#DIV/0!</v>
      </c>
    </row>
    <row r="391" spans="1:13" ht="30" x14ac:dyDescent="0.25">
      <c r="A391" s="122">
        <f t="shared" si="196"/>
        <v>319</v>
      </c>
      <c r="B391" s="122" t="s">
        <v>15</v>
      </c>
      <c r="C391" s="123" t="s">
        <v>27</v>
      </c>
      <c r="D391" s="122">
        <v>91997</v>
      </c>
      <c r="E391" s="124" t="s">
        <v>456</v>
      </c>
      <c r="F391" s="122" t="s">
        <v>29</v>
      </c>
      <c r="G391" s="122">
        <v>17</v>
      </c>
      <c r="H391" s="121"/>
      <c r="I391" s="125">
        <f t="shared" si="192"/>
        <v>0</v>
      </c>
      <c r="J391" s="125">
        <f t="shared" si="197"/>
        <v>0</v>
      </c>
      <c r="K391" s="125">
        <f t="shared" si="198"/>
        <v>0</v>
      </c>
      <c r="M391" s="86" t="e">
        <f t="shared" si="199"/>
        <v>#DIV/0!</v>
      </c>
    </row>
    <row r="392" spans="1:13" x14ac:dyDescent="0.25">
      <c r="A392" s="122">
        <f t="shared" si="196"/>
        <v>320</v>
      </c>
      <c r="B392" s="122" t="s">
        <v>15</v>
      </c>
      <c r="C392" s="123" t="s">
        <v>23</v>
      </c>
      <c r="D392" s="122" t="s">
        <v>457</v>
      </c>
      <c r="E392" s="124" t="s">
        <v>458</v>
      </c>
      <c r="F392" s="122" t="s">
        <v>29</v>
      </c>
      <c r="G392" s="122">
        <v>25</v>
      </c>
      <c r="H392" s="121"/>
      <c r="I392" s="125">
        <f t="shared" si="192"/>
        <v>0</v>
      </c>
      <c r="J392" s="125">
        <f t="shared" si="197"/>
        <v>0</v>
      </c>
      <c r="K392" s="125">
        <f t="shared" si="198"/>
        <v>0</v>
      </c>
      <c r="M392" s="86" t="e">
        <f t="shared" si="199"/>
        <v>#DIV/0!</v>
      </c>
    </row>
    <row r="393" spans="1:13" ht="30" x14ac:dyDescent="0.25">
      <c r="A393" s="122">
        <f t="shared" si="196"/>
        <v>321</v>
      </c>
      <c r="B393" s="122" t="s">
        <v>15</v>
      </c>
      <c r="C393" s="123" t="s">
        <v>27</v>
      </c>
      <c r="D393" s="122">
        <v>92022</v>
      </c>
      <c r="E393" s="124" t="s">
        <v>459</v>
      </c>
      <c r="F393" s="122" t="s">
        <v>29</v>
      </c>
      <c r="G393" s="122">
        <v>22</v>
      </c>
      <c r="H393" s="121"/>
      <c r="I393" s="125">
        <f t="shared" si="192"/>
        <v>0</v>
      </c>
      <c r="J393" s="125">
        <f t="shared" si="197"/>
        <v>0</v>
      </c>
      <c r="K393" s="125">
        <f t="shared" si="198"/>
        <v>0</v>
      </c>
      <c r="M393" s="86" t="e">
        <f t="shared" si="199"/>
        <v>#DIV/0!</v>
      </c>
    </row>
    <row r="394" spans="1:13" ht="30" x14ac:dyDescent="0.25">
      <c r="A394" s="122">
        <f t="shared" si="196"/>
        <v>322</v>
      </c>
      <c r="B394" s="122" t="s">
        <v>15</v>
      </c>
      <c r="C394" s="123" t="s">
        <v>27</v>
      </c>
      <c r="D394" s="122">
        <v>92026</v>
      </c>
      <c r="E394" s="124" t="s">
        <v>460</v>
      </c>
      <c r="F394" s="122" t="s">
        <v>29</v>
      </c>
      <c r="G394" s="122">
        <v>2</v>
      </c>
      <c r="H394" s="121"/>
      <c r="I394" s="125">
        <f t="shared" si="192"/>
        <v>0</v>
      </c>
      <c r="J394" s="125">
        <f t="shared" si="197"/>
        <v>0</v>
      </c>
      <c r="K394" s="125">
        <f t="shared" si="198"/>
        <v>0</v>
      </c>
      <c r="M394" s="86" t="e">
        <f t="shared" si="199"/>
        <v>#DIV/0!</v>
      </c>
    </row>
    <row r="395" spans="1:13" ht="30" x14ac:dyDescent="0.25">
      <c r="A395" s="122">
        <f t="shared" si="196"/>
        <v>323</v>
      </c>
      <c r="B395" s="122" t="s">
        <v>15</v>
      </c>
      <c r="C395" s="123" t="s">
        <v>27</v>
      </c>
      <c r="D395" s="122">
        <v>92002</v>
      </c>
      <c r="E395" s="124" t="s">
        <v>461</v>
      </c>
      <c r="F395" s="122" t="s">
        <v>29</v>
      </c>
      <c r="G395" s="122">
        <v>98</v>
      </c>
      <c r="H395" s="121"/>
      <c r="I395" s="125">
        <f t="shared" si="192"/>
        <v>0</v>
      </c>
      <c r="J395" s="125">
        <f t="shared" si="197"/>
        <v>0</v>
      </c>
      <c r="K395" s="125">
        <f t="shared" si="198"/>
        <v>0</v>
      </c>
      <c r="M395" s="86" t="e">
        <f t="shared" si="199"/>
        <v>#DIV/0!</v>
      </c>
    </row>
    <row r="396" spans="1:13" ht="30" x14ac:dyDescent="0.25">
      <c r="A396" s="122">
        <f t="shared" si="196"/>
        <v>324</v>
      </c>
      <c r="B396" s="122" t="s">
        <v>15</v>
      </c>
      <c r="C396" s="123" t="s">
        <v>27</v>
      </c>
      <c r="D396" s="122">
        <v>92003</v>
      </c>
      <c r="E396" s="124" t="s">
        <v>462</v>
      </c>
      <c r="F396" s="122" t="s">
        <v>29</v>
      </c>
      <c r="G396" s="122">
        <v>26</v>
      </c>
      <c r="H396" s="121"/>
      <c r="I396" s="125">
        <f t="shared" si="192"/>
        <v>0</v>
      </c>
      <c r="J396" s="125">
        <f t="shared" si="197"/>
        <v>0</v>
      </c>
      <c r="K396" s="125">
        <f t="shared" si="198"/>
        <v>0</v>
      </c>
      <c r="M396" s="86" t="e">
        <f t="shared" si="199"/>
        <v>#DIV/0!</v>
      </c>
    </row>
    <row r="397" spans="1:13" ht="30" x14ac:dyDescent="0.25">
      <c r="A397" s="122">
        <f t="shared" si="196"/>
        <v>325</v>
      </c>
      <c r="B397" s="122" t="s">
        <v>15</v>
      </c>
      <c r="C397" s="123" t="s">
        <v>27</v>
      </c>
      <c r="D397" s="122">
        <v>92010</v>
      </c>
      <c r="E397" s="124" t="s">
        <v>463</v>
      </c>
      <c r="F397" s="122" t="s">
        <v>29</v>
      </c>
      <c r="G397" s="122">
        <v>1</v>
      </c>
      <c r="H397" s="121"/>
      <c r="I397" s="125">
        <f t="shared" si="192"/>
        <v>0</v>
      </c>
      <c r="J397" s="125">
        <f t="shared" si="197"/>
        <v>0</v>
      </c>
      <c r="K397" s="125">
        <f t="shared" si="198"/>
        <v>0</v>
      </c>
      <c r="M397" s="86" t="e">
        <f t="shared" si="199"/>
        <v>#DIV/0!</v>
      </c>
    </row>
    <row r="398" spans="1:13" ht="30" x14ac:dyDescent="0.25">
      <c r="A398" s="122">
        <f t="shared" si="196"/>
        <v>326</v>
      </c>
      <c r="B398" s="122" t="s">
        <v>15</v>
      </c>
      <c r="C398" s="123" t="s">
        <v>27</v>
      </c>
      <c r="D398" s="122">
        <v>91994</v>
      </c>
      <c r="E398" s="124" t="s">
        <v>464</v>
      </c>
      <c r="F398" s="122" t="s">
        <v>29</v>
      </c>
      <c r="G398" s="122">
        <v>90</v>
      </c>
      <c r="H398" s="121"/>
      <c r="I398" s="125">
        <f t="shared" si="192"/>
        <v>0</v>
      </c>
      <c r="J398" s="125">
        <f t="shared" si="197"/>
        <v>0</v>
      </c>
      <c r="K398" s="125">
        <f t="shared" si="198"/>
        <v>0</v>
      </c>
      <c r="M398" s="86" t="e">
        <f t="shared" si="199"/>
        <v>#DIV/0!</v>
      </c>
    </row>
    <row r="399" spans="1:13" ht="30" x14ac:dyDescent="0.25">
      <c r="A399" s="122">
        <f t="shared" si="196"/>
        <v>327</v>
      </c>
      <c r="B399" s="122" t="s">
        <v>15</v>
      </c>
      <c r="C399" s="123" t="s">
        <v>27</v>
      </c>
      <c r="D399" s="122">
        <v>91995</v>
      </c>
      <c r="E399" s="124" t="s">
        <v>465</v>
      </c>
      <c r="F399" s="122" t="s">
        <v>29</v>
      </c>
      <c r="G399" s="122">
        <v>4</v>
      </c>
      <c r="H399" s="121"/>
      <c r="I399" s="125">
        <f t="shared" si="192"/>
        <v>0</v>
      </c>
      <c r="J399" s="125">
        <f t="shared" si="197"/>
        <v>0</v>
      </c>
      <c r="K399" s="125">
        <f t="shared" si="198"/>
        <v>0</v>
      </c>
      <c r="M399" s="86" t="e">
        <f t="shared" si="199"/>
        <v>#DIV/0!</v>
      </c>
    </row>
    <row r="400" spans="1:13" x14ac:dyDescent="0.25">
      <c r="A400" s="122">
        <f t="shared" si="196"/>
        <v>328</v>
      </c>
      <c r="B400" s="122" t="s">
        <v>15</v>
      </c>
      <c r="C400" s="123" t="s">
        <v>23</v>
      </c>
      <c r="D400" s="122" t="s">
        <v>466</v>
      </c>
      <c r="E400" s="124" t="s">
        <v>467</v>
      </c>
      <c r="F400" s="122" t="s">
        <v>29</v>
      </c>
      <c r="G400" s="122">
        <v>25</v>
      </c>
      <c r="H400" s="121"/>
      <c r="I400" s="125">
        <f t="shared" si="192"/>
        <v>0</v>
      </c>
      <c r="J400" s="125">
        <f t="shared" si="197"/>
        <v>0</v>
      </c>
      <c r="K400" s="125">
        <f t="shared" si="198"/>
        <v>0</v>
      </c>
      <c r="M400" s="86" t="e">
        <f t="shared" si="199"/>
        <v>#DIV/0!</v>
      </c>
    </row>
    <row r="401" spans="1:13" x14ac:dyDescent="0.25">
      <c r="A401" s="122">
        <f t="shared" si="196"/>
        <v>329</v>
      </c>
      <c r="B401" s="122" t="s">
        <v>15</v>
      </c>
      <c r="C401" s="123" t="s">
        <v>23</v>
      </c>
      <c r="D401" s="122" t="s">
        <v>468</v>
      </c>
      <c r="E401" s="124" t="s">
        <v>469</v>
      </c>
      <c r="F401" s="122" t="s">
        <v>29</v>
      </c>
      <c r="G401" s="122">
        <v>2</v>
      </c>
      <c r="H401" s="121"/>
      <c r="I401" s="125">
        <f t="shared" si="192"/>
        <v>0</v>
      </c>
      <c r="J401" s="125">
        <f t="shared" si="197"/>
        <v>0</v>
      </c>
      <c r="K401" s="125">
        <f t="shared" si="198"/>
        <v>0</v>
      </c>
      <c r="M401" s="86" t="e">
        <f t="shared" si="199"/>
        <v>#DIV/0!</v>
      </c>
    </row>
    <row r="402" spans="1:13" ht="30" x14ac:dyDescent="0.25">
      <c r="A402" s="122">
        <f t="shared" si="196"/>
        <v>330</v>
      </c>
      <c r="B402" s="122" t="s">
        <v>15</v>
      </c>
      <c r="C402" s="123" t="s">
        <v>27</v>
      </c>
      <c r="D402" s="122">
        <v>93653</v>
      </c>
      <c r="E402" s="124" t="s">
        <v>470</v>
      </c>
      <c r="F402" s="122" t="s">
        <v>29</v>
      </c>
      <c r="G402" s="122">
        <v>13</v>
      </c>
      <c r="H402" s="121"/>
      <c r="I402" s="125">
        <f t="shared" si="192"/>
        <v>0</v>
      </c>
      <c r="J402" s="125">
        <f t="shared" si="197"/>
        <v>0</v>
      </c>
      <c r="K402" s="125">
        <f t="shared" si="198"/>
        <v>0</v>
      </c>
      <c r="M402" s="86" t="e">
        <f t="shared" si="199"/>
        <v>#DIV/0!</v>
      </c>
    </row>
    <row r="403" spans="1:13" ht="30" x14ac:dyDescent="0.25">
      <c r="A403" s="122">
        <f t="shared" si="196"/>
        <v>331</v>
      </c>
      <c r="B403" s="122" t="s">
        <v>15</v>
      </c>
      <c r="C403" s="123" t="s">
        <v>27</v>
      </c>
      <c r="D403" s="122">
        <v>93654</v>
      </c>
      <c r="E403" s="124" t="s">
        <v>471</v>
      </c>
      <c r="F403" s="122" t="s">
        <v>29</v>
      </c>
      <c r="G403" s="122">
        <v>36</v>
      </c>
      <c r="H403" s="121"/>
      <c r="I403" s="125">
        <f t="shared" si="192"/>
        <v>0</v>
      </c>
      <c r="J403" s="125">
        <f t="shared" si="197"/>
        <v>0</v>
      </c>
      <c r="K403" s="125">
        <f t="shared" si="198"/>
        <v>0</v>
      </c>
      <c r="M403" s="86" t="e">
        <f t="shared" si="199"/>
        <v>#DIV/0!</v>
      </c>
    </row>
    <row r="404" spans="1:13" ht="30" x14ac:dyDescent="0.25">
      <c r="A404" s="122">
        <f t="shared" si="196"/>
        <v>332</v>
      </c>
      <c r="B404" s="122" t="s">
        <v>15</v>
      </c>
      <c r="C404" s="123" t="s">
        <v>27</v>
      </c>
      <c r="D404" s="122">
        <v>93655</v>
      </c>
      <c r="E404" s="124" t="s">
        <v>472</v>
      </c>
      <c r="F404" s="122" t="s">
        <v>29</v>
      </c>
      <c r="G404" s="122">
        <v>1</v>
      </c>
      <c r="H404" s="121"/>
      <c r="I404" s="125">
        <f t="shared" si="192"/>
        <v>0</v>
      </c>
      <c r="J404" s="125">
        <f t="shared" si="197"/>
        <v>0</v>
      </c>
      <c r="K404" s="125">
        <f t="shared" si="198"/>
        <v>0</v>
      </c>
      <c r="M404" s="86" t="e">
        <f t="shared" si="199"/>
        <v>#DIV/0!</v>
      </c>
    </row>
    <row r="405" spans="1:13" ht="30" x14ac:dyDescent="0.25">
      <c r="A405" s="122">
        <f t="shared" si="196"/>
        <v>333</v>
      </c>
      <c r="B405" s="122" t="s">
        <v>15</v>
      </c>
      <c r="C405" s="123" t="s">
        <v>27</v>
      </c>
      <c r="D405" s="122">
        <v>93660</v>
      </c>
      <c r="E405" s="124" t="s">
        <v>473</v>
      </c>
      <c r="F405" s="122" t="s">
        <v>29</v>
      </c>
      <c r="G405" s="122">
        <v>1</v>
      </c>
      <c r="H405" s="121"/>
      <c r="I405" s="125">
        <f t="shared" si="192"/>
        <v>0</v>
      </c>
      <c r="J405" s="125">
        <f t="shared" si="197"/>
        <v>0</v>
      </c>
      <c r="K405" s="125">
        <f t="shared" si="198"/>
        <v>0</v>
      </c>
      <c r="M405" s="86" t="e">
        <f t="shared" si="199"/>
        <v>#DIV/0!</v>
      </c>
    </row>
    <row r="406" spans="1:13" ht="30" x14ac:dyDescent="0.25">
      <c r="A406" s="122">
        <f t="shared" si="196"/>
        <v>334</v>
      </c>
      <c r="B406" s="122" t="s">
        <v>15</v>
      </c>
      <c r="C406" s="123" t="s">
        <v>27</v>
      </c>
      <c r="D406" s="122">
        <v>93661</v>
      </c>
      <c r="E406" s="124" t="s">
        <v>474</v>
      </c>
      <c r="F406" s="122" t="s">
        <v>29</v>
      </c>
      <c r="G406" s="122">
        <v>42</v>
      </c>
      <c r="H406" s="121"/>
      <c r="I406" s="125">
        <f t="shared" si="192"/>
        <v>0</v>
      </c>
      <c r="J406" s="125">
        <f t="shared" si="197"/>
        <v>0</v>
      </c>
      <c r="K406" s="125">
        <f t="shared" si="198"/>
        <v>0</v>
      </c>
      <c r="M406" s="86" t="e">
        <f t="shared" si="199"/>
        <v>#DIV/0!</v>
      </c>
    </row>
    <row r="407" spans="1:13" ht="30" x14ac:dyDescent="0.25">
      <c r="A407" s="122">
        <f t="shared" si="196"/>
        <v>335</v>
      </c>
      <c r="B407" s="122" t="s">
        <v>15</v>
      </c>
      <c r="C407" s="123" t="s">
        <v>27</v>
      </c>
      <c r="D407" s="122">
        <v>93662</v>
      </c>
      <c r="E407" s="124" t="s">
        <v>475</v>
      </c>
      <c r="F407" s="122" t="s">
        <v>29</v>
      </c>
      <c r="G407" s="122">
        <v>5</v>
      </c>
      <c r="H407" s="121"/>
      <c r="I407" s="125">
        <f t="shared" si="192"/>
        <v>0</v>
      </c>
      <c r="J407" s="125">
        <f t="shared" si="197"/>
        <v>0</v>
      </c>
      <c r="K407" s="125">
        <f t="shared" si="198"/>
        <v>0</v>
      </c>
      <c r="M407" s="86" t="e">
        <f t="shared" si="199"/>
        <v>#DIV/0!</v>
      </c>
    </row>
    <row r="408" spans="1:13" ht="30" x14ac:dyDescent="0.25">
      <c r="A408" s="122">
        <f t="shared" si="196"/>
        <v>336</v>
      </c>
      <c r="B408" s="122" t="s">
        <v>15</v>
      </c>
      <c r="C408" s="123" t="s">
        <v>27</v>
      </c>
      <c r="D408" s="122">
        <v>93664</v>
      </c>
      <c r="E408" s="124" t="s">
        <v>476</v>
      </c>
      <c r="F408" s="122" t="s">
        <v>29</v>
      </c>
      <c r="G408" s="122">
        <v>6</v>
      </c>
      <c r="H408" s="121"/>
      <c r="I408" s="125">
        <f t="shared" si="192"/>
        <v>0</v>
      </c>
      <c r="J408" s="125">
        <f t="shared" si="197"/>
        <v>0</v>
      </c>
      <c r="K408" s="125">
        <f t="shared" si="198"/>
        <v>0</v>
      </c>
      <c r="M408" s="86" t="e">
        <f t="shared" si="199"/>
        <v>#DIV/0!</v>
      </c>
    </row>
    <row r="409" spans="1:13" ht="30" x14ac:dyDescent="0.25">
      <c r="A409" s="122">
        <f t="shared" si="196"/>
        <v>337</v>
      </c>
      <c r="B409" s="122" t="s">
        <v>15</v>
      </c>
      <c r="C409" s="123" t="s">
        <v>403</v>
      </c>
      <c r="D409" s="122">
        <v>151324</v>
      </c>
      <c r="E409" s="124" t="s">
        <v>477</v>
      </c>
      <c r="F409" s="122" t="s">
        <v>29</v>
      </c>
      <c r="G409" s="122">
        <v>2</v>
      </c>
      <c r="H409" s="121"/>
      <c r="I409" s="125">
        <f t="shared" si="192"/>
        <v>0</v>
      </c>
      <c r="J409" s="125">
        <f t="shared" si="197"/>
        <v>0</v>
      </c>
      <c r="K409" s="125">
        <f t="shared" si="198"/>
        <v>0</v>
      </c>
      <c r="M409" s="86" t="e">
        <f t="shared" si="199"/>
        <v>#DIV/0!</v>
      </c>
    </row>
    <row r="410" spans="1:13" ht="30" x14ac:dyDescent="0.25">
      <c r="A410" s="122">
        <f t="shared" si="196"/>
        <v>338</v>
      </c>
      <c r="B410" s="122" t="s">
        <v>15</v>
      </c>
      <c r="C410" s="123" t="s">
        <v>19</v>
      </c>
      <c r="D410" s="122">
        <v>10237</v>
      </c>
      <c r="E410" s="124" t="s">
        <v>478</v>
      </c>
      <c r="F410" s="122" t="s">
        <v>29</v>
      </c>
      <c r="G410" s="122">
        <v>2</v>
      </c>
      <c r="H410" s="121"/>
      <c r="I410" s="125">
        <f t="shared" si="192"/>
        <v>0</v>
      </c>
      <c r="J410" s="125">
        <f t="shared" si="197"/>
        <v>0</v>
      </c>
      <c r="K410" s="125">
        <f t="shared" si="198"/>
        <v>0</v>
      </c>
      <c r="M410" s="86" t="e">
        <f t="shared" si="199"/>
        <v>#DIV/0!</v>
      </c>
    </row>
    <row r="411" spans="1:13" ht="30" x14ac:dyDescent="0.25">
      <c r="A411" s="122">
        <f t="shared" si="196"/>
        <v>339</v>
      </c>
      <c r="B411" s="122" t="s">
        <v>15</v>
      </c>
      <c r="C411" s="123" t="s">
        <v>27</v>
      </c>
      <c r="D411" s="122">
        <v>93668</v>
      </c>
      <c r="E411" s="124" t="s">
        <v>479</v>
      </c>
      <c r="F411" s="122" t="s">
        <v>29</v>
      </c>
      <c r="G411" s="122">
        <v>4</v>
      </c>
      <c r="H411" s="121"/>
      <c r="I411" s="125">
        <f t="shared" si="192"/>
        <v>0</v>
      </c>
      <c r="J411" s="125">
        <f t="shared" si="197"/>
        <v>0</v>
      </c>
      <c r="K411" s="125">
        <f t="shared" si="198"/>
        <v>0</v>
      </c>
      <c r="M411" s="86" t="e">
        <f t="shared" si="199"/>
        <v>#DIV/0!</v>
      </c>
    </row>
    <row r="412" spans="1:13" ht="30" x14ac:dyDescent="0.25">
      <c r="A412" s="122">
        <f t="shared" si="196"/>
        <v>340</v>
      </c>
      <c r="B412" s="122" t="s">
        <v>15</v>
      </c>
      <c r="C412" s="123" t="s">
        <v>403</v>
      </c>
      <c r="D412" s="122">
        <v>151334</v>
      </c>
      <c r="E412" s="124" t="s">
        <v>480</v>
      </c>
      <c r="F412" s="122" t="s">
        <v>29</v>
      </c>
      <c r="G412" s="122">
        <v>1</v>
      </c>
      <c r="H412" s="121"/>
      <c r="I412" s="125">
        <f t="shared" si="192"/>
        <v>0</v>
      </c>
      <c r="J412" s="125">
        <f t="shared" si="197"/>
        <v>0</v>
      </c>
      <c r="K412" s="125">
        <f t="shared" si="198"/>
        <v>0</v>
      </c>
      <c r="M412" s="86" t="e">
        <f t="shared" si="199"/>
        <v>#DIV/0!</v>
      </c>
    </row>
    <row r="413" spans="1:13" ht="30" x14ac:dyDescent="0.25">
      <c r="A413" s="122">
        <f t="shared" si="196"/>
        <v>341</v>
      </c>
      <c r="B413" s="122" t="s">
        <v>15</v>
      </c>
      <c r="C413" s="123" t="s">
        <v>27</v>
      </c>
      <c r="D413" s="122">
        <v>93672</v>
      </c>
      <c r="E413" s="124" t="s">
        <v>481</v>
      </c>
      <c r="F413" s="122" t="s">
        <v>29</v>
      </c>
      <c r="G413" s="122">
        <v>1</v>
      </c>
      <c r="H413" s="121"/>
      <c r="I413" s="125">
        <f t="shared" si="192"/>
        <v>0</v>
      </c>
      <c r="J413" s="125">
        <f t="shared" si="197"/>
        <v>0</v>
      </c>
      <c r="K413" s="125">
        <f t="shared" si="198"/>
        <v>0</v>
      </c>
      <c r="M413" s="86" t="e">
        <f t="shared" si="199"/>
        <v>#DIV/0!</v>
      </c>
    </row>
    <row r="414" spans="1:13" ht="30" x14ac:dyDescent="0.25">
      <c r="A414" s="122">
        <f t="shared" si="196"/>
        <v>342</v>
      </c>
      <c r="B414" s="122" t="s">
        <v>15</v>
      </c>
      <c r="C414" s="123" t="s">
        <v>27</v>
      </c>
      <c r="D414" s="122">
        <v>101894</v>
      </c>
      <c r="E414" s="124" t="s">
        <v>482</v>
      </c>
      <c r="F414" s="122" t="s">
        <v>29</v>
      </c>
      <c r="G414" s="122">
        <v>6</v>
      </c>
      <c r="H414" s="121"/>
      <c r="I414" s="125">
        <f t="shared" si="192"/>
        <v>0</v>
      </c>
      <c r="J414" s="125">
        <f t="shared" si="197"/>
        <v>0</v>
      </c>
      <c r="K414" s="125">
        <f t="shared" si="198"/>
        <v>0</v>
      </c>
      <c r="M414" s="86" t="e">
        <f t="shared" si="199"/>
        <v>#DIV/0!</v>
      </c>
    </row>
    <row r="415" spans="1:13" x14ac:dyDescent="0.25">
      <c r="A415" s="122">
        <f t="shared" si="196"/>
        <v>343</v>
      </c>
      <c r="B415" s="122" t="s">
        <v>15</v>
      </c>
      <c r="C415" s="123" t="s">
        <v>23</v>
      </c>
      <c r="D415" s="122" t="s">
        <v>483</v>
      </c>
      <c r="E415" s="124" t="s">
        <v>484</v>
      </c>
      <c r="F415" s="122" t="s">
        <v>29</v>
      </c>
      <c r="G415" s="122">
        <v>25</v>
      </c>
      <c r="H415" s="121"/>
      <c r="I415" s="125">
        <f t="shared" si="192"/>
        <v>0</v>
      </c>
      <c r="J415" s="125">
        <f t="shared" si="197"/>
        <v>0</v>
      </c>
      <c r="K415" s="125">
        <f t="shared" si="198"/>
        <v>0</v>
      </c>
      <c r="M415" s="86" t="e">
        <f t="shared" si="199"/>
        <v>#DIV/0!</v>
      </c>
    </row>
    <row r="416" spans="1:13" ht="30" x14ac:dyDescent="0.25">
      <c r="A416" s="122">
        <f t="shared" si="196"/>
        <v>344</v>
      </c>
      <c r="B416" s="122" t="s">
        <v>15</v>
      </c>
      <c r="C416" s="123" t="s">
        <v>16</v>
      </c>
      <c r="D416" s="122" t="s">
        <v>485</v>
      </c>
      <c r="E416" s="124" t="s">
        <v>486</v>
      </c>
      <c r="F416" s="122" t="s">
        <v>29</v>
      </c>
      <c r="G416" s="122">
        <v>8</v>
      </c>
      <c r="H416" s="121"/>
      <c r="I416" s="125">
        <f t="shared" si="192"/>
        <v>0</v>
      </c>
      <c r="J416" s="125">
        <f t="shared" si="197"/>
        <v>0</v>
      </c>
      <c r="K416" s="125">
        <f t="shared" si="198"/>
        <v>0</v>
      </c>
      <c r="M416" s="86" t="e">
        <f t="shared" si="199"/>
        <v>#DIV/0!</v>
      </c>
    </row>
    <row r="417" spans="1:13" ht="30" x14ac:dyDescent="0.25">
      <c r="A417" s="122">
        <f t="shared" si="196"/>
        <v>345</v>
      </c>
      <c r="B417" s="122" t="s">
        <v>15</v>
      </c>
      <c r="C417" s="123" t="s">
        <v>403</v>
      </c>
      <c r="D417" s="122">
        <v>151350</v>
      </c>
      <c r="E417" s="124" t="s">
        <v>487</v>
      </c>
      <c r="F417" s="122" t="s">
        <v>29</v>
      </c>
      <c r="G417" s="122">
        <v>37</v>
      </c>
      <c r="H417" s="121"/>
      <c r="I417" s="125">
        <f t="shared" si="192"/>
        <v>0</v>
      </c>
      <c r="J417" s="125">
        <f t="shared" si="197"/>
        <v>0</v>
      </c>
      <c r="K417" s="125">
        <f t="shared" si="198"/>
        <v>0</v>
      </c>
      <c r="M417" s="86" t="e">
        <f t="shared" si="199"/>
        <v>#DIV/0!</v>
      </c>
    </row>
    <row r="418" spans="1:13" ht="30" x14ac:dyDescent="0.25">
      <c r="A418" s="122">
        <f t="shared" si="196"/>
        <v>346</v>
      </c>
      <c r="B418" s="122" t="s">
        <v>15</v>
      </c>
      <c r="C418" s="123" t="s">
        <v>403</v>
      </c>
      <c r="D418" s="122">
        <v>151357</v>
      </c>
      <c r="E418" s="124" t="s">
        <v>488</v>
      </c>
      <c r="F418" s="122" t="s">
        <v>29</v>
      </c>
      <c r="G418" s="122">
        <v>4</v>
      </c>
      <c r="H418" s="121"/>
      <c r="I418" s="125">
        <f t="shared" si="192"/>
        <v>0</v>
      </c>
      <c r="J418" s="125">
        <f t="shared" si="197"/>
        <v>0</v>
      </c>
      <c r="K418" s="125">
        <f t="shared" si="198"/>
        <v>0</v>
      </c>
      <c r="M418" s="86" t="e">
        <f t="shared" si="199"/>
        <v>#DIV/0!</v>
      </c>
    </row>
    <row r="419" spans="1:13" x14ac:dyDescent="0.25">
      <c r="A419" s="122">
        <f t="shared" si="196"/>
        <v>347</v>
      </c>
      <c r="B419" s="122" t="s">
        <v>15</v>
      </c>
      <c r="C419" s="123" t="s">
        <v>23</v>
      </c>
      <c r="D419" s="122" t="s">
        <v>489</v>
      </c>
      <c r="E419" s="124" t="s">
        <v>490</v>
      </c>
      <c r="F419" s="122" t="s">
        <v>29</v>
      </c>
      <c r="G419" s="122">
        <v>7</v>
      </c>
      <c r="H419" s="121"/>
      <c r="I419" s="125">
        <f t="shared" ref="I419:I462" si="200">ROUND(H419*(1+$K$4),2)</f>
        <v>0</v>
      </c>
      <c r="J419" s="125">
        <f t="shared" si="197"/>
        <v>0</v>
      </c>
      <c r="K419" s="125">
        <f t="shared" si="198"/>
        <v>0</v>
      </c>
      <c r="M419" s="86" t="e">
        <f t="shared" ref="M419:M442" si="201">K419/$K$531</f>
        <v>#DIV/0!</v>
      </c>
    </row>
    <row r="420" spans="1:13" x14ac:dyDescent="0.25">
      <c r="A420" s="122">
        <f t="shared" ref="A420:A442" si="202">A419+1</f>
        <v>348</v>
      </c>
      <c r="B420" s="122" t="s">
        <v>15</v>
      </c>
      <c r="C420" s="123" t="s">
        <v>23</v>
      </c>
      <c r="D420" s="122" t="s">
        <v>491</v>
      </c>
      <c r="E420" s="124" t="s">
        <v>492</v>
      </c>
      <c r="F420" s="122" t="s">
        <v>29</v>
      </c>
      <c r="G420" s="122">
        <v>40</v>
      </c>
      <c r="H420" s="121"/>
      <c r="I420" s="125">
        <f t="shared" si="200"/>
        <v>0</v>
      </c>
      <c r="J420" s="125">
        <f t="shared" ref="J420:J442" si="203">ROUND(G420*H420,2)</f>
        <v>0</v>
      </c>
      <c r="K420" s="125">
        <f t="shared" ref="K420:K442" si="204">ROUND(G420*I420,2)</f>
        <v>0</v>
      </c>
      <c r="M420" s="86" t="e">
        <f t="shared" si="201"/>
        <v>#DIV/0!</v>
      </c>
    </row>
    <row r="421" spans="1:13" ht="30" x14ac:dyDescent="0.25">
      <c r="A421" s="122">
        <f t="shared" si="202"/>
        <v>349</v>
      </c>
      <c r="B421" s="122" t="s">
        <v>15</v>
      </c>
      <c r="C421" s="123" t="s">
        <v>21</v>
      </c>
      <c r="D421" s="122">
        <v>11285</v>
      </c>
      <c r="E421" s="124" t="s">
        <v>493</v>
      </c>
      <c r="F421" s="122" t="s">
        <v>29</v>
      </c>
      <c r="G421" s="122">
        <v>3</v>
      </c>
      <c r="H421" s="121"/>
      <c r="I421" s="125">
        <f t="shared" si="200"/>
        <v>0</v>
      </c>
      <c r="J421" s="125">
        <f t="shared" si="203"/>
        <v>0</v>
      </c>
      <c r="K421" s="125">
        <f t="shared" si="204"/>
        <v>0</v>
      </c>
      <c r="M421" s="86" t="e">
        <f t="shared" si="201"/>
        <v>#DIV/0!</v>
      </c>
    </row>
    <row r="422" spans="1:13" ht="45" x14ac:dyDescent="0.25">
      <c r="A422" s="122">
        <f t="shared" si="202"/>
        <v>350</v>
      </c>
      <c r="B422" s="122" t="s">
        <v>15</v>
      </c>
      <c r="C422" s="123" t="s">
        <v>166</v>
      </c>
      <c r="D422" s="122" t="s">
        <v>494</v>
      </c>
      <c r="E422" s="124" t="s">
        <v>495</v>
      </c>
      <c r="F422" s="122" t="s">
        <v>53</v>
      </c>
      <c r="G422" s="122">
        <v>113.8</v>
      </c>
      <c r="H422" s="121"/>
      <c r="I422" s="125">
        <f t="shared" si="200"/>
        <v>0</v>
      </c>
      <c r="J422" s="125">
        <f t="shared" si="203"/>
        <v>0</v>
      </c>
      <c r="K422" s="125">
        <f t="shared" si="204"/>
        <v>0</v>
      </c>
      <c r="M422" s="86" t="e">
        <f t="shared" si="201"/>
        <v>#DIV/0!</v>
      </c>
    </row>
    <row r="423" spans="1:13" ht="30" x14ac:dyDescent="0.25">
      <c r="A423" s="122">
        <f t="shared" si="202"/>
        <v>351</v>
      </c>
      <c r="B423" s="122" t="s">
        <v>15</v>
      </c>
      <c r="C423" s="123" t="s">
        <v>21</v>
      </c>
      <c r="D423" s="122">
        <v>12488</v>
      </c>
      <c r="E423" s="124" t="s">
        <v>496</v>
      </c>
      <c r="F423" s="122" t="s">
        <v>29</v>
      </c>
      <c r="G423" s="122">
        <v>111</v>
      </c>
      <c r="H423" s="121"/>
      <c r="I423" s="125">
        <f t="shared" si="200"/>
        <v>0</v>
      </c>
      <c r="J423" s="125">
        <f t="shared" si="203"/>
        <v>0</v>
      </c>
      <c r="K423" s="125">
        <f t="shared" si="204"/>
        <v>0</v>
      </c>
      <c r="M423" s="86" t="e">
        <f t="shared" si="201"/>
        <v>#DIV/0!</v>
      </c>
    </row>
    <row r="424" spans="1:13" ht="30" x14ac:dyDescent="0.25">
      <c r="A424" s="122">
        <f t="shared" si="202"/>
        <v>352</v>
      </c>
      <c r="B424" s="122" t="s">
        <v>15</v>
      </c>
      <c r="C424" s="123" t="s">
        <v>166</v>
      </c>
      <c r="D424" s="122" t="s">
        <v>497</v>
      </c>
      <c r="E424" s="124" t="s">
        <v>498</v>
      </c>
      <c r="F424" s="122" t="s">
        <v>29</v>
      </c>
      <c r="G424" s="122">
        <v>9</v>
      </c>
      <c r="H424" s="121"/>
      <c r="I424" s="125">
        <f t="shared" si="200"/>
        <v>0</v>
      </c>
      <c r="J424" s="125">
        <f t="shared" si="203"/>
        <v>0</v>
      </c>
      <c r="K424" s="125">
        <f t="shared" si="204"/>
        <v>0</v>
      </c>
      <c r="M424" s="86" t="e">
        <f t="shared" si="201"/>
        <v>#DIV/0!</v>
      </c>
    </row>
    <row r="425" spans="1:13" x14ac:dyDescent="0.25">
      <c r="A425" s="122">
        <f t="shared" si="202"/>
        <v>353</v>
      </c>
      <c r="B425" s="122" t="s">
        <v>15</v>
      </c>
      <c r="C425" s="123" t="s">
        <v>23</v>
      </c>
      <c r="D425" s="122" t="s">
        <v>499</v>
      </c>
      <c r="E425" s="124" t="s">
        <v>500</v>
      </c>
      <c r="F425" s="122" t="s">
        <v>29</v>
      </c>
      <c r="G425" s="122">
        <v>98</v>
      </c>
      <c r="H425" s="121"/>
      <c r="I425" s="125">
        <f t="shared" si="200"/>
        <v>0</v>
      </c>
      <c r="J425" s="125">
        <f t="shared" si="203"/>
        <v>0</v>
      </c>
      <c r="K425" s="125">
        <f t="shared" si="204"/>
        <v>0</v>
      </c>
      <c r="M425" s="86" t="e">
        <f t="shared" si="201"/>
        <v>#DIV/0!</v>
      </c>
    </row>
    <row r="426" spans="1:13" x14ac:dyDescent="0.25">
      <c r="A426" s="122">
        <f t="shared" si="202"/>
        <v>354</v>
      </c>
      <c r="B426" s="122" t="s">
        <v>15</v>
      </c>
      <c r="C426" s="123" t="s">
        <v>21</v>
      </c>
      <c r="D426" s="122">
        <v>12535</v>
      </c>
      <c r="E426" s="124" t="s">
        <v>501</v>
      </c>
      <c r="F426" s="122" t="s">
        <v>29</v>
      </c>
      <c r="G426" s="122">
        <v>2</v>
      </c>
      <c r="H426" s="121"/>
      <c r="I426" s="125">
        <f t="shared" si="200"/>
        <v>0</v>
      </c>
      <c r="J426" s="125">
        <f t="shared" si="203"/>
        <v>0</v>
      </c>
      <c r="K426" s="125">
        <f t="shared" si="204"/>
        <v>0</v>
      </c>
      <c r="M426" s="86" t="e">
        <f t="shared" si="201"/>
        <v>#DIV/0!</v>
      </c>
    </row>
    <row r="427" spans="1:13" ht="30" x14ac:dyDescent="0.25">
      <c r="A427" s="122">
        <f t="shared" si="202"/>
        <v>355</v>
      </c>
      <c r="B427" s="122" t="s">
        <v>15</v>
      </c>
      <c r="C427" s="123" t="s">
        <v>27</v>
      </c>
      <c r="D427" s="122">
        <v>91837</v>
      </c>
      <c r="E427" s="124" t="s">
        <v>502</v>
      </c>
      <c r="F427" s="122" t="s">
        <v>53</v>
      </c>
      <c r="G427" s="122">
        <v>20.8</v>
      </c>
      <c r="H427" s="121"/>
      <c r="I427" s="125">
        <f t="shared" si="200"/>
        <v>0</v>
      </c>
      <c r="J427" s="125">
        <f t="shared" si="203"/>
        <v>0</v>
      </c>
      <c r="K427" s="125">
        <f t="shared" si="204"/>
        <v>0</v>
      </c>
      <c r="M427" s="86" t="e">
        <f t="shared" si="201"/>
        <v>#DIV/0!</v>
      </c>
    </row>
    <row r="428" spans="1:13" ht="45" x14ac:dyDescent="0.25">
      <c r="A428" s="122">
        <f t="shared" si="202"/>
        <v>356</v>
      </c>
      <c r="B428" s="122" t="s">
        <v>15</v>
      </c>
      <c r="C428" s="123" t="s">
        <v>27</v>
      </c>
      <c r="D428" s="122">
        <v>91835</v>
      </c>
      <c r="E428" s="124" t="s">
        <v>503</v>
      </c>
      <c r="F428" s="122" t="s">
        <v>53</v>
      </c>
      <c r="G428" s="122">
        <v>1282.2</v>
      </c>
      <c r="H428" s="121"/>
      <c r="I428" s="125">
        <f t="shared" si="200"/>
        <v>0</v>
      </c>
      <c r="J428" s="125">
        <f t="shared" si="203"/>
        <v>0</v>
      </c>
      <c r="K428" s="125">
        <f t="shared" si="204"/>
        <v>0</v>
      </c>
      <c r="M428" s="86" t="e">
        <f t="shared" si="201"/>
        <v>#DIV/0!</v>
      </c>
    </row>
    <row r="429" spans="1:13" ht="30" x14ac:dyDescent="0.25">
      <c r="A429" s="122">
        <f t="shared" si="202"/>
        <v>357</v>
      </c>
      <c r="B429" s="122" t="s">
        <v>15</v>
      </c>
      <c r="C429" s="123" t="s">
        <v>27</v>
      </c>
      <c r="D429" s="122">
        <v>93008</v>
      </c>
      <c r="E429" s="124" t="s">
        <v>504</v>
      </c>
      <c r="F429" s="122" t="s">
        <v>53</v>
      </c>
      <c r="G429" s="122">
        <v>32.700000000000003</v>
      </c>
      <c r="H429" s="121"/>
      <c r="I429" s="125">
        <f t="shared" si="200"/>
        <v>0</v>
      </c>
      <c r="J429" s="125">
        <f t="shared" si="203"/>
        <v>0</v>
      </c>
      <c r="K429" s="125">
        <f t="shared" si="204"/>
        <v>0</v>
      </c>
      <c r="M429" s="86" t="e">
        <f t="shared" si="201"/>
        <v>#DIV/0!</v>
      </c>
    </row>
    <row r="430" spans="1:13" ht="30" x14ac:dyDescent="0.25">
      <c r="A430" s="122">
        <f t="shared" si="202"/>
        <v>358</v>
      </c>
      <c r="B430" s="122" t="s">
        <v>15</v>
      </c>
      <c r="C430" s="123" t="s">
        <v>27</v>
      </c>
      <c r="D430" s="122">
        <v>91865</v>
      </c>
      <c r="E430" s="124" t="s">
        <v>505</v>
      </c>
      <c r="F430" s="122" t="s">
        <v>53</v>
      </c>
      <c r="G430" s="122">
        <v>357.5</v>
      </c>
      <c r="H430" s="121"/>
      <c r="I430" s="125">
        <f t="shared" si="200"/>
        <v>0</v>
      </c>
      <c r="J430" s="125">
        <f t="shared" si="203"/>
        <v>0</v>
      </c>
      <c r="K430" s="125">
        <f t="shared" si="204"/>
        <v>0</v>
      </c>
      <c r="M430" s="86" t="e">
        <f t="shared" si="201"/>
        <v>#DIV/0!</v>
      </c>
    </row>
    <row r="431" spans="1:13" ht="30" x14ac:dyDescent="0.25">
      <c r="A431" s="122">
        <f t="shared" si="202"/>
        <v>359</v>
      </c>
      <c r="B431" s="122" t="s">
        <v>15</v>
      </c>
      <c r="C431" s="123" t="s">
        <v>27</v>
      </c>
      <c r="D431" s="122">
        <v>93009</v>
      </c>
      <c r="E431" s="124" t="s">
        <v>506</v>
      </c>
      <c r="F431" s="122" t="s">
        <v>53</v>
      </c>
      <c r="G431" s="122">
        <v>47.1</v>
      </c>
      <c r="H431" s="121"/>
      <c r="I431" s="125">
        <f t="shared" si="200"/>
        <v>0</v>
      </c>
      <c r="J431" s="125">
        <f t="shared" si="203"/>
        <v>0</v>
      </c>
      <c r="K431" s="125">
        <f t="shared" si="204"/>
        <v>0</v>
      </c>
      <c r="M431" s="86" t="e">
        <f t="shared" si="201"/>
        <v>#DIV/0!</v>
      </c>
    </row>
    <row r="432" spans="1:13" x14ac:dyDescent="0.25">
      <c r="A432" s="122">
        <f t="shared" si="202"/>
        <v>360</v>
      </c>
      <c r="B432" s="122" t="s">
        <v>15</v>
      </c>
      <c r="C432" s="123" t="s">
        <v>16</v>
      </c>
      <c r="D432" s="122" t="s">
        <v>507</v>
      </c>
      <c r="E432" s="124" t="s">
        <v>508</v>
      </c>
      <c r="F432" s="122" t="s">
        <v>53</v>
      </c>
      <c r="G432" s="122">
        <v>1</v>
      </c>
      <c r="H432" s="121"/>
      <c r="I432" s="125">
        <f t="shared" si="200"/>
        <v>0</v>
      </c>
      <c r="J432" s="125">
        <f t="shared" si="203"/>
        <v>0</v>
      </c>
      <c r="K432" s="125">
        <f t="shared" si="204"/>
        <v>0</v>
      </c>
      <c r="M432" s="86" t="e">
        <f t="shared" si="201"/>
        <v>#DIV/0!</v>
      </c>
    </row>
    <row r="433" spans="1:13" ht="30" x14ac:dyDescent="0.25">
      <c r="A433" s="122">
        <f t="shared" si="202"/>
        <v>361</v>
      </c>
      <c r="B433" s="122" t="s">
        <v>15</v>
      </c>
      <c r="C433" s="123" t="s">
        <v>21</v>
      </c>
      <c r="D433" s="122">
        <v>11867</v>
      </c>
      <c r="E433" s="124" t="s">
        <v>509</v>
      </c>
      <c r="F433" s="122" t="s">
        <v>29</v>
      </c>
      <c r="G433" s="122">
        <v>1</v>
      </c>
      <c r="H433" s="121"/>
      <c r="I433" s="125">
        <f t="shared" si="200"/>
        <v>0</v>
      </c>
      <c r="J433" s="125">
        <f t="shared" si="203"/>
        <v>0</v>
      </c>
      <c r="K433" s="125">
        <f t="shared" si="204"/>
        <v>0</v>
      </c>
      <c r="M433" s="86" t="e">
        <f t="shared" si="201"/>
        <v>#DIV/0!</v>
      </c>
    </row>
    <row r="434" spans="1:13" ht="30" x14ac:dyDescent="0.25">
      <c r="A434" s="122">
        <f t="shared" si="202"/>
        <v>362</v>
      </c>
      <c r="B434" s="122" t="s">
        <v>15</v>
      </c>
      <c r="C434" s="123" t="s">
        <v>16</v>
      </c>
      <c r="D434" s="122" t="s">
        <v>510</v>
      </c>
      <c r="E434" s="124" t="s">
        <v>511</v>
      </c>
      <c r="F434" s="122" t="s">
        <v>29</v>
      </c>
      <c r="G434" s="122">
        <v>40</v>
      </c>
      <c r="H434" s="121"/>
      <c r="I434" s="125">
        <f t="shared" si="200"/>
        <v>0</v>
      </c>
      <c r="J434" s="125">
        <f t="shared" si="203"/>
        <v>0</v>
      </c>
      <c r="K434" s="125">
        <f t="shared" si="204"/>
        <v>0</v>
      </c>
      <c r="M434" s="86" t="e">
        <f t="shared" si="201"/>
        <v>#DIV/0!</v>
      </c>
    </row>
    <row r="435" spans="1:13" x14ac:dyDescent="0.25">
      <c r="A435" s="122">
        <f t="shared" si="202"/>
        <v>363</v>
      </c>
      <c r="B435" s="122" t="s">
        <v>15</v>
      </c>
      <c r="C435" s="123" t="s">
        <v>21</v>
      </c>
      <c r="D435" s="122">
        <v>8662</v>
      </c>
      <c r="E435" s="124" t="s">
        <v>512</v>
      </c>
      <c r="F435" s="122" t="s">
        <v>29</v>
      </c>
      <c r="G435" s="122">
        <v>149</v>
      </c>
      <c r="H435" s="121"/>
      <c r="I435" s="125">
        <f t="shared" si="200"/>
        <v>0</v>
      </c>
      <c r="J435" s="125">
        <f t="shared" si="203"/>
        <v>0</v>
      </c>
      <c r="K435" s="125">
        <f t="shared" si="204"/>
        <v>0</v>
      </c>
      <c r="M435" s="86" t="e">
        <f t="shared" si="201"/>
        <v>#DIV/0!</v>
      </c>
    </row>
    <row r="436" spans="1:13" ht="30" x14ac:dyDescent="0.25">
      <c r="A436" s="122">
        <f t="shared" si="202"/>
        <v>364</v>
      </c>
      <c r="B436" s="122" t="s">
        <v>15</v>
      </c>
      <c r="C436" s="123" t="s">
        <v>27</v>
      </c>
      <c r="D436" s="122">
        <v>101538</v>
      </c>
      <c r="E436" s="124" t="s">
        <v>513</v>
      </c>
      <c r="F436" s="122" t="s">
        <v>29</v>
      </c>
      <c r="G436" s="122">
        <v>2</v>
      </c>
      <c r="H436" s="121"/>
      <c r="I436" s="125">
        <f t="shared" si="200"/>
        <v>0</v>
      </c>
      <c r="J436" s="125">
        <f t="shared" si="203"/>
        <v>0</v>
      </c>
      <c r="K436" s="125">
        <f t="shared" si="204"/>
        <v>0</v>
      </c>
      <c r="M436" s="86" t="e">
        <f t="shared" si="201"/>
        <v>#DIV/0!</v>
      </c>
    </row>
    <row r="437" spans="1:13" ht="30" x14ac:dyDescent="0.25">
      <c r="A437" s="122">
        <f t="shared" si="202"/>
        <v>365</v>
      </c>
      <c r="B437" s="122" t="s">
        <v>15</v>
      </c>
      <c r="C437" s="123" t="s">
        <v>27</v>
      </c>
      <c r="D437" s="122">
        <v>97361</v>
      </c>
      <c r="E437" s="124" t="s">
        <v>514</v>
      </c>
      <c r="F437" s="122" t="s">
        <v>29</v>
      </c>
      <c r="G437" s="122">
        <v>1</v>
      </c>
      <c r="H437" s="121"/>
      <c r="I437" s="125">
        <f t="shared" si="200"/>
        <v>0</v>
      </c>
      <c r="J437" s="125">
        <f t="shared" si="203"/>
        <v>0</v>
      </c>
      <c r="K437" s="125">
        <f t="shared" si="204"/>
        <v>0</v>
      </c>
      <c r="M437" s="86" t="e">
        <f t="shared" si="201"/>
        <v>#DIV/0!</v>
      </c>
    </row>
    <row r="438" spans="1:13" ht="30" x14ac:dyDescent="0.25">
      <c r="A438" s="122">
        <f t="shared" si="202"/>
        <v>366</v>
      </c>
      <c r="B438" s="122" t="s">
        <v>15</v>
      </c>
      <c r="C438" s="123" t="s">
        <v>21</v>
      </c>
      <c r="D438" s="122">
        <v>12226</v>
      </c>
      <c r="E438" s="124" t="s">
        <v>515</v>
      </c>
      <c r="F438" s="122" t="s">
        <v>29</v>
      </c>
      <c r="G438" s="122">
        <v>1</v>
      </c>
      <c r="H438" s="121"/>
      <c r="I438" s="125">
        <f t="shared" si="200"/>
        <v>0</v>
      </c>
      <c r="J438" s="125">
        <f t="shared" si="203"/>
        <v>0</v>
      </c>
      <c r="K438" s="125">
        <f t="shared" si="204"/>
        <v>0</v>
      </c>
      <c r="M438" s="86" t="e">
        <f t="shared" si="201"/>
        <v>#DIV/0!</v>
      </c>
    </row>
    <row r="439" spans="1:13" ht="30" x14ac:dyDescent="0.25">
      <c r="A439" s="122">
        <f t="shared" si="202"/>
        <v>367</v>
      </c>
      <c r="B439" s="122" t="s">
        <v>15</v>
      </c>
      <c r="C439" s="123" t="s">
        <v>21</v>
      </c>
      <c r="D439" s="122">
        <v>12228</v>
      </c>
      <c r="E439" s="124" t="s">
        <v>516</v>
      </c>
      <c r="F439" s="122" t="s">
        <v>29</v>
      </c>
      <c r="G439" s="122">
        <v>2</v>
      </c>
      <c r="H439" s="121"/>
      <c r="I439" s="125">
        <f t="shared" si="200"/>
        <v>0</v>
      </c>
      <c r="J439" s="125">
        <f t="shared" si="203"/>
        <v>0</v>
      </c>
      <c r="K439" s="125">
        <f t="shared" si="204"/>
        <v>0</v>
      </c>
      <c r="M439" s="86" t="e">
        <f t="shared" si="201"/>
        <v>#DIV/0!</v>
      </c>
    </row>
    <row r="440" spans="1:13" ht="45" x14ac:dyDescent="0.25">
      <c r="A440" s="122">
        <f t="shared" si="202"/>
        <v>368</v>
      </c>
      <c r="B440" s="122" t="s">
        <v>15</v>
      </c>
      <c r="C440" s="123" t="s">
        <v>27</v>
      </c>
      <c r="D440" s="122">
        <v>101879</v>
      </c>
      <c r="E440" s="124" t="s">
        <v>517</v>
      </c>
      <c r="F440" s="122" t="s">
        <v>29</v>
      </c>
      <c r="G440" s="122">
        <v>1</v>
      </c>
      <c r="H440" s="121"/>
      <c r="I440" s="125">
        <f t="shared" si="200"/>
        <v>0</v>
      </c>
      <c r="J440" s="125">
        <f t="shared" si="203"/>
        <v>0</v>
      </c>
      <c r="K440" s="125">
        <f t="shared" si="204"/>
        <v>0</v>
      </c>
      <c r="M440" s="86" t="e">
        <f t="shared" si="201"/>
        <v>#DIV/0!</v>
      </c>
    </row>
    <row r="441" spans="1:13" ht="45" x14ac:dyDescent="0.25">
      <c r="A441" s="122">
        <f t="shared" si="202"/>
        <v>369</v>
      </c>
      <c r="B441" s="122" t="s">
        <v>15</v>
      </c>
      <c r="C441" s="123" t="s">
        <v>27</v>
      </c>
      <c r="D441" s="122">
        <v>101880</v>
      </c>
      <c r="E441" s="124" t="s">
        <v>518</v>
      </c>
      <c r="F441" s="122" t="s">
        <v>29</v>
      </c>
      <c r="G441" s="122">
        <v>2</v>
      </c>
      <c r="H441" s="121"/>
      <c r="I441" s="125">
        <f t="shared" si="200"/>
        <v>0</v>
      </c>
      <c r="J441" s="125">
        <f t="shared" si="203"/>
        <v>0</v>
      </c>
      <c r="K441" s="125">
        <f t="shared" si="204"/>
        <v>0</v>
      </c>
      <c r="M441" s="86" t="e">
        <f t="shared" si="201"/>
        <v>#DIV/0!</v>
      </c>
    </row>
    <row r="442" spans="1:13" ht="45" x14ac:dyDescent="0.25">
      <c r="A442" s="122">
        <f t="shared" si="202"/>
        <v>370</v>
      </c>
      <c r="B442" s="122" t="s">
        <v>15</v>
      </c>
      <c r="C442" s="123" t="s">
        <v>27</v>
      </c>
      <c r="D442" s="122">
        <v>101881</v>
      </c>
      <c r="E442" s="124" t="s">
        <v>519</v>
      </c>
      <c r="F442" s="122" t="s">
        <v>29</v>
      </c>
      <c r="G442" s="122">
        <v>2</v>
      </c>
      <c r="H442" s="121"/>
      <c r="I442" s="125">
        <f t="shared" si="200"/>
        <v>0</v>
      </c>
      <c r="J442" s="125">
        <f t="shared" si="203"/>
        <v>0</v>
      </c>
      <c r="K442" s="125">
        <f t="shared" si="204"/>
        <v>0</v>
      </c>
      <c r="M442" s="86" t="e">
        <f t="shared" si="201"/>
        <v>#DIV/0!</v>
      </c>
    </row>
    <row r="443" spans="1:13" ht="24.95" customHeight="1" x14ac:dyDescent="0.25">
      <c r="A443" s="127" t="s">
        <v>681</v>
      </c>
      <c r="B443" s="128"/>
      <c r="C443" s="129"/>
      <c r="D443" s="128"/>
      <c r="E443" s="130" t="s">
        <v>520</v>
      </c>
      <c r="F443" s="131"/>
      <c r="G443" s="131"/>
      <c r="H443" s="132"/>
      <c r="I443" s="132"/>
      <c r="J443" s="132"/>
      <c r="K443" s="133">
        <f>SUM(K444:K450)</f>
        <v>0</v>
      </c>
      <c r="M443" s="86"/>
    </row>
    <row r="444" spans="1:13" ht="30" x14ac:dyDescent="0.25">
      <c r="A444" s="122">
        <f>A442+1</f>
        <v>371</v>
      </c>
      <c r="B444" s="122" t="s">
        <v>15</v>
      </c>
      <c r="C444" s="123" t="s">
        <v>27</v>
      </c>
      <c r="D444" s="122">
        <v>97607</v>
      </c>
      <c r="E444" s="124" t="s">
        <v>521</v>
      </c>
      <c r="F444" s="122" t="s">
        <v>29</v>
      </c>
      <c r="G444" s="122">
        <v>42</v>
      </c>
      <c r="H444" s="121"/>
      <c r="I444" s="125">
        <f t="shared" si="200"/>
        <v>0</v>
      </c>
      <c r="J444" s="125">
        <f t="shared" ref="J444" si="205">ROUND(G444*H444,2)</f>
        <v>0</v>
      </c>
      <c r="K444" s="125">
        <f t="shared" ref="K444" si="206">ROUND(G444*I444,2)</f>
        <v>0</v>
      </c>
      <c r="M444" s="86" t="e">
        <f t="shared" ref="M444:M450" si="207">K444/$K$531</f>
        <v>#DIV/0!</v>
      </c>
    </row>
    <row r="445" spans="1:13" ht="30" x14ac:dyDescent="0.25">
      <c r="A445" s="122">
        <f t="shared" ref="A445:A450" si="208">A444+1</f>
        <v>372</v>
      </c>
      <c r="B445" s="122" t="s">
        <v>15</v>
      </c>
      <c r="C445" s="123" t="s">
        <v>16</v>
      </c>
      <c r="D445" s="122" t="s">
        <v>522</v>
      </c>
      <c r="E445" s="124" t="s">
        <v>523</v>
      </c>
      <c r="F445" s="122" t="s">
        <v>29</v>
      </c>
      <c r="G445" s="122">
        <v>33</v>
      </c>
      <c r="H445" s="121"/>
      <c r="I445" s="125">
        <f t="shared" si="200"/>
        <v>0</v>
      </c>
      <c r="J445" s="125">
        <f t="shared" ref="J445:J450" si="209">ROUND(G445*H445,2)</f>
        <v>0</v>
      </c>
      <c r="K445" s="125">
        <f t="shared" ref="K445:K450" si="210">ROUND(G445*I445,2)</f>
        <v>0</v>
      </c>
      <c r="M445" s="86" t="e">
        <f t="shared" si="207"/>
        <v>#DIV/0!</v>
      </c>
    </row>
    <row r="446" spans="1:13" x14ac:dyDescent="0.25">
      <c r="A446" s="122">
        <f t="shared" si="208"/>
        <v>373</v>
      </c>
      <c r="B446" s="122" t="s">
        <v>15</v>
      </c>
      <c r="C446" s="123" t="s">
        <v>23</v>
      </c>
      <c r="D446" s="122" t="s">
        <v>524</v>
      </c>
      <c r="E446" s="124" t="s">
        <v>525</v>
      </c>
      <c r="F446" s="122" t="s">
        <v>29</v>
      </c>
      <c r="G446" s="122">
        <v>17</v>
      </c>
      <c r="H446" s="121"/>
      <c r="I446" s="125">
        <f t="shared" si="200"/>
        <v>0</v>
      </c>
      <c r="J446" s="125">
        <f t="shared" si="209"/>
        <v>0</v>
      </c>
      <c r="K446" s="125">
        <f t="shared" si="210"/>
        <v>0</v>
      </c>
      <c r="M446" s="86" t="e">
        <f t="shared" si="207"/>
        <v>#DIV/0!</v>
      </c>
    </row>
    <row r="447" spans="1:13" x14ac:dyDescent="0.25">
      <c r="A447" s="122">
        <f t="shared" si="208"/>
        <v>374</v>
      </c>
      <c r="B447" s="122" t="s">
        <v>46</v>
      </c>
      <c r="C447" s="123" t="s">
        <v>19</v>
      </c>
      <c r="D447" s="122">
        <v>13947</v>
      </c>
      <c r="E447" s="124" t="s">
        <v>526</v>
      </c>
      <c r="F447" s="122" t="s">
        <v>183</v>
      </c>
      <c r="G447" s="122">
        <v>91</v>
      </c>
      <c r="H447" s="121"/>
      <c r="I447" s="125">
        <f t="shared" si="200"/>
        <v>0</v>
      </c>
      <c r="J447" s="125">
        <f t="shared" si="209"/>
        <v>0</v>
      </c>
      <c r="K447" s="125">
        <f t="shared" si="210"/>
        <v>0</v>
      </c>
      <c r="M447" s="86" t="e">
        <f t="shared" si="207"/>
        <v>#DIV/0!</v>
      </c>
    </row>
    <row r="448" spans="1:13" ht="30" x14ac:dyDescent="0.25">
      <c r="A448" s="122">
        <f t="shared" si="208"/>
        <v>375</v>
      </c>
      <c r="B448" s="122" t="s">
        <v>15</v>
      </c>
      <c r="C448" s="123" t="s">
        <v>16</v>
      </c>
      <c r="D448" s="122" t="s">
        <v>527</v>
      </c>
      <c r="E448" s="124" t="s">
        <v>528</v>
      </c>
      <c r="F448" s="122" t="s">
        <v>29</v>
      </c>
      <c r="G448" s="122">
        <v>8</v>
      </c>
      <c r="H448" s="121"/>
      <c r="I448" s="125">
        <f t="shared" si="200"/>
        <v>0</v>
      </c>
      <c r="J448" s="125">
        <f t="shared" si="209"/>
        <v>0</v>
      </c>
      <c r="K448" s="125">
        <f t="shared" si="210"/>
        <v>0</v>
      </c>
      <c r="M448" s="86" t="e">
        <f t="shared" si="207"/>
        <v>#DIV/0!</v>
      </c>
    </row>
    <row r="449" spans="1:13" ht="30" x14ac:dyDescent="0.25">
      <c r="A449" s="122">
        <f t="shared" si="208"/>
        <v>376</v>
      </c>
      <c r="B449" s="122" t="s">
        <v>15</v>
      </c>
      <c r="C449" s="123" t="s">
        <v>27</v>
      </c>
      <c r="D449" s="122">
        <v>97599</v>
      </c>
      <c r="E449" s="124" t="s">
        <v>529</v>
      </c>
      <c r="F449" s="122" t="s">
        <v>29</v>
      </c>
      <c r="G449" s="122">
        <v>39</v>
      </c>
      <c r="H449" s="121"/>
      <c r="I449" s="125">
        <f t="shared" si="200"/>
        <v>0</v>
      </c>
      <c r="J449" s="125">
        <f t="shared" si="209"/>
        <v>0</v>
      </c>
      <c r="K449" s="125">
        <f t="shared" si="210"/>
        <v>0</v>
      </c>
      <c r="M449" s="86" t="e">
        <f t="shared" si="207"/>
        <v>#DIV/0!</v>
      </c>
    </row>
    <row r="450" spans="1:13" ht="30" x14ac:dyDescent="0.25">
      <c r="A450" s="122">
        <f t="shared" si="208"/>
        <v>377</v>
      </c>
      <c r="B450" s="122" t="s">
        <v>15</v>
      </c>
      <c r="C450" s="123" t="s">
        <v>16</v>
      </c>
      <c r="D450" s="122" t="s">
        <v>510</v>
      </c>
      <c r="E450" s="124" t="s">
        <v>511</v>
      </c>
      <c r="F450" s="122" t="s">
        <v>29</v>
      </c>
      <c r="G450" s="122">
        <v>2</v>
      </c>
      <c r="H450" s="121"/>
      <c r="I450" s="125">
        <f t="shared" si="200"/>
        <v>0</v>
      </c>
      <c r="J450" s="125">
        <f t="shared" si="209"/>
        <v>0</v>
      </c>
      <c r="K450" s="125">
        <f t="shared" si="210"/>
        <v>0</v>
      </c>
      <c r="M450" s="86" t="e">
        <f t="shared" si="207"/>
        <v>#DIV/0!</v>
      </c>
    </row>
    <row r="451" spans="1:13" ht="24.95" customHeight="1" x14ac:dyDescent="0.25">
      <c r="A451" s="127" t="s">
        <v>682</v>
      </c>
      <c r="B451" s="128"/>
      <c r="C451" s="129"/>
      <c r="D451" s="128"/>
      <c r="E451" s="130" t="s">
        <v>530</v>
      </c>
      <c r="F451" s="131"/>
      <c r="G451" s="131"/>
      <c r="H451" s="132"/>
      <c r="I451" s="132"/>
      <c r="J451" s="132"/>
      <c r="K451" s="133">
        <f>SUM(K452:K462)</f>
        <v>0</v>
      </c>
      <c r="M451" s="86"/>
    </row>
    <row r="452" spans="1:13" ht="30" x14ac:dyDescent="0.25">
      <c r="A452" s="122">
        <f>A450+1</f>
        <v>378</v>
      </c>
      <c r="B452" s="122" t="s">
        <v>46</v>
      </c>
      <c r="C452" s="123" t="s">
        <v>19</v>
      </c>
      <c r="D452" s="122">
        <v>12141</v>
      </c>
      <c r="E452" s="124" t="s">
        <v>531</v>
      </c>
      <c r="F452" s="122" t="s">
        <v>29</v>
      </c>
      <c r="G452" s="122">
        <v>1</v>
      </c>
      <c r="H452" s="121"/>
      <c r="I452" s="125">
        <f t="shared" si="200"/>
        <v>0</v>
      </c>
      <c r="J452" s="125">
        <f t="shared" ref="J452" si="211">ROUND(G452*H452,2)</f>
        <v>0</v>
      </c>
      <c r="K452" s="125">
        <f t="shared" ref="K452" si="212">ROUND(G452*I452,2)</f>
        <v>0</v>
      </c>
      <c r="M452" s="86" t="e">
        <f t="shared" ref="M452:M462" si="213">K452/$K$531</f>
        <v>#DIV/0!</v>
      </c>
    </row>
    <row r="453" spans="1:13" ht="30" x14ac:dyDescent="0.25">
      <c r="A453" s="122">
        <f t="shared" ref="A453:A462" si="214">A452+1</f>
        <v>379</v>
      </c>
      <c r="B453" s="122" t="s">
        <v>15</v>
      </c>
      <c r="C453" s="123" t="s">
        <v>27</v>
      </c>
      <c r="D453" s="122">
        <v>101801</v>
      </c>
      <c r="E453" s="124" t="s">
        <v>532</v>
      </c>
      <c r="F453" s="122" t="s">
        <v>29</v>
      </c>
      <c r="G453" s="122">
        <v>15</v>
      </c>
      <c r="H453" s="121"/>
      <c r="I453" s="125">
        <f t="shared" si="200"/>
        <v>0</v>
      </c>
      <c r="J453" s="125">
        <f t="shared" ref="J453:J462" si="215">ROUND(G453*H453,2)</f>
        <v>0</v>
      </c>
      <c r="K453" s="125">
        <f t="shared" ref="K453:K462" si="216">ROUND(G453*I453,2)</f>
        <v>0</v>
      </c>
      <c r="M453" s="86" t="e">
        <f t="shared" si="213"/>
        <v>#DIV/0!</v>
      </c>
    </row>
    <row r="454" spans="1:13" ht="30" x14ac:dyDescent="0.25">
      <c r="A454" s="122">
        <f t="shared" si="214"/>
        <v>380</v>
      </c>
      <c r="B454" s="122" t="s">
        <v>15</v>
      </c>
      <c r="C454" s="123" t="s">
        <v>27</v>
      </c>
      <c r="D454" s="122">
        <v>98111</v>
      </c>
      <c r="E454" s="124" t="s">
        <v>533</v>
      </c>
      <c r="F454" s="122" t="s">
        <v>29</v>
      </c>
      <c r="G454" s="122">
        <v>17</v>
      </c>
      <c r="H454" s="121"/>
      <c r="I454" s="125">
        <f t="shared" si="200"/>
        <v>0</v>
      </c>
      <c r="J454" s="125">
        <f t="shared" si="215"/>
        <v>0</v>
      </c>
      <c r="K454" s="125">
        <f t="shared" si="216"/>
        <v>0</v>
      </c>
      <c r="M454" s="86" t="e">
        <f t="shared" si="213"/>
        <v>#DIV/0!</v>
      </c>
    </row>
    <row r="455" spans="1:13" x14ac:dyDescent="0.25">
      <c r="A455" s="122">
        <f t="shared" si="214"/>
        <v>381</v>
      </c>
      <c r="B455" s="122" t="s">
        <v>15</v>
      </c>
      <c r="C455" s="123" t="s">
        <v>23</v>
      </c>
      <c r="D455" s="122" t="s">
        <v>534</v>
      </c>
      <c r="E455" s="124" t="s">
        <v>535</v>
      </c>
      <c r="F455" s="122" t="s">
        <v>29</v>
      </c>
      <c r="G455" s="122">
        <v>15</v>
      </c>
      <c r="H455" s="121"/>
      <c r="I455" s="125">
        <f t="shared" si="200"/>
        <v>0</v>
      </c>
      <c r="J455" s="125">
        <f t="shared" si="215"/>
        <v>0</v>
      </c>
      <c r="K455" s="125">
        <f t="shared" si="216"/>
        <v>0</v>
      </c>
      <c r="M455" s="86" t="e">
        <f t="shared" si="213"/>
        <v>#DIV/0!</v>
      </c>
    </row>
    <row r="456" spans="1:13" x14ac:dyDescent="0.25">
      <c r="A456" s="122">
        <f t="shared" si="214"/>
        <v>382</v>
      </c>
      <c r="B456" s="122" t="s">
        <v>15</v>
      </c>
      <c r="C456" s="123" t="s">
        <v>27</v>
      </c>
      <c r="D456" s="122">
        <v>96989</v>
      </c>
      <c r="E456" s="124" t="s">
        <v>536</v>
      </c>
      <c r="F456" s="122" t="s">
        <v>29</v>
      </c>
      <c r="G456" s="122">
        <v>1</v>
      </c>
      <c r="H456" s="121"/>
      <c r="I456" s="125">
        <f t="shared" si="200"/>
        <v>0</v>
      </c>
      <c r="J456" s="125">
        <f t="shared" si="215"/>
        <v>0</v>
      </c>
      <c r="K456" s="125">
        <f t="shared" si="216"/>
        <v>0</v>
      </c>
      <c r="M456" s="86" t="e">
        <f t="shared" si="213"/>
        <v>#DIV/0!</v>
      </c>
    </row>
    <row r="457" spans="1:13" ht="30" x14ac:dyDescent="0.25">
      <c r="A457" s="122">
        <f t="shared" si="214"/>
        <v>383</v>
      </c>
      <c r="B457" s="122" t="s">
        <v>15</v>
      </c>
      <c r="C457" s="123" t="s">
        <v>27</v>
      </c>
      <c r="D457" s="122">
        <v>96988</v>
      </c>
      <c r="E457" s="124" t="s">
        <v>537</v>
      </c>
      <c r="F457" s="122" t="s">
        <v>29</v>
      </c>
      <c r="G457" s="122">
        <v>1</v>
      </c>
      <c r="H457" s="121"/>
      <c r="I457" s="125">
        <f t="shared" si="200"/>
        <v>0</v>
      </c>
      <c r="J457" s="125">
        <f t="shared" si="215"/>
        <v>0</v>
      </c>
      <c r="K457" s="125">
        <f t="shared" si="216"/>
        <v>0</v>
      </c>
      <c r="M457" s="86" t="e">
        <f t="shared" si="213"/>
        <v>#DIV/0!</v>
      </c>
    </row>
    <row r="458" spans="1:13" x14ac:dyDescent="0.25">
      <c r="A458" s="122">
        <f t="shared" si="214"/>
        <v>384</v>
      </c>
      <c r="B458" s="122" t="s">
        <v>15</v>
      </c>
      <c r="C458" s="123" t="s">
        <v>27</v>
      </c>
      <c r="D458" s="122">
        <v>104746</v>
      </c>
      <c r="E458" s="124" t="s">
        <v>538</v>
      </c>
      <c r="F458" s="122" t="s">
        <v>29</v>
      </c>
      <c r="G458" s="122">
        <v>40</v>
      </c>
      <c r="H458" s="121"/>
      <c r="I458" s="125">
        <f t="shared" si="200"/>
        <v>0</v>
      </c>
      <c r="J458" s="125">
        <f t="shared" si="215"/>
        <v>0</v>
      </c>
      <c r="K458" s="125">
        <f t="shared" si="216"/>
        <v>0</v>
      </c>
      <c r="M458" s="86" t="e">
        <f t="shared" si="213"/>
        <v>#DIV/0!</v>
      </c>
    </row>
    <row r="459" spans="1:13" x14ac:dyDescent="0.25">
      <c r="A459" s="122">
        <f t="shared" si="214"/>
        <v>385</v>
      </c>
      <c r="B459" s="122" t="s">
        <v>15</v>
      </c>
      <c r="C459" s="123" t="s">
        <v>23</v>
      </c>
      <c r="D459" s="122" t="s">
        <v>539</v>
      </c>
      <c r="E459" s="124" t="s">
        <v>540</v>
      </c>
      <c r="F459" s="122" t="s">
        <v>53</v>
      </c>
      <c r="G459" s="122">
        <v>371.6</v>
      </c>
      <c r="H459" s="121"/>
      <c r="I459" s="125">
        <f t="shared" si="200"/>
        <v>0</v>
      </c>
      <c r="J459" s="125">
        <f t="shared" si="215"/>
        <v>0</v>
      </c>
      <c r="K459" s="125">
        <f t="shared" si="216"/>
        <v>0</v>
      </c>
      <c r="M459" s="86" t="e">
        <f t="shared" si="213"/>
        <v>#DIV/0!</v>
      </c>
    </row>
    <row r="460" spans="1:13" x14ac:dyDescent="0.25">
      <c r="A460" s="122">
        <f t="shared" si="214"/>
        <v>386</v>
      </c>
      <c r="B460" s="122" t="s">
        <v>15</v>
      </c>
      <c r="C460" s="123" t="s">
        <v>23</v>
      </c>
      <c r="D460" s="122" t="s">
        <v>541</v>
      </c>
      <c r="E460" s="124" t="s">
        <v>542</v>
      </c>
      <c r="F460" s="122" t="s">
        <v>53</v>
      </c>
      <c r="G460" s="122">
        <v>164.6</v>
      </c>
      <c r="H460" s="121"/>
      <c r="I460" s="125">
        <f t="shared" si="200"/>
        <v>0</v>
      </c>
      <c r="J460" s="125">
        <f t="shared" si="215"/>
        <v>0</v>
      </c>
      <c r="K460" s="125">
        <f t="shared" si="216"/>
        <v>0</v>
      </c>
      <c r="M460" s="86" t="e">
        <f t="shared" si="213"/>
        <v>#DIV/0!</v>
      </c>
    </row>
    <row r="461" spans="1:13" ht="30" x14ac:dyDescent="0.25">
      <c r="A461" s="122">
        <f t="shared" si="214"/>
        <v>387</v>
      </c>
      <c r="B461" s="122" t="s">
        <v>15</v>
      </c>
      <c r="C461" s="123" t="s">
        <v>27</v>
      </c>
      <c r="D461" s="122">
        <v>96984</v>
      </c>
      <c r="E461" s="124" t="s">
        <v>543</v>
      </c>
      <c r="F461" s="122" t="s">
        <v>29</v>
      </c>
      <c r="G461" s="122">
        <v>16</v>
      </c>
      <c r="H461" s="121"/>
      <c r="I461" s="125">
        <f t="shared" si="200"/>
        <v>0</v>
      </c>
      <c r="J461" s="125">
        <f t="shared" si="215"/>
        <v>0</v>
      </c>
      <c r="K461" s="125">
        <f t="shared" si="216"/>
        <v>0</v>
      </c>
      <c r="M461" s="86" t="e">
        <f t="shared" si="213"/>
        <v>#DIV/0!</v>
      </c>
    </row>
    <row r="462" spans="1:13" ht="30" x14ac:dyDescent="0.25">
      <c r="A462" s="122">
        <f t="shared" si="214"/>
        <v>388</v>
      </c>
      <c r="B462" s="122" t="s">
        <v>15</v>
      </c>
      <c r="C462" s="123" t="s">
        <v>27</v>
      </c>
      <c r="D462" s="122">
        <v>101548</v>
      </c>
      <c r="E462" s="124" t="s">
        <v>544</v>
      </c>
      <c r="F462" s="122" t="s">
        <v>29</v>
      </c>
      <c r="G462" s="122">
        <v>36</v>
      </c>
      <c r="H462" s="121"/>
      <c r="I462" s="125">
        <f t="shared" si="200"/>
        <v>0</v>
      </c>
      <c r="J462" s="125">
        <f t="shared" si="215"/>
        <v>0</v>
      </c>
      <c r="K462" s="125">
        <f t="shared" si="216"/>
        <v>0</v>
      </c>
      <c r="M462" s="86" t="e">
        <f t="shared" si="213"/>
        <v>#DIV/0!</v>
      </c>
    </row>
    <row r="463" spans="1:13" ht="24.95" customHeight="1" x14ac:dyDescent="0.25">
      <c r="A463" s="134" t="s">
        <v>683</v>
      </c>
      <c r="B463" s="134"/>
      <c r="C463" s="135"/>
      <c r="D463" s="134"/>
      <c r="E463" s="136" t="s">
        <v>545</v>
      </c>
      <c r="F463" s="137"/>
      <c r="G463" s="137"/>
      <c r="H463" s="138"/>
      <c r="I463" s="138"/>
      <c r="J463" s="138"/>
      <c r="K463" s="139">
        <f>K464+K477</f>
        <v>0</v>
      </c>
      <c r="M463" s="86"/>
    </row>
    <row r="464" spans="1:13" ht="24.95" customHeight="1" x14ac:dyDescent="0.25">
      <c r="A464" s="127" t="s">
        <v>684</v>
      </c>
      <c r="B464" s="128"/>
      <c r="C464" s="129"/>
      <c r="D464" s="128"/>
      <c r="E464" s="130" t="s">
        <v>408</v>
      </c>
      <c r="F464" s="131"/>
      <c r="G464" s="131"/>
      <c r="H464" s="132"/>
      <c r="I464" s="132"/>
      <c r="J464" s="132"/>
      <c r="K464" s="133">
        <f>SUM(K465:K476)</f>
        <v>0</v>
      </c>
      <c r="M464" s="86"/>
    </row>
    <row r="465" spans="1:13" ht="45" x14ac:dyDescent="0.25">
      <c r="A465" s="122">
        <f>A462+1</f>
        <v>389</v>
      </c>
      <c r="B465" s="122" t="s">
        <v>15</v>
      </c>
      <c r="C465" s="123" t="s">
        <v>27</v>
      </c>
      <c r="D465" s="122">
        <v>97331</v>
      </c>
      <c r="E465" s="124" t="s">
        <v>546</v>
      </c>
      <c r="F465" s="122" t="s">
        <v>53</v>
      </c>
      <c r="G465" s="122">
        <v>202</v>
      </c>
      <c r="H465" s="121"/>
      <c r="I465" s="125">
        <f t="shared" ref="I465:I515" si="217">ROUND(H465*(1+$K$4),2)</f>
        <v>0</v>
      </c>
      <c r="J465" s="125">
        <f t="shared" ref="J465" si="218">ROUND(G465*H465,2)</f>
        <v>0</v>
      </c>
      <c r="K465" s="125">
        <f t="shared" ref="K465" si="219">ROUND(G465*I465,2)</f>
        <v>0</v>
      </c>
      <c r="M465" s="86" t="e">
        <f t="shared" ref="M465:M476" si="220">K465/$K$531</f>
        <v>#DIV/0!</v>
      </c>
    </row>
    <row r="466" spans="1:13" ht="30" x14ac:dyDescent="0.25">
      <c r="A466" s="122">
        <f t="shared" ref="A466:A476" si="221">A465+1</f>
        <v>390</v>
      </c>
      <c r="B466" s="122" t="s">
        <v>15</v>
      </c>
      <c r="C466" s="123" t="s">
        <v>27</v>
      </c>
      <c r="D466" s="122">
        <v>103290</v>
      </c>
      <c r="E466" s="124" t="s">
        <v>547</v>
      </c>
      <c r="F466" s="122" t="s">
        <v>53</v>
      </c>
      <c r="G466" s="122">
        <v>120</v>
      </c>
      <c r="H466" s="121"/>
      <c r="I466" s="125">
        <f t="shared" si="217"/>
        <v>0</v>
      </c>
      <c r="J466" s="125">
        <f t="shared" ref="J466:J476" si="222">ROUND(G466*H466,2)</f>
        <v>0</v>
      </c>
      <c r="K466" s="125">
        <f t="shared" ref="K466:K476" si="223">ROUND(G466*I466,2)</f>
        <v>0</v>
      </c>
      <c r="M466" s="86" t="e">
        <f t="shared" si="220"/>
        <v>#DIV/0!</v>
      </c>
    </row>
    <row r="467" spans="1:13" ht="30" x14ac:dyDescent="0.25">
      <c r="A467" s="122">
        <f t="shared" si="221"/>
        <v>391</v>
      </c>
      <c r="B467" s="122" t="s">
        <v>15</v>
      </c>
      <c r="C467" s="123" t="s">
        <v>27</v>
      </c>
      <c r="D467" s="122">
        <v>103291</v>
      </c>
      <c r="E467" s="124" t="s">
        <v>548</v>
      </c>
      <c r="F467" s="122" t="s">
        <v>53</v>
      </c>
      <c r="G467" s="122">
        <v>118</v>
      </c>
      <c r="H467" s="121"/>
      <c r="I467" s="125">
        <f t="shared" si="217"/>
        <v>0</v>
      </c>
      <c r="J467" s="125">
        <f t="shared" si="222"/>
        <v>0</v>
      </c>
      <c r="K467" s="125">
        <f t="shared" si="223"/>
        <v>0</v>
      </c>
      <c r="M467" s="86" t="e">
        <f t="shared" si="220"/>
        <v>#DIV/0!</v>
      </c>
    </row>
    <row r="468" spans="1:13" ht="45" x14ac:dyDescent="0.25">
      <c r="A468" s="122">
        <f t="shared" si="221"/>
        <v>392</v>
      </c>
      <c r="B468" s="122" t="s">
        <v>15</v>
      </c>
      <c r="C468" s="123" t="s">
        <v>27</v>
      </c>
      <c r="D468" s="122">
        <v>97330</v>
      </c>
      <c r="E468" s="124" t="s">
        <v>549</v>
      </c>
      <c r="F468" s="122" t="s">
        <v>53</v>
      </c>
      <c r="G468" s="122">
        <v>36</v>
      </c>
      <c r="H468" s="121"/>
      <c r="I468" s="125">
        <f t="shared" si="217"/>
        <v>0</v>
      </c>
      <c r="J468" s="125">
        <f t="shared" si="222"/>
        <v>0</v>
      </c>
      <c r="K468" s="125">
        <f t="shared" si="223"/>
        <v>0</v>
      </c>
      <c r="M468" s="86" t="e">
        <f t="shared" si="220"/>
        <v>#DIV/0!</v>
      </c>
    </row>
    <row r="469" spans="1:13" x14ac:dyDescent="0.25">
      <c r="A469" s="122">
        <f t="shared" si="221"/>
        <v>393</v>
      </c>
      <c r="B469" s="122" t="s">
        <v>46</v>
      </c>
      <c r="C469" s="123" t="s">
        <v>19</v>
      </c>
      <c r="D469" s="122">
        <v>3162</v>
      </c>
      <c r="E469" s="124" t="s">
        <v>550</v>
      </c>
      <c r="F469" s="122" t="s">
        <v>551</v>
      </c>
      <c r="G469" s="122">
        <v>212</v>
      </c>
      <c r="H469" s="121"/>
      <c r="I469" s="125">
        <f t="shared" si="217"/>
        <v>0</v>
      </c>
      <c r="J469" s="125">
        <f t="shared" si="222"/>
        <v>0</v>
      </c>
      <c r="K469" s="125">
        <f t="shared" si="223"/>
        <v>0</v>
      </c>
      <c r="M469" s="86" t="e">
        <f t="shared" si="220"/>
        <v>#DIV/0!</v>
      </c>
    </row>
    <row r="470" spans="1:13" x14ac:dyDescent="0.25">
      <c r="A470" s="122">
        <f t="shared" si="221"/>
        <v>394</v>
      </c>
      <c r="B470" s="122" t="s">
        <v>15</v>
      </c>
      <c r="C470" s="123" t="s">
        <v>23</v>
      </c>
      <c r="D470" s="122" t="s">
        <v>552</v>
      </c>
      <c r="E470" s="124" t="s">
        <v>553</v>
      </c>
      <c r="F470" s="122" t="s">
        <v>29</v>
      </c>
      <c r="G470" s="122">
        <v>23</v>
      </c>
      <c r="H470" s="121"/>
      <c r="I470" s="125">
        <f t="shared" si="217"/>
        <v>0</v>
      </c>
      <c r="J470" s="125">
        <f t="shared" si="222"/>
        <v>0</v>
      </c>
      <c r="K470" s="125">
        <f t="shared" si="223"/>
        <v>0</v>
      </c>
      <c r="M470" s="86" t="e">
        <f t="shared" si="220"/>
        <v>#DIV/0!</v>
      </c>
    </row>
    <row r="471" spans="1:13" ht="60" x14ac:dyDescent="0.25">
      <c r="A471" s="122">
        <f t="shared" si="221"/>
        <v>395</v>
      </c>
      <c r="B471" s="122" t="s">
        <v>15</v>
      </c>
      <c r="C471" s="123" t="s">
        <v>166</v>
      </c>
      <c r="D471" s="122" t="s">
        <v>554</v>
      </c>
      <c r="E471" s="124" t="s">
        <v>555</v>
      </c>
      <c r="F471" s="122" t="s">
        <v>64</v>
      </c>
      <c r="G471" s="122">
        <v>764</v>
      </c>
      <c r="H471" s="121"/>
      <c r="I471" s="125">
        <f t="shared" si="217"/>
        <v>0</v>
      </c>
      <c r="J471" s="125">
        <f t="shared" si="222"/>
        <v>0</v>
      </c>
      <c r="K471" s="125">
        <f t="shared" si="223"/>
        <v>0</v>
      </c>
      <c r="M471" s="86" t="e">
        <f t="shared" si="220"/>
        <v>#DIV/0!</v>
      </c>
    </row>
    <row r="472" spans="1:13" x14ac:dyDescent="0.25">
      <c r="A472" s="122">
        <f t="shared" si="221"/>
        <v>396</v>
      </c>
      <c r="B472" s="122" t="s">
        <v>15</v>
      </c>
      <c r="C472" s="123" t="s">
        <v>23</v>
      </c>
      <c r="D472" s="122" t="s">
        <v>556</v>
      </c>
      <c r="E472" s="124" t="s">
        <v>557</v>
      </c>
      <c r="F472" s="122" t="s">
        <v>53</v>
      </c>
      <c r="G472" s="122">
        <v>10</v>
      </c>
      <c r="H472" s="121"/>
      <c r="I472" s="125">
        <f t="shared" si="217"/>
        <v>0</v>
      </c>
      <c r="J472" s="125">
        <f t="shared" si="222"/>
        <v>0</v>
      </c>
      <c r="K472" s="125">
        <f t="shared" si="223"/>
        <v>0</v>
      </c>
      <c r="M472" s="86" t="e">
        <f t="shared" si="220"/>
        <v>#DIV/0!</v>
      </c>
    </row>
    <row r="473" spans="1:13" x14ac:dyDescent="0.25">
      <c r="A473" s="122">
        <f t="shared" si="221"/>
        <v>397</v>
      </c>
      <c r="B473" s="122" t="s">
        <v>15</v>
      </c>
      <c r="C473" s="123" t="s">
        <v>23</v>
      </c>
      <c r="D473" s="122" t="s">
        <v>558</v>
      </c>
      <c r="E473" s="124" t="s">
        <v>559</v>
      </c>
      <c r="F473" s="122" t="s">
        <v>53</v>
      </c>
      <c r="G473" s="122">
        <v>84</v>
      </c>
      <c r="H473" s="121"/>
      <c r="I473" s="125">
        <f t="shared" si="217"/>
        <v>0</v>
      </c>
      <c r="J473" s="125">
        <f t="shared" si="222"/>
        <v>0</v>
      </c>
      <c r="K473" s="125">
        <f t="shared" si="223"/>
        <v>0</v>
      </c>
      <c r="M473" s="86" t="e">
        <f t="shared" si="220"/>
        <v>#DIV/0!</v>
      </c>
    </row>
    <row r="474" spans="1:13" x14ac:dyDescent="0.25">
      <c r="A474" s="122">
        <f t="shared" si="221"/>
        <v>398</v>
      </c>
      <c r="B474" s="122" t="s">
        <v>46</v>
      </c>
      <c r="C474" s="123" t="s">
        <v>19</v>
      </c>
      <c r="D474" s="122">
        <v>13326</v>
      </c>
      <c r="E474" s="124" t="s">
        <v>560</v>
      </c>
      <c r="F474" s="122" t="s">
        <v>29</v>
      </c>
      <c r="G474" s="122">
        <v>98</v>
      </c>
      <c r="H474" s="121"/>
      <c r="I474" s="125">
        <f t="shared" si="217"/>
        <v>0</v>
      </c>
      <c r="J474" s="125">
        <f t="shared" si="222"/>
        <v>0</v>
      </c>
      <c r="K474" s="125">
        <f t="shared" si="223"/>
        <v>0</v>
      </c>
      <c r="M474" s="86" t="e">
        <f t="shared" si="220"/>
        <v>#DIV/0!</v>
      </c>
    </row>
    <row r="475" spans="1:13" x14ac:dyDescent="0.25">
      <c r="A475" s="122">
        <f t="shared" si="221"/>
        <v>399</v>
      </c>
      <c r="B475" s="122" t="s">
        <v>15</v>
      </c>
      <c r="C475" s="123" t="s">
        <v>19</v>
      </c>
      <c r="D475" s="122">
        <v>721</v>
      </c>
      <c r="E475" s="124" t="s">
        <v>561</v>
      </c>
      <c r="F475" s="122" t="s">
        <v>29</v>
      </c>
      <c r="G475" s="122">
        <v>72</v>
      </c>
      <c r="H475" s="121"/>
      <c r="I475" s="125">
        <f t="shared" si="217"/>
        <v>0</v>
      </c>
      <c r="J475" s="125">
        <f t="shared" si="222"/>
        <v>0</v>
      </c>
      <c r="K475" s="125">
        <f t="shared" si="223"/>
        <v>0</v>
      </c>
      <c r="M475" s="86" t="e">
        <f t="shared" si="220"/>
        <v>#DIV/0!</v>
      </c>
    </row>
    <row r="476" spans="1:13" ht="45" x14ac:dyDescent="0.25">
      <c r="A476" s="122">
        <f t="shared" si="221"/>
        <v>400</v>
      </c>
      <c r="B476" s="122" t="s">
        <v>15</v>
      </c>
      <c r="C476" s="123" t="s">
        <v>27</v>
      </c>
      <c r="D476" s="122">
        <v>90460</v>
      </c>
      <c r="E476" s="124" t="s">
        <v>562</v>
      </c>
      <c r="F476" s="122" t="s">
        <v>53</v>
      </c>
      <c r="G476" s="122">
        <v>30</v>
      </c>
      <c r="H476" s="121"/>
      <c r="I476" s="125">
        <f t="shared" si="217"/>
        <v>0</v>
      </c>
      <c r="J476" s="125">
        <f t="shared" si="222"/>
        <v>0</v>
      </c>
      <c r="K476" s="125">
        <f t="shared" si="223"/>
        <v>0</v>
      </c>
      <c r="M476" s="86" t="e">
        <f t="shared" si="220"/>
        <v>#DIV/0!</v>
      </c>
    </row>
    <row r="477" spans="1:13" ht="24.95" customHeight="1" x14ac:dyDescent="0.25">
      <c r="A477" s="127" t="s">
        <v>685</v>
      </c>
      <c r="B477" s="128"/>
      <c r="C477" s="129"/>
      <c r="D477" s="128"/>
      <c r="E477" s="130" t="s">
        <v>233</v>
      </c>
      <c r="F477" s="131"/>
      <c r="G477" s="131"/>
      <c r="H477" s="132"/>
      <c r="I477" s="132"/>
      <c r="J477" s="132"/>
      <c r="K477" s="133">
        <f>SUM(K478:K483)</f>
        <v>0</v>
      </c>
      <c r="M477" s="86"/>
    </row>
    <row r="478" spans="1:13" x14ac:dyDescent="0.25">
      <c r="A478" s="122">
        <f>A476+1</f>
        <v>401</v>
      </c>
      <c r="B478" s="122" t="s">
        <v>15</v>
      </c>
      <c r="C478" s="123" t="s">
        <v>23</v>
      </c>
      <c r="D478" s="122" t="s">
        <v>563</v>
      </c>
      <c r="E478" s="124" t="s">
        <v>564</v>
      </c>
      <c r="F478" s="122" t="s">
        <v>29</v>
      </c>
      <c r="G478" s="122">
        <v>1</v>
      </c>
      <c r="H478" s="121"/>
      <c r="I478" s="125">
        <f t="shared" si="217"/>
        <v>0</v>
      </c>
      <c r="J478" s="125">
        <f t="shared" ref="J478:J480" si="224">ROUND(G478*H478,2)</f>
        <v>0</v>
      </c>
      <c r="K478" s="125">
        <f t="shared" ref="K478:K480" si="225">ROUND(G478*I478,2)</f>
        <v>0</v>
      </c>
      <c r="M478" s="86" t="e">
        <f t="shared" ref="M478:M483" si="226">K478/$K$531</f>
        <v>#DIV/0!</v>
      </c>
    </row>
    <row r="479" spans="1:13" x14ac:dyDescent="0.25">
      <c r="A479" s="122">
        <f t="shared" ref="A479:A483" si="227">A478+1</f>
        <v>402</v>
      </c>
      <c r="B479" s="122" t="s">
        <v>15</v>
      </c>
      <c r="C479" s="123" t="s">
        <v>23</v>
      </c>
      <c r="D479" s="122" t="s">
        <v>565</v>
      </c>
      <c r="E479" s="124" t="s">
        <v>566</v>
      </c>
      <c r="F479" s="122" t="s">
        <v>29</v>
      </c>
      <c r="G479" s="122">
        <v>1</v>
      </c>
      <c r="H479" s="121"/>
      <c r="I479" s="125">
        <f t="shared" si="217"/>
        <v>0</v>
      </c>
      <c r="J479" s="125">
        <f t="shared" si="224"/>
        <v>0</v>
      </c>
      <c r="K479" s="125">
        <f t="shared" si="225"/>
        <v>0</v>
      </c>
      <c r="M479" s="86" t="e">
        <f t="shared" si="226"/>
        <v>#DIV/0!</v>
      </c>
    </row>
    <row r="480" spans="1:13" x14ac:dyDescent="0.25">
      <c r="A480" s="122">
        <f t="shared" si="227"/>
        <v>403</v>
      </c>
      <c r="B480" s="122" t="s">
        <v>15</v>
      </c>
      <c r="C480" s="123" t="s">
        <v>23</v>
      </c>
      <c r="D480" s="122" t="s">
        <v>567</v>
      </c>
      <c r="E480" s="124" t="s">
        <v>568</v>
      </c>
      <c r="F480" s="122" t="s">
        <v>29</v>
      </c>
      <c r="G480" s="122">
        <v>1</v>
      </c>
      <c r="H480" s="121"/>
      <c r="I480" s="125">
        <f t="shared" si="217"/>
        <v>0</v>
      </c>
      <c r="J480" s="125">
        <f t="shared" si="224"/>
        <v>0</v>
      </c>
      <c r="K480" s="125">
        <f t="shared" si="225"/>
        <v>0</v>
      </c>
      <c r="M480" s="86" t="e">
        <f t="shared" si="226"/>
        <v>#DIV/0!</v>
      </c>
    </row>
    <row r="481" spans="1:13" x14ac:dyDescent="0.25">
      <c r="A481" s="122">
        <f t="shared" si="227"/>
        <v>404</v>
      </c>
      <c r="B481" s="122" t="s">
        <v>15</v>
      </c>
      <c r="C481" s="123" t="s">
        <v>23</v>
      </c>
      <c r="D481" s="122" t="s">
        <v>569</v>
      </c>
      <c r="E481" s="124" t="s">
        <v>570</v>
      </c>
      <c r="F481" s="122" t="s">
        <v>29</v>
      </c>
      <c r="G481" s="122">
        <v>3</v>
      </c>
      <c r="H481" s="121"/>
      <c r="I481" s="125">
        <f t="shared" si="217"/>
        <v>0</v>
      </c>
      <c r="J481" s="125">
        <f t="shared" ref="J481:J483" si="228">ROUND(G481*H481,2)</f>
        <v>0</v>
      </c>
      <c r="K481" s="125">
        <f t="shared" ref="K481:K483" si="229">ROUND(G481*I481,2)</f>
        <v>0</v>
      </c>
      <c r="M481" s="86" t="e">
        <f t="shared" si="226"/>
        <v>#DIV/0!</v>
      </c>
    </row>
    <row r="482" spans="1:13" x14ac:dyDescent="0.25">
      <c r="A482" s="122">
        <f t="shared" si="227"/>
        <v>405</v>
      </c>
      <c r="B482" s="122" t="s">
        <v>15</v>
      </c>
      <c r="C482" s="123" t="s">
        <v>23</v>
      </c>
      <c r="D482" s="122" t="s">
        <v>571</v>
      </c>
      <c r="E482" s="124" t="s">
        <v>572</v>
      </c>
      <c r="F482" s="122" t="s">
        <v>29</v>
      </c>
      <c r="G482" s="122">
        <v>1</v>
      </c>
      <c r="H482" s="121"/>
      <c r="I482" s="125">
        <f t="shared" si="217"/>
        <v>0</v>
      </c>
      <c r="J482" s="125">
        <f t="shared" si="228"/>
        <v>0</v>
      </c>
      <c r="K482" s="125">
        <f t="shared" si="229"/>
        <v>0</v>
      </c>
      <c r="M482" s="86" t="e">
        <f t="shared" si="226"/>
        <v>#DIV/0!</v>
      </c>
    </row>
    <row r="483" spans="1:13" x14ac:dyDescent="0.25">
      <c r="A483" s="122">
        <f t="shared" si="227"/>
        <v>406</v>
      </c>
      <c r="B483" s="122" t="s">
        <v>15</v>
      </c>
      <c r="C483" s="123" t="s">
        <v>23</v>
      </c>
      <c r="D483" s="122" t="s">
        <v>573</v>
      </c>
      <c r="E483" s="124" t="s">
        <v>574</v>
      </c>
      <c r="F483" s="122" t="s">
        <v>29</v>
      </c>
      <c r="G483" s="122">
        <v>1</v>
      </c>
      <c r="H483" s="121"/>
      <c r="I483" s="125">
        <f t="shared" si="217"/>
        <v>0</v>
      </c>
      <c r="J483" s="125">
        <f t="shared" si="228"/>
        <v>0</v>
      </c>
      <c r="K483" s="125">
        <f t="shared" si="229"/>
        <v>0</v>
      </c>
      <c r="M483" s="86" t="e">
        <f t="shared" si="226"/>
        <v>#DIV/0!</v>
      </c>
    </row>
    <row r="484" spans="1:13" ht="24.95" customHeight="1" x14ac:dyDescent="0.25">
      <c r="A484" s="134" t="s">
        <v>686</v>
      </c>
      <c r="B484" s="134"/>
      <c r="C484" s="135"/>
      <c r="D484" s="134"/>
      <c r="E484" s="136" t="s">
        <v>575</v>
      </c>
      <c r="F484" s="137"/>
      <c r="G484" s="137"/>
      <c r="H484" s="138"/>
      <c r="I484" s="138"/>
      <c r="J484" s="138"/>
      <c r="K484" s="139">
        <f>SUM(K485:K505)</f>
        <v>0</v>
      </c>
      <c r="M484" s="86"/>
    </row>
    <row r="485" spans="1:13" ht="30" x14ac:dyDescent="0.25">
      <c r="A485" s="122">
        <f>A483+1</f>
        <v>407</v>
      </c>
      <c r="B485" s="122" t="s">
        <v>15</v>
      </c>
      <c r="C485" s="123" t="s">
        <v>27</v>
      </c>
      <c r="D485" s="122">
        <v>91940</v>
      </c>
      <c r="E485" s="124" t="s">
        <v>410</v>
      </c>
      <c r="F485" s="122" t="s">
        <v>29</v>
      </c>
      <c r="G485" s="122">
        <v>52</v>
      </c>
      <c r="H485" s="121"/>
      <c r="I485" s="125">
        <f t="shared" si="217"/>
        <v>0</v>
      </c>
      <c r="J485" s="125">
        <f t="shared" ref="J485" si="230">ROUND(G485*H485,2)</f>
        <v>0</v>
      </c>
      <c r="K485" s="125">
        <f t="shared" ref="K485" si="231">ROUND(G485*I485,2)</f>
        <v>0</v>
      </c>
      <c r="M485" s="86" t="e">
        <f t="shared" ref="M485:M505" si="232">K485/$K$531</f>
        <v>#DIV/0!</v>
      </c>
    </row>
    <row r="486" spans="1:13" x14ac:dyDescent="0.25">
      <c r="A486" s="122">
        <f t="shared" ref="A486:A505" si="233">A485+1</f>
        <v>408</v>
      </c>
      <c r="B486" s="122" t="s">
        <v>15</v>
      </c>
      <c r="C486" s="123" t="s">
        <v>19</v>
      </c>
      <c r="D486" s="122">
        <v>9816</v>
      </c>
      <c r="E486" s="124" t="s">
        <v>415</v>
      </c>
      <c r="F486" s="122" t="s">
        <v>29</v>
      </c>
      <c r="G486" s="122">
        <v>476</v>
      </c>
      <c r="H486" s="121"/>
      <c r="I486" s="125">
        <f t="shared" si="217"/>
        <v>0</v>
      </c>
      <c r="J486" s="125">
        <f t="shared" ref="J486:J505" si="234">ROUND(G486*H486,2)</f>
        <v>0</v>
      </c>
      <c r="K486" s="125">
        <f t="shared" ref="K486:K505" si="235">ROUND(G486*I486,2)</f>
        <v>0</v>
      </c>
      <c r="M486" s="86" t="e">
        <f t="shared" si="232"/>
        <v>#DIV/0!</v>
      </c>
    </row>
    <row r="487" spans="1:13" x14ac:dyDescent="0.25">
      <c r="A487" s="122">
        <f t="shared" si="233"/>
        <v>409</v>
      </c>
      <c r="B487" s="122" t="s">
        <v>15</v>
      </c>
      <c r="C487" s="123" t="s">
        <v>23</v>
      </c>
      <c r="D487" s="122" t="s">
        <v>416</v>
      </c>
      <c r="E487" s="124" t="s">
        <v>417</v>
      </c>
      <c r="F487" s="122" t="s">
        <v>418</v>
      </c>
      <c r="G487" s="122">
        <v>75</v>
      </c>
      <c r="H487" s="121"/>
      <c r="I487" s="125">
        <f t="shared" si="217"/>
        <v>0</v>
      </c>
      <c r="J487" s="125">
        <f t="shared" si="234"/>
        <v>0</v>
      </c>
      <c r="K487" s="125">
        <f t="shared" si="235"/>
        <v>0</v>
      </c>
      <c r="M487" s="86" t="e">
        <f t="shared" si="232"/>
        <v>#DIV/0!</v>
      </c>
    </row>
    <row r="488" spans="1:13" x14ac:dyDescent="0.25">
      <c r="A488" s="122">
        <f t="shared" si="233"/>
        <v>410</v>
      </c>
      <c r="B488" s="122" t="s">
        <v>15</v>
      </c>
      <c r="C488" s="123" t="s">
        <v>23</v>
      </c>
      <c r="D488" s="122" t="s">
        <v>419</v>
      </c>
      <c r="E488" s="124" t="s">
        <v>420</v>
      </c>
      <c r="F488" s="122" t="s">
        <v>29</v>
      </c>
      <c r="G488" s="122">
        <v>75</v>
      </c>
      <c r="H488" s="121"/>
      <c r="I488" s="125">
        <f t="shared" si="217"/>
        <v>0</v>
      </c>
      <c r="J488" s="125">
        <f t="shared" si="234"/>
        <v>0</v>
      </c>
      <c r="K488" s="125">
        <f t="shared" si="235"/>
        <v>0</v>
      </c>
      <c r="M488" s="86" t="e">
        <f t="shared" si="232"/>
        <v>#DIV/0!</v>
      </c>
    </row>
    <row r="489" spans="1:13" x14ac:dyDescent="0.25">
      <c r="A489" s="122">
        <f t="shared" si="233"/>
        <v>411</v>
      </c>
      <c r="B489" s="122" t="s">
        <v>15</v>
      </c>
      <c r="C489" s="123" t="s">
        <v>23</v>
      </c>
      <c r="D489" s="122" t="s">
        <v>421</v>
      </c>
      <c r="E489" s="124" t="s">
        <v>422</v>
      </c>
      <c r="F489" s="122" t="s">
        <v>29</v>
      </c>
      <c r="G489" s="122">
        <v>240</v>
      </c>
      <c r="H489" s="121"/>
      <c r="I489" s="125">
        <f t="shared" si="217"/>
        <v>0</v>
      </c>
      <c r="J489" s="125">
        <f t="shared" si="234"/>
        <v>0</v>
      </c>
      <c r="K489" s="125">
        <f t="shared" si="235"/>
        <v>0</v>
      </c>
      <c r="M489" s="86" t="e">
        <f t="shared" si="232"/>
        <v>#DIV/0!</v>
      </c>
    </row>
    <row r="490" spans="1:13" x14ac:dyDescent="0.25">
      <c r="A490" s="122">
        <f t="shared" si="233"/>
        <v>412</v>
      </c>
      <c r="B490" s="122" t="s">
        <v>15</v>
      </c>
      <c r="C490" s="123" t="s">
        <v>23</v>
      </c>
      <c r="D490" s="122" t="s">
        <v>423</v>
      </c>
      <c r="E490" s="124" t="s">
        <v>424</v>
      </c>
      <c r="F490" s="122" t="s">
        <v>29</v>
      </c>
      <c r="G490" s="122">
        <v>75</v>
      </c>
      <c r="H490" s="121"/>
      <c r="I490" s="125">
        <f t="shared" si="217"/>
        <v>0</v>
      </c>
      <c r="J490" s="125">
        <f t="shared" si="234"/>
        <v>0</v>
      </c>
      <c r="K490" s="125">
        <f t="shared" si="235"/>
        <v>0</v>
      </c>
      <c r="M490" s="86" t="e">
        <f t="shared" si="232"/>
        <v>#DIV/0!</v>
      </c>
    </row>
    <row r="491" spans="1:13" x14ac:dyDescent="0.25">
      <c r="A491" s="122">
        <f t="shared" si="233"/>
        <v>413</v>
      </c>
      <c r="B491" s="122" t="s">
        <v>15</v>
      </c>
      <c r="C491" s="123" t="s">
        <v>23</v>
      </c>
      <c r="D491" s="122" t="s">
        <v>425</v>
      </c>
      <c r="E491" s="124" t="s">
        <v>426</v>
      </c>
      <c r="F491" s="122" t="s">
        <v>53</v>
      </c>
      <c r="G491" s="122">
        <v>75</v>
      </c>
      <c r="H491" s="121"/>
      <c r="I491" s="125">
        <f t="shared" si="217"/>
        <v>0</v>
      </c>
      <c r="J491" s="125">
        <f t="shared" si="234"/>
        <v>0</v>
      </c>
      <c r="K491" s="125">
        <f t="shared" si="235"/>
        <v>0</v>
      </c>
      <c r="M491" s="86" t="e">
        <f t="shared" si="232"/>
        <v>#DIV/0!</v>
      </c>
    </row>
    <row r="492" spans="1:13" x14ac:dyDescent="0.25">
      <c r="A492" s="122">
        <f t="shared" si="233"/>
        <v>414</v>
      </c>
      <c r="B492" s="122" t="s">
        <v>15</v>
      </c>
      <c r="C492" s="123" t="s">
        <v>23</v>
      </c>
      <c r="D492" s="122" t="s">
        <v>441</v>
      </c>
      <c r="E492" s="124" t="s">
        <v>442</v>
      </c>
      <c r="F492" s="122" t="s">
        <v>29</v>
      </c>
      <c r="G492" s="122">
        <v>3</v>
      </c>
      <c r="H492" s="121"/>
      <c r="I492" s="125">
        <f t="shared" si="217"/>
        <v>0</v>
      </c>
      <c r="J492" s="125">
        <f t="shared" si="234"/>
        <v>0</v>
      </c>
      <c r="K492" s="125">
        <f t="shared" si="235"/>
        <v>0</v>
      </c>
      <c r="M492" s="86" t="e">
        <f t="shared" si="232"/>
        <v>#DIV/0!</v>
      </c>
    </row>
    <row r="493" spans="1:13" x14ac:dyDescent="0.25">
      <c r="A493" s="122">
        <f t="shared" si="233"/>
        <v>415</v>
      </c>
      <c r="B493" s="122" t="s">
        <v>15</v>
      </c>
      <c r="C493" s="123" t="s">
        <v>27</v>
      </c>
      <c r="D493" s="122">
        <v>98307</v>
      </c>
      <c r="E493" s="124" t="s">
        <v>576</v>
      </c>
      <c r="F493" s="122" t="s">
        <v>29</v>
      </c>
      <c r="G493" s="122">
        <v>39</v>
      </c>
      <c r="H493" s="121"/>
      <c r="I493" s="125">
        <f t="shared" si="217"/>
        <v>0</v>
      </c>
      <c r="J493" s="125">
        <f t="shared" si="234"/>
        <v>0</v>
      </c>
      <c r="K493" s="125">
        <f t="shared" si="235"/>
        <v>0</v>
      </c>
      <c r="M493" s="86" t="e">
        <f t="shared" si="232"/>
        <v>#DIV/0!</v>
      </c>
    </row>
    <row r="494" spans="1:13" x14ac:dyDescent="0.25">
      <c r="A494" s="122">
        <f t="shared" si="233"/>
        <v>416</v>
      </c>
      <c r="B494" s="122" t="s">
        <v>15</v>
      </c>
      <c r="C494" s="123" t="s">
        <v>23</v>
      </c>
      <c r="D494" s="122" t="s">
        <v>489</v>
      </c>
      <c r="E494" s="124" t="s">
        <v>490</v>
      </c>
      <c r="F494" s="122" t="s">
        <v>29</v>
      </c>
      <c r="G494" s="122">
        <v>6</v>
      </c>
      <c r="H494" s="121"/>
      <c r="I494" s="125">
        <f t="shared" si="217"/>
        <v>0</v>
      </c>
      <c r="J494" s="125">
        <f t="shared" si="234"/>
        <v>0</v>
      </c>
      <c r="K494" s="125">
        <f t="shared" si="235"/>
        <v>0</v>
      </c>
      <c r="M494" s="86" t="e">
        <f t="shared" si="232"/>
        <v>#DIV/0!</v>
      </c>
    </row>
    <row r="495" spans="1:13" x14ac:dyDescent="0.25">
      <c r="A495" s="122">
        <f t="shared" si="233"/>
        <v>417</v>
      </c>
      <c r="B495" s="122" t="s">
        <v>15</v>
      </c>
      <c r="C495" s="123" t="s">
        <v>23</v>
      </c>
      <c r="D495" s="122" t="s">
        <v>491</v>
      </c>
      <c r="E495" s="124" t="s">
        <v>492</v>
      </c>
      <c r="F495" s="122" t="s">
        <v>29</v>
      </c>
      <c r="G495" s="122">
        <v>24</v>
      </c>
      <c r="H495" s="121"/>
      <c r="I495" s="125">
        <f t="shared" si="217"/>
        <v>0</v>
      </c>
      <c r="J495" s="125">
        <f t="shared" si="234"/>
        <v>0</v>
      </c>
      <c r="K495" s="125">
        <f t="shared" si="235"/>
        <v>0</v>
      </c>
      <c r="M495" s="86" t="e">
        <f t="shared" si="232"/>
        <v>#DIV/0!</v>
      </c>
    </row>
    <row r="496" spans="1:13" ht="30" x14ac:dyDescent="0.25">
      <c r="A496" s="122">
        <f t="shared" si="233"/>
        <v>418</v>
      </c>
      <c r="B496" s="122" t="s">
        <v>15</v>
      </c>
      <c r="C496" s="123" t="s">
        <v>19</v>
      </c>
      <c r="D496" s="122">
        <v>11286</v>
      </c>
      <c r="E496" s="124" t="s">
        <v>577</v>
      </c>
      <c r="F496" s="122" t="s">
        <v>29</v>
      </c>
      <c r="G496" s="122">
        <v>2</v>
      </c>
      <c r="H496" s="121"/>
      <c r="I496" s="125">
        <f t="shared" si="217"/>
        <v>0</v>
      </c>
      <c r="J496" s="125">
        <f t="shared" si="234"/>
        <v>0</v>
      </c>
      <c r="K496" s="125">
        <f t="shared" si="235"/>
        <v>0</v>
      </c>
      <c r="M496" s="86" t="e">
        <f t="shared" si="232"/>
        <v>#DIV/0!</v>
      </c>
    </row>
    <row r="497" spans="1:13" ht="30" x14ac:dyDescent="0.25">
      <c r="A497" s="122">
        <f t="shared" si="233"/>
        <v>419</v>
      </c>
      <c r="B497" s="122" t="s">
        <v>15</v>
      </c>
      <c r="C497" s="123" t="s">
        <v>19</v>
      </c>
      <c r="D497" s="122">
        <v>749</v>
      </c>
      <c r="E497" s="124" t="s">
        <v>578</v>
      </c>
      <c r="F497" s="122" t="s">
        <v>29</v>
      </c>
      <c r="G497" s="122">
        <v>27.5</v>
      </c>
      <c r="H497" s="121"/>
      <c r="I497" s="125">
        <f t="shared" si="217"/>
        <v>0</v>
      </c>
      <c r="J497" s="125">
        <f t="shared" si="234"/>
        <v>0</v>
      </c>
      <c r="K497" s="125">
        <f t="shared" si="235"/>
        <v>0</v>
      </c>
      <c r="M497" s="86" t="e">
        <f t="shared" si="232"/>
        <v>#DIV/0!</v>
      </c>
    </row>
    <row r="498" spans="1:13" ht="30" x14ac:dyDescent="0.25">
      <c r="A498" s="122">
        <f t="shared" si="233"/>
        <v>420</v>
      </c>
      <c r="B498" s="122" t="s">
        <v>15</v>
      </c>
      <c r="C498" s="123" t="s">
        <v>19</v>
      </c>
      <c r="D498" s="122">
        <v>8695</v>
      </c>
      <c r="E498" s="124" t="s">
        <v>579</v>
      </c>
      <c r="F498" s="122" t="s">
        <v>29</v>
      </c>
      <c r="G498" s="122">
        <v>75</v>
      </c>
      <c r="H498" s="121"/>
      <c r="I498" s="125">
        <f t="shared" si="217"/>
        <v>0</v>
      </c>
      <c r="J498" s="125">
        <f t="shared" si="234"/>
        <v>0</v>
      </c>
      <c r="K498" s="125">
        <f t="shared" si="235"/>
        <v>0</v>
      </c>
      <c r="M498" s="86" t="e">
        <f t="shared" si="232"/>
        <v>#DIV/0!</v>
      </c>
    </row>
    <row r="499" spans="1:13" x14ac:dyDescent="0.25">
      <c r="A499" s="122">
        <f t="shared" si="233"/>
        <v>421</v>
      </c>
      <c r="B499" s="122" t="s">
        <v>15</v>
      </c>
      <c r="C499" s="123" t="s">
        <v>19</v>
      </c>
      <c r="D499" s="122">
        <v>9426</v>
      </c>
      <c r="E499" s="124" t="s">
        <v>580</v>
      </c>
      <c r="F499" s="122" t="s">
        <v>29</v>
      </c>
      <c r="G499" s="122">
        <v>2</v>
      </c>
      <c r="H499" s="121"/>
      <c r="I499" s="125">
        <f t="shared" si="217"/>
        <v>0</v>
      </c>
      <c r="J499" s="125">
        <f t="shared" si="234"/>
        <v>0</v>
      </c>
      <c r="K499" s="125">
        <f t="shared" si="235"/>
        <v>0</v>
      </c>
      <c r="M499" s="86" t="e">
        <f t="shared" si="232"/>
        <v>#DIV/0!</v>
      </c>
    </row>
    <row r="500" spans="1:13" x14ac:dyDescent="0.25">
      <c r="A500" s="122">
        <f t="shared" si="233"/>
        <v>422</v>
      </c>
      <c r="B500" s="122" t="s">
        <v>15</v>
      </c>
      <c r="C500" s="123" t="s">
        <v>23</v>
      </c>
      <c r="D500" s="122" t="s">
        <v>581</v>
      </c>
      <c r="E500" s="124" t="s">
        <v>582</v>
      </c>
      <c r="F500" s="122" t="s">
        <v>29</v>
      </c>
      <c r="G500" s="122">
        <v>60</v>
      </c>
      <c r="H500" s="121"/>
      <c r="I500" s="125">
        <f t="shared" si="217"/>
        <v>0</v>
      </c>
      <c r="J500" s="125">
        <f t="shared" si="234"/>
        <v>0</v>
      </c>
      <c r="K500" s="125">
        <f t="shared" si="235"/>
        <v>0</v>
      </c>
      <c r="M500" s="86" t="e">
        <f t="shared" si="232"/>
        <v>#DIV/0!</v>
      </c>
    </row>
    <row r="501" spans="1:13" x14ac:dyDescent="0.25">
      <c r="A501" s="122">
        <f t="shared" si="233"/>
        <v>423</v>
      </c>
      <c r="B501" s="122" t="s">
        <v>15</v>
      </c>
      <c r="C501" s="123" t="s">
        <v>19</v>
      </c>
      <c r="D501" s="122">
        <v>699</v>
      </c>
      <c r="E501" s="124" t="s">
        <v>583</v>
      </c>
      <c r="F501" s="122" t="s">
        <v>29</v>
      </c>
      <c r="G501" s="122">
        <v>2</v>
      </c>
      <c r="H501" s="121"/>
      <c r="I501" s="125">
        <f t="shared" si="217"/>
        <v>0</v>
      </c>
      <c r="J501" s="125">
        <f t="shared" si="234"/>
        <v>0</v>
      </c>
      <c r="K501" s="125">
        <f t="shared" si="235"/>
        <v>0</v>
      </c>
      <c r="M501" s="86" t="e">
        <f t="shared" si="232"/>
        <v>#DIV/0!</v>
      </c>
    </row>
    <row r="502" spans="1:13" ht="30" x14ac:dyDescent="0.25">
      <c r="A502" s="122">
        <f t="shared" si="233"/>
        <v>424</v>
      </c>
      <c r="B502" s="122" t="s">
        <v>15</v>
      </c>
      <c r="C502" s="123" t="s">
        <v>27</v>
      </c>
      <c r="D502" s="122">
        <v>91837</v>
      </c>
      <c r="E502" s="124" t="s">
        <v>502</v>
      </c>
      <c r="F502" s="122" t="s">
        <v>53</v>
      </c>
      <c r="G502" s="122">
        <v>140.9</v>
      </c>
      <c r="H502" s="121"/>
      <c r="I502" s="125">
        <f t="shared" si="217"/>
        <v>0</v>
      </c>
      <c r="J502" s="125">
        <f t="shared" si="234"/>
        <v>0</v>
      </c>
      <c r="K502" s="125">
        <f t="shared" si="235"/>
        <v>0</v>
      </c>
      <c r="M502" s="86" t="e">
        <f t="shared" si="232"/>
        <v>#DIV/0!</v>
      </c>
    </row>
    <row r="503" spans="1:13" ht="45" x14ac:dyDescent="0.25">
      <c r="A503" s="122">
        <f t="shared" si="233"/>
        <v>425</v>
      </c>
      <c r="B503" s="122" t="s">
        <v>15</v>
      </c>
      <c r="C503" s="123" t="s">
        <v>27</v>
      </c>
      <c r="D503" s="122">
        <v>91835</v>
      </c>
      <c r="E503" s="124" t="s">
        <v>503</v>
      </c>
      <c r="F503" s="122" t="s">
        <v>53</v>
      </c>
      <c r="G503" s="122">
        <v>73.7</v>
      </c>
      <c r="H503" s="121"/>
      <c r="I503" s="125">
        <f t="shared" si="217"/>
        <v>0</v>
      </c>
      <c r="J503" s="125">
        <f t="shared" si="234"/>
        <v>0</v>
      </c>
      <c r="K503" s="125">
        <f t="shared" si="235"/>
        <v>0</v>
      </c>
      <c r="M503" s="86" t="e">
        <f t="shared" si="232"/>
        <v>#DIV/0!</v>
      </c>
    </row>
    <row r="504" spans="1:13" ht="30" x14ac:dyDescent="0.25">
      <c r="A504" s="122">
        <f t="shared" si="233"/>
        <v>426</v>
      </c>
      <c r="B504" s="122" t="s">
        <v>15</v>
      </c>
      <c r="C504" s="123" t="s">
        <v>27</v>
      </c>
      <c r="D504" s="122">
        <v>91865</v>
      </c>
      <c r="E504" s="124" t="s">
        <v>505</v>
      </c>
      <c r="F504" s="122" t="s">
        <v>53</v>
      </c>
      <c r="G504" s="122">
        <v>38.799999999999997</v>
      </c>
      <c r="H504" s="121"/>
      <c r="I504" s="125">
        <f t="shared" si="217"/>
        <v>0</v>
      </c>
      <c r="J504" s="125">
        <f t="shared" si="234"/>
        <v>0</v>
      </c>
      <c r="K504" s="125">
        <f t="shared" si="235"/>
        <v>0</v>
      </c>
      <c r="M504" s="86" t="e">
        <f t="shared" si="232"/>
        <v>#DIV/0!</v>
      </c>
    </row>
    <row r="505" spans="1:13" x14ac:dyDescent="0.25">
      <c r="A505" s="122">
        <f t="shared" si="233"/>
        <v>427</v>
      </c>
      <c r="B505" s="122" t="s">
        <v>15</v>
      </c>
      <c r="C505" s="123" t="s">
        <v>16</v>
      </c>
      <c r="D505" s="122" t="s">
        <v>584</v>
      </c>
      <c r="E505" s="124" t="s">
        <v>585</v>
      </c>
      <c r="F505" s="122" t="s">
        <v>29</v>
      </c>
      <c r="G505" s="122">
        <v>13</v>
      </c>
      <c r="H505" s="121"/>
      <c r="I505" s="125">
        <f t="shared" si="217"/>
        <v>0</v>
      </c>
      <c r="J505" s="125">
        <f t="shared" si="234"/>
        <v>0</v>
      </c>
      <c r="K505" s="125">
        <f t="shared" si="235"/>
        <v>0</v>
      </c>
      <c r="M505" s="86" t="e">
        <f t="shared" si="232"/>
        <v>#DIV/0!</v>
      </c>
    </row>
    <row r="506" spans="1:13" ht="24.95" customHeight="1" x14ac:dyDescent="0.25">
      <c r="A506" s="134" t="s">
        <v>687</v>
      </c>
      <c r="B506" s="134"/>
      <c r="C506" s="135"/>
      <c r="D506" s="134"/>
      <c r="E506" s="136" t="s">
        <v>586</v>
      </c>
      <c r="F506" s="137"/>
      <c r="G506" s="137"/>
      <c r="H506" s="138"/>
      <c r="I506" s="138"/>
      <c r="J506" s="138"/>
      <c r="K506" s="139">
        <f>SUM(K507:K515)</f>
        <v>0</v>
      </c>
      <c r="M506" s="86"/>
    </row>
    <row r="507" spans="1:13" ht="30" x14ac:dyDescent="0.25">
      <c r="A507" s="122">
        <f>A505+1</f>
        <v>428</v>
      </c>
      <c r="B507" s="122" t="s">
        <v>15</v>
      </c>
      <c r="C507" s="123" t="s">
        <v>27</v>
      </c>
      <c r="D507" s="122">
        <v>103835</v>
      </c>
      <c r="E507" s="124" t="s">
        <v>587</v>
      </c>
      <c r="F507" s="122" t="s">
        <v>53</v>
      </c>
      <c r="G507" s="122">
        <v>100</v>
      </c>
      <c r="H507" s="121"/>
      <c r="I507" s="125">
        <f t="shared" si="217"/>
        <v>0</v>
      </c>
      <c r="J507" s="125">
        <f t="shared" ref="J507" si="236">ROUND(G507*H507,2)</f>
        <v>0</v>
      </c>
      <c r="K507" s="125">
        <f t="shared" ref="K507" si="237">ROUND(G507*I507,2)</f>
        <v>0</v>
      </c>
      <c r="M507" s="86" t="e">
        <f t="shared" ref="M507:M515" si="238">K507/$K$531</f>
        <v>#DIV/0!</v>
      </c>
    </row>
    <row r="508" spans="1:13" ht="30" x14ac:dyDescent="0.25">
      <c r="A508" s="122">
        <f t="shared" ref="A508:A515" si="239">A507+1</f>
        <v>429</v>
      </c>
      <c r="B508" s="122" t="s">
        <v>15</v>
      </c>
      <c r="C508" s="123" t="s">
        <v>27</v>
      </c>
      <c r="D508" s="122">
        <v>103865</v>
      </c>
      <c r="E508" s="124" t="s">
        <v>588</v>
      </c>
      <c r="F508" s="122" t="s">
        <v>29</v>
      </c>
      <c r="G508" s="122">
        <v>18</v>
      </c>
      <c r="H508" s="121"/>
      <c r="I508" s="125">
        <f t="shared" si="217"/>
        <v>0</v>
      </c>
      <c r="J508" s="125">
        <f t="shared" ref="J508:J515" si="240">ROUND(G508*H508,2)</f>
        <v>0</v>
      </c>
      <c r="K508" s="125">
        <f t="shared" ref="K508:K515" si="241">ROUND(G508*I508,2)</f>
        <v>0</v>
      </c>
      <c r="M508" s="86" t="e">
        <f t="shared" si="238"/>
        <v>#DIV/0!</v>
      </c>
    </row>
    <row r="509" spans="1:13" ht="30" x14ac:dyDescent="0.25">
      <c r="A509" s="122">
        <f t="shared" si="239"/>
        <v>430</v>
      </c>
      <c r="B509" s="122" t="s">
        <v>15</v>
      </c>
      <c r="C509" s="123" t="s">
        <v>27</v>
      </c>
      <c r="D509" s="122">
        <v>103838</v>
      </c>
      <c r="E509" s="124" t="s">
        <v>589</v>
      </c>
      <c r="F509" s="122" t="s">
        <v>29</v>
      </c>
      <c r="G509" s="122">
        <v>80</v>
      </c>
      <c r="H509" s="121"/>
      <c r="I509" s="125">
        <f t="shared" si="217"/>
        <v>0</v>
      </c>
      <c r="J509" s="125">
        <f t="shared" si="240"/>
        <v>0</v>
      </c>
      <c r="K509" s="125">
        <f t="shared" si="241"/>
        <v>0</v>
      </c>
      <c r="M509" s="86" t="e">
        <f t="shared" si="238"/>
        <v>#DIV/0!</v>
      </c>
    </row>
    <row r="510" spans="1:13" ht="30" x14ac:dyDescent="0.25">
      <c r="A510" s="122">
        <f t="shared" si="239"/>
        <v>431</v>
      </c>
      <c r="B510" s="122" t="s">
        <v>15</v>
      </c>
      <c r="C510" s="123" t="s">
        <v>27</v>
      </c>
      <c r="D510" s="122">
        <v>103847</v>
      </c>
      <c r="E510" s="124" t="s">
        <v>590</v>
      </c>
      <c r="F510" s="122" t="s">
        <v>29</v>
      </c>
      <c r="G510" s="122">
        <v>15</v>
      </c>
      <c r="H510" s="121"/>
      <c r="I510" s="125">
        <f t="shared" si="217"/>
        <v>0</v>
      </c>
      <c r="J510" s="125">
        <f t="shared" si="240"/>
        <v>0</v>
      </c>
      <c r="K510" s="125">
        <f t="shared" si="241"/>
        <v>0</v>
      </c>
      <c r="M510" s="86" t="e">
        <f t="shared" si="238"/>
        <v>#DIV/0!</v>
      </c>
    </row>
    <row r="511" spans="1:13" ht="45" x14ac:dyDescent="0.25">
      <c r="A511" s="122">
        <f t="shared" si="239"/>
        <v>432</v>
      </c>
      <c r="B511" s="122" t="s">
        <v>15</v>
      </c>
      <c r="C511" s="123" t="s">
        <v>166</v>
      </c>
      <c r="D511" s="122" t="s">
        <v>591</v>
      </c>
      <c r="E511" s="124" t="s">
        <v>592</v>
      </c>
      <c r="F511" s="122" t="s">
        <v>29</v>
      </c>
      <c r="G511" s="122">
        <v>2</v>
      </c>
      <c r="H511" s="121"/>
      <c r="I511" s="125">
        <f t="shared" si="217"/>
        <v>0</v>
      </c>
      <c r="J511" s="125">
        <f t="shared" si="240"/>
        <v>0</v>
      </c>
      <c r="K511" s="125">
        <f t="shared" si="241"/>
        <v>0</v>
      </c>
      <c r="M511" s="86" t="e">
        <f t="shared" si="238"/>
        <v>#DIV/0!</v>
      </c>
    </row>
    <row r="512" spans="1:13" ht="45" x14ac:dyDescent="0.25">
      <c r="A512" s="122">
        <f t="shared" si="239"/>
        <v>433</v>
      </c>
      <c r="B512" s="122" t="s">
        <v>15</v>
      </c>
      <c r="C512" s="123" t="s">
        <v>19</v>
      </c>
      <c r="D512" s="122">
        <v>11218</v>
      </c>
      <c r="E512" s="124" t="s">
        <v>593</v>
      </c>
      <c r="F512" s="122" t="s">
        <v>29</v>
      </c>
      <c r="G512" s="122">
        <v>5</v>
      </c>
      <c r="H512" s="121"/>
      <c r="I512" s="125">
        <f t="shared" si="217"/>
        <v>0</v>
      </c>
      <c r="J512" s="125">
        <f t="shared" si="240"/>
        <v>0</v>
      </c>
      <c r="K512" s="125">
        <f t="shared" si="241"/>
        <v>0</v>
      </c>
      <c r="M512" s="86" t="e">
        <f t="shared" si="238"/>
        <v>#DIV/0!</v>
      </c>
    </row>
    <row r="513" spans="1:13" x14ac:dyDescent="0.25">
      <c r="A513" s="122">
        <f t="shared" si="239"/>
        <v>434</v>
      </c>
      <c r="B513" s="122" t="s">
        <v>15</v>
      </c>
      <c r="C513" s="123" t="s">
        <v>23</v>
      </c>
      <c r="D513" s="122" t="s">
        <v>594</v>
      </c>
      <c r="E513" s="124" t="s">
        <v>595</v>
      </c>
      <c r="F513" s="122" t="s">
        <v>29</v>
      </c>
      <c r="G513" s="122">
        <v>2</v>
      </c>
      <c r="H513" s="121"/>
      <c r="I513" s="125">
        <f t="shared" si="217"/>
        <v>0</v>
      </c>
      <c r="J513" s="125">
        <f t="shared" si="240"/>
        <v>0</v>
      </c>
      <c r="K513" s="125">
        <f t="shared" si="241"/>
        <v>0</v>
      </c>
      <c r="M513" s="86" t="e">
        <f t="shared" si="238"/>
        <v>#DIV/0!</v>
      </c>
    </row>
    <row r="514" spans="1:13" ht="30" x14ac:dyDescent="0.25">
      <c r="A514" s="122">
        <f t="shared" si="239"/>
        <v>435</v>
      </c>
      <c r="B514" s="122" t="s">
        <v>15</v>
      </c>
      <c r="C514" s="123" t="s">
        <v>19</v>
      </c>
      <c r="D514" s="122">
        <v>8733</v>
      </c>
      <c r="E514" s="124" t="s">
        <v>596</v>
      </c>
      <c r="F514" s="122" t="s">
        <v>29</v>
      </c>
      <c r="G514" s="122">
        <v>2</v>
      </c>
      <c r="H514" s="121"/>
      <c r="I514" s="125">
        <f t="shared" si="217"/>
        <v>0</v>
      </c>
      <c r="J514" s="125">
        <f t="shared" si="240"/>
        <v>0</v>
      </c>
      <c r="K514" s="125">
        <f t="shared" si="241"/>
        <v>0</v>
      </c>
      <c r="M514" s="86" t="e">
        <f t="shared" si="238"/>
        <v>#DIV/0!</v>
      </c>
    </row>
    <row r="515" spans="1:13" ht="60" x14ac:dyDescent="0.25">
      <c r="A515" s="122">
        <f t="shared" si="239"/>
        <v>436</v>
      </c>
      <c r="B515" s="122" t="s">
        <v>15</v>
      </c>
      <c r="C515" s="123" t="s">
        <v>27</v>
      </c>
      <c r="D515" s="122">
        <v>91179</v>
      </c>
      <c r="E515" s="124" t="s">
        <v>597</v>
      </c>
      <c r="F515" s="122" t="s">
        <v>53</v>
      </c>
      <c r="G515" s="122">
        <v>18</v>
      </c>
      <c r="H515" s="121"/>
      <c r="I515" s="125">
        <f t="shared" si="217"/>
        <v>0</v>
      </c>
      <c r="J515" s="125">
        <f t="shared" si="240"/>
        <v>0</v>
      </c>
      <c r="K515" s="125">
        <f t="shared" si="241"/>
        <v>0</v>
      </c>
      <c r="M515" s="86" t="e">
        <f t="shared" si="238"/>
        <v>#DIV/0!</v>
      </c>
    </row>
    <row r="516" spans="1:13" ht="24.95" customHeight="1" x14ac:dyDescent="0.25">
      <c r="A516" s="134" t="s">
        <v>688</v>
      </c>
      <c r="B516" s="134"/>
      <c r="C516" s="135"/>
      <c r="D516" s="134"/>
      <c r="E516" s="136" t="s">
        <v>598</v>
      </c>
      <c r="F516" s="137"/>
      <c r="G516" s="137"/>
      <c r="H516" s="138"/>
      <c r="I516" s="138"/>
      <c r="J516" s="138"/>
      <c r="K516" s="139">
        <f>K517+K523+K525+K527</f>
        <v>0</v>
      </c>
      <c r="M516" s="86"/>
    </row>
    <row r="517" spans="1:13" ht="24.95" customHeight="1" x14ac:dyDescent="0.25">
      <c r="A517" s="127" t="s">
        <v>689</v>
      </c>
      <c r="B517" s="128"/>
      <c r="C517" s="129"/>
      <c r="D517" s="128"/>
      <c r="E517" s="130" t="s">
        <v>599</v>
      </c>
      <c r="F517" s="131"/>
      <c r="G517" s="131"/>
      <c r="H517" s="132"/>
      <c r="I517" s="132"/>
      <c r="J517" s="132"/>
      <c r="K517" s="133">
        <f>SUM(K518:K522)</f>
        <v>0</v>
      </c>
      <c r="M517" s="86"/>
    </row>
    <row r="518" spans="1:13" ht="30" x14ac:dyDescent="0.25">
      <c r="A518" s="122">
        <f>A515+1</f>
        <v>437</v>
      </c>
      <c r="B518" s="122" t="s">
        <v>15</v>
      </c>
      <c r="C518" s="123" t="s">
        <v>27</v>
      </c>
      <c r="D518" s="122">
        <v>104658</v>
      </c>
      <c r="E518" s="124" t="s">
        <v>600</v>
      </c>
      <c r="F518" s="122" t="s">
        <v>26</v>
      </c>
      <c r="G518" s="122">
        <v>17.77</v>
      </c>
      <c r="H518" s="121"/>
      <c r="I518" s="125">
        <f t="shared" ref="I518:I529" si="242">ROUND(H518*(1+$K$4),2)</f>
        <v>0</v>
      </c>
      <c r="J518" s="125">
        <f t="shared" ref="J518" si="243">ROUND(G518*H518,2)</f>
        <v>0</v>
      </c>
      <c r="K518" s="125">
        <f t="shared" ref="K518" si="244">ROUND(G518*I518,2)</f>
        <v>0</v>
      </c>
      <c r="M518" s="86" t="e">
        <f>K518/$K$531</f>
        <v>#DIV/0!</v>
      </c>
    </row>
    <row r="519" spans="1:13" ht="30" x14ac:dyDescent="0.25">
      <c r="A519" s="122">
        <f t="shared" ref="A519:A522" si="245">A518+1</f>
        <v>438</v>
      </c>
      <c r="B519" s="122" t="s">
        <v>15</v>
      </c>
      <c r="C519" s="123" t="s">
        <v>27</v>
      </c>
      <c r="D519" s="122">
        <v>92398</v>
      </c>
      <c r="E519" s="124" t="s">
        <v>601</v>
      </c>
      <c r="F519" s="122" t="s">
        <v>26</v>
      </c>
      <c r="G519" s="122">
        <v>743.04</v>
      </c>
      <c r="H519" s="121"/>
      <c r="I519" s="125">
        <f t="shared" si="242"/>
        <v>0</v>
      </c>
      <c r="J519" s="125">
        <f t="shared" ref="J519:J522" si="246">ROUND(G519*H519,2)</f>
        <v>0</v>
      </c>
      <c r="K519" s="125">
        <f t="shared" ref="K519:K522" si="247">ROUND(G519*I519,2)</f>
        <v>0</v>
      </c>
      <c r="M519" s="86" t="e">
        <f>K519/K531</f>
        <v>#DIV/0!</v>
      </c>
    </row>
    <row r="520" spans="1:13" x14ac:dyDescent="0.25">
      <c r="A520" s="122">
        <f t="shared" si="245"/>
        <v>439</v>
      </c>
      <c r="B520" s="122" t="s">
        <v>15</v>
      </c>
      <c r="C520" s="123" t="s">
        <v>602</v>
      </c>
      <c r="D520" s="122">
        <v>5213408</v>
      </c>
      <c r="E520" s="124" t="s">
        <v>603</v>
      </c>
      <c r="F520" s="122" t="s">
        <v>26</v>
      </c>
      <c r="G520" s="122">
        <v>27.75</v>
      </c>
      <c r="H520" s="121"/>
      <c r="I520" s="125">
        <f t="shared" si="242"/>
        <v>0</v>
      </c>
      <c r="J520" s="125">
        <f t="shared" si="246"/>
        <v>0</v>
      </c>
      <c r="K520" s="125">
        <f t="shared" si="247"/>
        <v>0</v>
      </c>
      <c r="M520" s="86" t="e">
        <f>K520/$K$531</f>
        <v>#DIV/0!</v>
      </c>
    </row>
    <row r="521" spans="1:13" ht="30" x14ac:dyDescent="0.25">
      <c r="A521" s="122">
        <f t="shared" si="245"/>
        <v>440</v>
      </c>
      <c r="B521" s="122" t="s">
        <v>15</v>
      </c>
      <c r="C521" s="123" t="s">
        <v>205</v>
      </c>
      <c r="D521" s="122" t="s">
        <v>604</v>
      </c>
      <c r="E521" s="124" t="s">
        <v>605</v>
      </c>
      <c r="F521" s="122" t="s">
        <v>606</v>
      </c>
      <c r="G521" s="122">
        <v>5</v>
      </c>
      <c r="H521" s="121"/>
      <c r="I521" s="125">
        <f t="shared" si="242"/>
        <v>0</v>
      </c>
      <c r="J521" s="125">
        <f t="shared" si="246"/>
        <v>0</v>
      </c>
      <c r="K521" s="125">
        <f t="shared" si="247"/>
        <v>0</v>
      </c>
      <c r="M521" s="86" t="e">
        <f>K521/$K$531</f>
        <v>#DIV/0!</v>
      </c>
    </row>
    <row r="522" spans="1:13" ht="45" x14ac:dyDescent="0.25">
      <c r="A522" s="122">
        <f t="shared" si="245"/>
        <v>441</v>
      </c>
      <c r="B522" s="122" t="s">
        <v>15</v>
      </c>
      <c r="C522" s="123" t="s">
        <v>27</v>
      </c>
      <c r="D522" s="122">
        <v>94276</v>
      </c>
      <c r="E522" s="124" t="s">
        <v>607</v>
      </c>
      <c r="F522" s="122" t="s">
        <v>53</v>
      </c>
      <c r="G522" s="122">
        <v>72.7</v>
      </c>
      <c r="H522" s="121"/>
      <c r="I522" s="125">
        <f t="shared" si="242"/>
        <v>0</v>
      </c>
      <c r="J522" s="125">
        <f t="shared" si="246"/>
        <v>0</v>
      </c>
      <c r="K522" s="125">
        <f t="shared" si="247"/>
        <v>0</v>
      </c>
      <c r="M522" s="86" t="e">
        <f>K522/$K$531</f>
        <v>#DIV/0!</v>
      </c>
    </row>
    <row r="523" spans="1:13" ht="24.95" customHeight="1" x14ac:dyDescent="0.25">
      <c r="A523" s="127" t="s">
        <v>690</v>
      </c>
      <c r="B523" s="128"/>
      <c r="C523" s="129"/>
      <c r="D523" s="128"/>
      <c r="E523" s="130" t="s">
        <v>608</v>
      </c>
      <c r="F523" s="131"/>
      <c r="G523" s="131"/>
      <c r="H523" s="132"/>
      <c r="I523" s="132"/>
      <c r="J523" s="132"/>
      <c r="K523" s="133">
        <f>SUM(K524)</f>
        <v>0</v>
      </c>
      <c r="M523" s="86"/>
    </row>
    <row r="524" spans="1:13" ht="30" x14ac:dyDescent="0.25">
      <c r="A524" s="122">
        <f>A522+1</f>
        <v>442</v>
      </c>
      <c r="B524" s="122" t="s">
        <v>15</v>
      </c>
      <c r="C524" s="123" t="s">
        <v>27</v>
      </c>
      <c r="D524" s="122">
        <v>103946</v>
      </c>
      <c r="E524" s="124" t="s">
        <v>609</v>
      </c>
      <c r="F524" s="122" t="s">
        <v>26</v>
      </c>
      <c r="G524" s="122">
        <v>68.06</v>
      </c>
      <c r="H524" s="121"/>
      <c r="I524" s="125">
        <f t="shared" si="242"/>
        <v>0</v>
      </c>
      <c r="J524" s="125">
        <f t="shared" ref="J524" si="248">ROUND(G524*H524,2)</f>
        <v>0</v>
      </c>
      <c r="K524" s="125">
        <f t="shared" ref="K524" si="249">ROUND(G524*I524,2)</f>
        <v>0</v>
      </c>
      <c r="M524" s="86" t="e">
        <f>K524/$K$531</f>
        <v>#DIV/0!</v>
      </c>
    </row>
    <row r="525" spans="1:13" ht="24.95" customHeight="1" x14ac:dyDescent="0.25">
      <c r="A525" s="127" t="s">
        <v>691</v>
      </c>
      <c r="B525" s="128"/>
      <c r="C525" s="129"/>
      <c r="D525" s="128"/>
      <c r="E525" s="130" t="s">
        <v>610</v>
      </c>
      <c r="F525" s="131"/>
      <c r="G525" s="131"/>
      <c r="H525" s="132"/>
      <c r="I525" s="132"/>
      <c r="J525" s="132"/>
      <c r="K525" s="133">
        <f>SUM(K526)</f>
        <v>0</v>
      </c>
      <c r="M525" s="86"/>
    </row>
    <row r="526" spans="1:13" x14ac:dyDescent="0.25">
      <c r="A526" s="122">
        <f>A524+1</f>
        <v>443</v>
      </c>
      <c r="B526" s="122" t="s">
        <v>15</v>
      </c>
      <c r="C526" s="123" t="s">
        <v>19</v>
      </c>
      <c r="D526" s="122">
        <v>12043</v>
      </c>
      <c r="E526" s="124" t="s">
        <v>611</v>
      </c>
      <c r="F526" s="122" t="s">
        <v>29</v>
      </c>
      <c r="G526" s="122">
        <v>10</v>
      </c>
      <c r="H526" s="121"/>
      <c r="I526" s="125">
        <f t="shared" si="242"/>
        <v>0</v>
      </c>
      <c r="J526" s="125">
        <f t="shared" ref="J526" si="250">ROUND(G526*H526,2)</f>
        <v>0</v>
      </c>
      <c r="K526" s="125">
        <f t="shared" ref="K526" si="251">ROUND(G526*I526,2)</f>
        <v>0</v>
      </c>
      <c r="M526" s="86" t="e">
        <f t="shared" ref="M526:M529" si="252">K526/$K$531</f>
        <v>#DIV/0!</v>
      </c>
    </row>
    <row r="527" spans="1:13" ht="24.95" customHeight="1" x14ac:dyDescent="0.25">
      <c r="A527" s="127" t="s">
        <v>692</v>
      </c>
      <c r="B527" s="128"/>
      <c r="C527" s="129"/>
      <c r="D527" s="128"/>
      <c r="E527" s="130" t="s">
        <v>612</v>
      </c>
      <c r="F527" s="131"/>
      <c r="G527" s="131"/>
      <c r="H527" s="132"/>
      <c r="I527" s="132"/>
      <c r="J527" s="132"/>
      <c r="K527" s="133">
        <f>SUM(K528:K529)</f>
        <v>0</v>
      </c>
      <c r="M527" s="86"/>
    </row>
    <row r="528" spans="1:13" x14ac:dyDescent="0.25">
      <c r="A528" s="122">
        <f>A526+1</f>
        <v>444</v>
      </c>
      <c r="B528" s="122" t="s">
        <v>15</v>
      </c>
      <c r="C528" s="123" t="s">
        <v>19</v>
      </c>
      <c r="D528" s="122">
        <v>2451</v>
      </c>
      <c r="E528" s="124" t="s">
        <v>613</v>
      </c>
      <c r="F528" s="122" t="s">
        <v>26</v>
      </c>
      <c r="G528" s="122">
        <v>665.76</v>
      </c>
      <c r="H528" s="121"/>
      <c r="I528" s="125">
        <f t="shared" si="242"/>
        <v>0</v>
      </c>
      <c r="J528" s="125">
        <f t="shared" ref="J528:J529" si="253">ROUND(G528*H528,2)</f>
        <v>0</v>
      </c>
      <c r="K528" s="125">
        <f t="shared" ref="K528:K529" si="254">ROUND(G528*I528,2)</f>
        <v>0</v>
      </c>
      <c r="M528" s="86" t="e">
        <f t="shared" si="252"/>
        <v>#DIV/0!</v>
      </c>
    </row>
    <row r="529" spans="1:13" x14ac:dyDescent="0.25">
      <c r="A529" s="122">
        <f t="shared" ref="A529" si="255">A528+1</f>
        <v>445</v>
      </c>
      <c r="B529" s="122" t="s">
        <v>15</v>
      </c>
      <c r="C529" s="123" t="s">
        <v>19</v>
      </c>
      <c r="D529" s="122">
        <v>2450</v>
      </c>
      <c r="E529" s="124" t="s">
        <v>614</v>
      </c>
      <c r="F529" s="122" t="s">
        <v>26</v>
      </c>
      <c r="G529" s="122">
        <v>665.76</v>
      </c>
      <c r="H529" s="121"/>
      <c r="I529" s="125">
        <f t="shared" si="242"/>
        <v>0</v>
      </c>
      <c r="J529" s="125">
        <f t="shared" si="253"/>
        <v>0</v>
      </c>
      <c r="K529" s="125">
        <f t="shared" si="254"/>
        <v>0</v>
      </c>
      <c r="M529" s="86" t="e">
        <f t="shared" si="252"/>
        <v>#DIV/0!</v>
      </c>
    </row>
    <row r="530" spans="1:13" x14ac:dyDescent="0.25">
      <c r="A530" s="122"/>
      <c r="B530" s="122"/>
      <c r="C530" s="123"/>
      <c r="D530" s="122"/>
      <c r="E530" s="124"/>
      <c r="F530" s="122"/>
      <c r="G530" s="122"/>
      <c r="H530" s="125"/>
      <c r="I530" s="125"/>
      <c r="J530" s="125"/>
      <c r="K530" s="125"/>
    </row>
    <row r="531" spans="1:13" ht="15.75" x14ac:dyDescent="0.25">
      <c r="A531" s="122"/>
      <c r="B531" s="122"/>
      <c r="C531" s="123"/>
      <c r="D531" s="122"/>
      <c r="E531" s="124"/>
      <c r="F531" s="122"/>
      <c r="G531" s="122"/>
      <c r="H531" s="125"/>
      <c r="I531" s="126" t="s">
        <v>646</v>
      </c>
      <c r="J531" s="126" t="s">
        <v>646</v>
      </c>
      <c r="K531" s="126">
        <f>K516+K506+K484+K463+K353+K229+K201+K198+K185+K179+K176+K168+K161+K129+K125+K113+K96+K62+K32+K12</f>
        <v>0</v>
      </c>
      <c r="M531" s="87" t="e">
        <f>SUM(M14:M530)</f>
        <v>#DIV/0!</v>
      </c>
    </row>
  </sheetData>
  <sheetProtection algorithmName="SHA-512" hashValue="Na+kfnP3tt6lbyG9DHez9HBlZmJHNxbS2Sh1DkiJsO3Eoy0Bl8S2UBLMnAXsK494S/ZUYYtiJPz8pBoWhn8UBA==" saltValue="IggD/KRzy0ZcDA5EBfdjTw==" spinCount="100000" sheet="1" objects="1" scenarios="1" selectLockedCells="1"/>
  <autoFilter ref="A8:K8" xr:uid="{00000000-0009-0000-0000-000000000000}"/>
  <mergeCells count="77">
    <mergeCell ref="F38:J38"/>
    <mergeCell ref="F49:J49"/>
    <mergeCell ref="F62:J62"/>
    <mergeCell ref="F27:J27"/>
    <mergeCell ref="F29:J29"/>
    <mergeCell ref="F32:J32"/>
    <mergeCell ref="F33:J33"/>
    <mergeCell ref="F35:J35"/>
    <mergeCell ref="A1:K3"/>
    <mergeCell ref="A5:G5"/>
    <mergeCell ref="F12:J12"/>
    <mergeCell ref="F13:J13"/>
    <mergeCell ref="F24:J24"/>
    <mergeCell ref="A10:K10"/>
    <mergeCell ref="A6:D6"/>
    <mergeCell ref="F63:J63"/>
    <mergeCell ref="F71:J71"/>
    <mergeCell ref="F82:J82"/>
    <mergeCell ref="F94:J94"/>
    <mergeCell ref="F96:J96"/>
    <mergeCell ref="F97:J97"/>
    <mergeCell ref="F104:J104"/>
    <mergeCell ref="F109:J109"/>
    <mergeCell ref="F113:J113"/>
    <mergeCell ref="F114:J114"/>
    <mergeCell ref="F118:J118"/>
    <mergeCell ref="F121:J121"/>
    <mergeCell ref="F125:J125"/>
    <mergeCell ref="F129:J129"/>
    <mergeCell ref="F130:J130"/>
    <mergeCell ref="F131:J131"/>
    <mergeCell ref="F137:J137"/>
    <mergeCell ref="F138:J138"/>
    <mergeCell ref="F144:J144"/>
    <mergeCell ref="F148:J148"/>
    <mergeCell ref="F149:J149"/>
    <mergeCell ref="F151:J151"/>
    <mergeCell ref="F161:J161"/>
    <mergeCell ref="F162:J162"/>
    <mergeCell ref="F166:J166"/>
    <mergeCell ref="F168:J168"/>
    <mergeCell ref="F169:J169"/>
    <mergeCell ref="F172:J172"/>
    <mergeCell ref="F174:J174"/>
    <mergeCell ref="F176:J176"/>
    <mergeCell ref="F177:J177"/>
    <mergeCell ref="F179:J179"/>
    <mergeCell ref="F180:J180"/>
    <mergeCell ref="F183:J183"/>
    <mergeCell ref="F185:J185"/>
    <mergeCell ref="F186:J186"/>
    <mergeCell ref="F192:J192"/>
    <mergeCell ref="F195:J195"/>
    <mergeCell ref="F198:J198"/>
    <mergeCell ref="F201:J201"/>
    <mergeCell ref="F202:J202"/>
    <mergeCell ref="F204:J204"/>
    <mergeCell ref="F213:J213"/>
    <mergeCell ref="F229:J229"/>
    <mergeCell ref="F230:J230"/>
    <mergeCell ref="F277:J277"/>
    <mergeCell ref="F324:J324"/>
    <mergeCell ref="F343:J343"/>
    <mergeCell ref="F353:J353"/>
    <mergeCell ref="F354:J354"/>
    <mergeCell ref="F443:J443"/>
    <mergeCell ref="F451:J451"/>
    <mergeCell ref="F463:J463"/>
    <mergeCell ref="F464:J464"/>
    <mergeCell ref="F477:J477"/>
    <mergeCell ref="F484:J484"/>
    <mergeCell ref="F506:J506"/>
    <mergeCell ref="F516:J516"/>
    <mergeCell ref="F517:J517"/>
    <mergeCell ref="F523:J523"/>
    <mergeCell ref="F525:J525"/>
    <mergeCell ref="F527:J527"/>
  </mergeCells>
  <pageMargins left="0.23622047244094491" right="0.23622047244094491" top="0.74803149606299213" bottom="0.74803149606299213" header="0.31496062992125984" footer="0.31496062992125984"/>
  <pageSetup paperSize="9" scale="71" fitToHeight="0" orientation="landscape" horizontalDpi="0" verticalDpi="0" r:id="rId1"/>
  <headerFooter>
    <oddFoote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3A6B6C-3430-48E1-BC7E-C6801F19D15D}">
  <sheetPr>
    <pageSetUpPr fitToPage="1"/>
  </sheetPr>
  <dimension ref="B1:Q51"/>
  <sheetViews>
    <sheetView topLeftCell="A40" zoomScale="85" zoomScaleNormal="85" workbookViewId="0">
      <selection activeCell="J45" sqref="J45"/>
    </sheetView>
  </sheetViews>
  <sheetFormatPr defaultRowHeight="15" x14ac:dyDescent="0.25"/>
  <cols>
    <col min="1" max="1" width="9.140625" style="1"/>
    <col min="2" max="2" width="10.42578125" style="75" customWidth="1"/>
    <col min="3" max="3" width="41.7109375" style="76" customWidth="1"/>
    <col min="4" max="4" width="16.85546875" style="77" customWidth="1"/>
    <col min="5" max="14" width="16.7109375" style="17" customWidth="1"/>
    <col min="15" max="15" width="16.85546875" style="17" bestFit="1" customWidth="1"/>
    <col min="16" max="16" width="16.7109375" style="17" bestFit="1" customWidth="1"/>
    <col min="17" max="17" width="15.85546875" style="17" bestFit="1" customWidth="1"/>
    <col min="18" max="16384" width="9.140625" style="1"/>
  </cols>
  <sheetData>
    <row r="1" spans="2:17" x14ac:dyDescent="0.25">
      <c r="B1" s="4"/>
      <c r="C1" s="16"/>
      <c r="D1" s="5"/>
      <c r="E1" s="6"/>
      <c r="F1" s="6"/>
      <c r="G1" s="6"/>
      <c r="H1" s="6"/>
      <c r="I1" s="6"/>
      <c r="J1" s="6"/>
      <c r="K1" s="6"/>
      <c r="L1" s="6"/>
      <c r="M1" s="6"/>
      <c r="N1" s="6"/>
      <c r="O1" s="18"/>
      <c r="P1" s="19"/>
    </row>
    <row r="2" spans="2:17" ht="18.75" x14ac:dyDescent="0.25">
      <c r="B2" s="7"/>
      <c r="C2" s="11"/>
      <c r="D2" s="9"/>
      <c r="E2" s="94" t="s">
        <v>693</v>
      </c>
      <c r="F2" s="94"/>
      <c r="G2" s="94"/>
      <c r="H2" s="94"/>
      <c r="I2" s="94"/>
      <c r="J2" s="94"/>
      <c r="K2" s="94"/>
      <c r="L2" s="94"/>
      <c r="M2" s="10"/>
      <c r="N2" s="10"/>
      <c r="P2" s="20"/>
    </row>
    <row r="3" spans="2:17" ht="15.75" x14ac:dyDescent="0.25">
      <c r="B3" s="7"/>
      <c r="C3" s="95"/>
      <c r="D3" s="95"/>
      <c r="E3" s="95"/>
      <c r="F3" s="8"/>
      <c r="G3" s="97" t="s">
        <v>700</v>
      </c>
      <c r="H3" s="97"/>
      <c r="I3" s="97"/>
      <c r="J3" s="97"/>
      <c r="K3" s="8"/>
      <c r="L3" s="8"/>
      <c r="M3" s="10"/>
      <c r="N3" s="10"/>
      <c r="P3" s="20"/>
    </row>
    <row r="4" spans="2:17" ht="19.5" thickBot="1" x14ac:dyDescent="0.3">
      <c r="B4" s="7"/>
      <c r="C4" s="96"/>
      <c r="D4" s="96"/>
      <c r="E4" s="94"/>
      <c r="F4" s="94"/>
      <c r="G4" s="94"/>
      <c r="H4" s="94"/>
      <c r="I4" s="94"/>
      <c r="J4" s="94"/>
      <c r="K4" s="94"/>
      <c r="L4" s="94"/>
      <c r="M4" s="10"/>
      <c r="N4" s="10"/>
      <c r="P4" s="20"/>
    </row>
    <row r="5" spans="2:17" ht="19.5" thickBot="1" x14ac:dyDescent="0.3">
      <c r="B5" s="89" t="s">
        <v>699</v>
      </c>
      <c r="C5" s="90"/>
      <c r="D5" s="90"/>
      <c r="E5" s="90"/>
      <c r="F5" s="90"/>
      <c r="G5" s="90"/>
      <c r="H5" s="90"/>
      <c r="I5" s="90"/>
      <c r="J5" s="90"/>
      <c r="K5" s="90"/>
      <c r="L5" s="90"/>
      <c r="M5" s="90"/>
      <c r="N5" s="90"/>
      <c r="O5" s="90"/>
      <c r="P5" s="91"/>
    </row>
    <row r="6" spans="2:17" x14ac:dyDescent="0.25">
      <c r="B6" s="21" t="s">
        <v>694</v>
      </c>
      <c r="C6" s="22" t="s">
        <v>695</v>
      </c>
      <c r="D6" s="23" t="s">
        <v>696</v>
      </c>
      <c r="E6" s="24">
        <v>1</v>
      </c>
      <c r="F6" s="24">
        <v>2</v>
      </c>
      <c r="G6" s="24">
        <v>3</v>
      </c>
      <c r="H6" s="24">
        <v>4</v>
      </c>
      <c r="I6" s="24">
        <v>5</v>
      </c>
      <c r="J6" s="24">
        <v>6</v>
      </c>
      <c r="K6" s="24">
        <v>7</v>
      </c>
      <c r="L6" s="24">
        <v>8</v>
      </c>
      <c r="M6" s="24">
        <v>9</v>
      </c>
      <c r="N6" s="24">
        <v>10</v>
      </c>
      <c r="O6" s="25">
        <v>11</v>
      </c>
      <c r="P6" s="26">
        <v>12</v>
      </c>
      <c r="Q6" s="27"/>
    </row>
    <row r="7" spans="2:17" x14ac:dyDescent="0.25">
      <c r="B7" s="28"/>
      <c r="C7" s="29"/>
      <c r="D7" s="30"/>
      <c r="E7" s="31"/>
      <c r="F7" s="32"/>
      <c r="G7" s="32"/>
      <c r="H7" s="32"/>
      <c r="I7" s="32"/>
      <c r="J7" s="32"/>
      <c r="K7" s="32"/>
      <c r="L7" s="32"/>
      <c r="M7" s="33"/>
      <c r="N7" s="32"/>
      <c r="O7" s="34"/>
      <c r="P7" s="35"/>
    </row>
    <row r="8" spans="2:17" x14ac:dyDescent="0.25">
      <c r="B8" s="36" t="s">
        <v>621</v>
      </c>
      <c r="C8" s="37" t="str">
        <f>Orçamento!$E$12</f>
        <v>SERVIÇOS PRELIMINARES E INDIRETOS</v>
      </c>
      <c r="D8" s="38">
        <f>Orçamento!$K$12</f>
        <v>0</v>
      </c>
      <c r="E8" s="39">
        <v>0.24999999000000001</v>
      </c>
      <c r="F8" s="39">
        <v>7.0000000000000007E-2</v>
      </c>
      <c r="G8" s="39">
        <v>0.08</v>
      </c>
      <c r="H8" s="39">
        <v>0.08</v>
      </c>
      <c r="I8" s="39">
        <v>0.05</v>
      </c>
      <c r="J8" s="39">
        <v>7.0000000000000007E-2</v>
      </c>
      <c r="K8" s="39">
        <v>7.0000000000000007E-2</v>
      </c>
      <c r="L8" s="39">
        <v>0.05</v>
      </c>
      <c r="M8" s="39">
        <v>7.0000000000000007E-2</v>
      </c>
      <c r="N8" s="39">
        <v>7.0000000000000007E-2</v>
      </c>
      <c r="O8" s="39">
        <v>7.0000000000000007E-2</v>
      </c>
      <c r="P8" s="79">
        <v>7.0000000000000007E-2</v>
      </c>
      <c r="Q8" s="40">
        <f>SUM(E8:P8)</f>
        <v>0.9999999900000005</v>
      </c>
    </row>
    <row r="9" spans="2:17" x14ac:dyDescent="0.25">
      <c r="B9" s="41"/>
      <c r="C9" s="42"/>
      <c r="D9" s="43"/>
      <c r="E9" s="44">
        <f>ROUND(E8*$D$8,2)</f>
        <v>0</v>
      </c>
      <c r="F9" s="44">
        <f>ROUND(F8*$D$8,2)</f>
        <v>0</v>
      </c>
      <c r="G9" s="44">
        <f t="shared" ref="G9:P9" si="0">ROUND(G8*$D$8,2)</f>
        <v>0</v>
      </c>
      <c r="H9" s="44">
        <f t="shared" si="0"/>
        <v>0</v>
      </c>
      <c r="I9" s="44">
        <f t="shared" si="0"/>
        <v>0</v>
      </c>
      <c r="J9" s="44">
        <f t="shared" si="0"/>
        <v>0</v>
      </c>
      <c r="K9" s="44">
        <f t="shared" si="0"/>
        <v>0</v>
      </c>
      <c r="L9" s="44">
        <f t="shared" si="0"/>
        <v>0</v>
      </c>
      <c r="M9" s="44">
        <f t="shared" si="0"/>
        <v>0</v>
      </c>
      <c r="N9" s="44">
        <f t="shared" si="0"/>
        <v>0</v>
      </c>
      <c r="O9" s="44">
        <f t="shared" si="0"/>
        <v>0</v>
      </c>
      <c r="P9" s="45">
        <f t="shared" si="0"/>
        <v>0</v>
      </c>
      <c r="Q9" s="46">
        <f>SUM(E9:P9)</f>
        <v>0</v>
      </c>
    </row>
    <row r="10" spans="2:17" x14ac:dyDescent="0.25">
      <c r="B10" s="36" t="s">
        <v>626</v>
      </c>
      <c r="C10" s="37" t="str">
        <f>Orçamento!$E$32</f>
        <v>FUNDAÇÃO</v>
      </c>
      <c r="D10" s="38">
        <f>Orçamento!$K$32</f>
        <v>0</v>
      </c>
      <c r="E10" s="39">
        <v>0.4</v>
      </c>
      <c r="F10" s="39">
        <v>0.6</v>
      </c>
      <c r="G10" s="39"/>
      <c r="H10" s="39"/>
      <c r="I10" s="39"/>
      <c r="J10" s="39"/>
      <c r="K10" s="39"/>
      <c r="L10" s="39"/>
      <c r="M10" s="47"/>
      <c r="N10" s="39"/>
      <c r="O10" s="48"/>
      <c r="P10" s="49"/>
      <c r="Q10" s="40">
        <f t="shared" ref="Q10:Q47" si="1">SUM(E10:P10)</f>
        <v>1</v>
      </c>
    </row>
    <row r="11" spans="2:17" x14ac:dyDescent="0.25">
      <c r="B11" s="41"/>
      <c r="C11" s="42"/>
      <c r="D11" s="50"/>
      <c r="E11" s="44">
        <f>ROUND(E10*$D$10,2)</f>
        <v>0</v>
      </c>
      <c r="F11" s="44">
        <f>ROUND(F10*$D$10,2)</f>
        <v>0</v>
      </c>
      <c r="G11" s="44"/>
      <c r="H11" s="32"/>
      <c r="I11" s="32"/>
      <c r="J11" s="32"/>
      <c r="K11" s="32"/>
      <c r="L11" s="32"/>
      <c r="M11" s="33"/>
      <c r="N11" s="32"/>
      <c r="O11" s="51"/>
      <c r="P11" s="35"/>
      <c r="Q11" s="46">
        <f t="shared" si="1"/>
        <v>0</v>
      </c>
    </row>
    <row r="12" spans="2:17" x14ac:dyDescent="0.25">
      <c r="B12" s="36" t="s">
        <v>630</v>
      </c>
      <c r="C12" s="37" t="str">
        <f>Orçamento!$E$62</f>
        <v>ESTRUTURAS</v>
      </c>
      <c r="D12" s="38">
        <f>Orçamento!$K$62</f>
        <v>0</v>
      </c>
      <c r="E12" s="39"/>
      <c r="F12" s="39">
        <v>0.3</v>
      </c>
      <c r="G12" s="39">
        <v>0.4</v>
      </c>
      <c r="H12" s="39">
        <v>0.3</v>
      </c>
      <c r="I12" s="52"/>
      <c r="J12" s="52"/>
      <c r="K12" s="52"/>
      <c r="L12" s="52"/>
      <c r="M12" s="52"/>
      <c r="N12" s="52"/>
      <c r="O12" s="53"/>
      <c r="P12" s="54"/>
      <c r="Q12" s="40">
        <f t="shared" si="1"/>
        <v>1</v>
      </c>
    </row>
    <row r="13" spans="2:17" x14ac:dyDescent="0.25">
      <c r="B13" s="28"/>
      <c r="C13" s="29"/>
      <c r="D13" s="50"/>
      <c r="E13" s="32"/>
      <c r="F13" s="44">
        <f>ROUND(F12*$D$12,2)</f>
        <v>0</v>
      </c>
      <c r="G13" s="44">
        <f>ROUND(G12*$D$12,2)</f>
        <v>0</v>
      </c>
      <c r="H13" s="44">
        <f>ROUND(H12*$D$12,2)</f>
        <v>0</v>
      </c>
      <c r="I13" s="34"/>
      <c r="J13" s="32"/>
      <c r="K13" s="32"/>
      <c r="L13" s="32"/>
      <c r="M13" s="32"/>
      <c r="N13" s="32"/>
      <c r="O13" s="51"/>
      <c r="P13" s="35"/>
      <c r="Q13" s="46">
        <f t="shared" si="1"/>
        <v>0</v>
      </c>
    </row>
    <row r="14" spans="2:17" x14ac:dyDescent="0.25">
      <c r="B14" s="36" t="s">
        <v>636</v>
      </c>
      <c r="C14" s="37" t="str">
        <f>Orçamento!$E$96</f>
        <v>ALVENARIA, VEDAÇÕES E DIVISÓRIAS</v>
      </c>
      <c r="D14" s="38">
        <f>Orçamento!$K$96</f>
        <v>0</v>
      </c>
      <c r="E14" s="52"/>
      <c r="F14" s="39"/>
      <c r="G14" s="39">
        <v>0.4</v>
      </c>
      <c r="H14" s="12">
        <v>0.3</v>
      </c>
      <c r="I14" s="12">
        <v>0.15</v>
      </c>
      <c r="J14" s="12">
        <v>0.15</v>
      </c>
      <c r="K14" s="55"/>
      <c r="L14" s="55"/>
      <c r="M14" s="12"/>
      <c r="N14" s="52"/>
      <c r="O14" s="56"/>
      <c r="P14" s="54"/>
      <c r="Q14" s="40">
        <f t="shared" si="1"/>
        <v>1</v>
      </c>
    </row>
    <row r="15" spans="2:17" x14ac:dyDescent="0.25">
      <c r="B15" s="28"/>
      <c r="C15" s="29"/>
      <c r="D15" s="51"/>
      <c r="E15" s="32"/>
      <c r="F15" s="57"/>
      <c r="G15" s="44">
        <f>ROUND(G14*$D$14,2)</f>
        <v>0</v>
      </c>
      <c r="H15" s="44">
        <f t="shared" ref="H15" si="2">ROUND(H14*$D$14,2)</f>
        <v>0</v>
      </c>
      <c r="I15" s="44">
        <f t="shared" ref="I15:J15" si="3">ROUND(I14*$D$14,2)</f>
        <v>0</v>
      </c>
      <c r="J15" s="44">
        <f t="shared" si="3"/>
        <v>0</v>
      </c>
      <c r="K15" s="34"/>
      <c r="L15" s="34"/>
      <c r="M15" s="32"/>
      <c r="N15" s="32"/>
      <c r="O15" s="51"/>
      <c r="P15" s="35"/>
      <c r="Q15" s="46">
        <f t="shared" si="1"/>
        <v>0</v>
      </c>
    </row>
    <row r="16" spans="2:17" x14ac:dyDescent="0.25">
      <c r="B16" s="36" t="s">
        <v>640</v>
      </c>
      <c r="C16" s="37" t="str">
        <f>Orçamento!$E$113</f>
        <v>COBERTURA</v>
      </c>
      <c r="D16" s="38">
        <f>Orçamento!$K$113</f>
        <v>0</v>
      </c>
      <c r="E16" s="58"/>
      <c r="F16" s="52"/>
      <c r="G16" s="39"/>
      <c r="H16" s="39"/>
      <c r="I16" s="12">
        <v>0.6</v>
      </c>
      <c r="J16" s="12">
        <v>0.4</v>
      </c>
      <c r="K16" s="55"/>
      <c r="L16" s="52"/>
      <c r="M16" s="52"/>
      <c r="N16" s="52"/>
      <c r="O16" s="56"/>
      <c r="P16" s="54"/>
      <c r="Q16" s="40">
        <f t="shared" si="1"/>
        <v>1</v>
      </c>
    </row>
    <row r="17" spans="2:17" x14ac:dyDescent="0.25">
      <c r="B17" s="28"/>
      <c r="C17" s="29"/>
      <c r="D17" s="51"/>
      <c r="E17" s="32"/>
      <c r="F17" s="32"/>
      <c r="G17" s="32"/>
      <c r="H17" s="32"/>
      <c r="I17" s="44">
        <f>ROUND(I16*$D$16,2)</f>
        <v>0</v>
      </c>
      <c r="J17" s="44">
        <f>ROUND(J16*$D$16,2)</f>
        <v>0</v>
      </c>
      <c r="K17" s="34"/>
      <c r="L17" s="32"/>
      <c r="M17" s="32"/>
      <c r="N17" s="32"/>
      <c r="O17" s="51"/>
      <c r="P17" s="35"/>
      <c r="Q17" s="46">
        <f t="shared" si="1"/>
        <v>0</v>
      </c>
    </row>
    <row r="18" spans="2:17" x14ac:dyDescent="0.25">
      <c r="B18" s="36" t="s">
        <v>644</v>
      </c>
      <c r="C18" s="37" t="str">
        <f>Orçamento!$E$125</f>
        <v>IMPERMEABILIZAÇÃO</v>
      </c>
      <c r="D18" s="38">
        <f>Orçamento!$K$125</f>
        <v>0</v>
      </c>
      <c r="E18" s="52"/>
      <c r="F18" s="58"/>
      <c r="G18" s="58"/>
      <c r="H18" s="58"/>
      <c r="I18" s="12">
        <v>0.7</v>
      </c>
      <c r="J18" s="12">
        <v>0.3</v>
      </c>
      <c r="K18" s="12"/>
      <c r="L18" s="55"/>
      <c r="M18" s="52"/>
      <c r="N18" s="52"/>
      <c r="O18" s="56"/>
      <c r="P18" s="54"/>
      <c r="Q18" s="40">
        <f t="shared" si="1"/>
        <v>1</v>
      </c>
    </row>
    <row r="19" spans="2:17" x14ac:dyDescent="0.25">
      <c r="B19" s="41"/>
      <c r="C19" s="42"/>
      <c r="D19" s="50"/>
      <c r="E19" s="32"/>
      <c r="F19" s="32"/>
      <c r="G19" s="59"/>
      <c r="H19" s="59"/>
      <c r="I19" s="44">
        <f>ROUND(I18*$D$18,2)</f>
        <v>0</v>
      </c>
      <c r="J19" s="44">
        <f>ROUND(J18*$D$18,2)</f>
        <v>0</v>
      </c>
      <c r="K19" s="44"/>
      <c r="L19" s="34"/>
      <c r="M19" s="32"/>
      <c r="N19" s="32"/>
      <c r="O19" s="51"/>
      <c r="P19" s="35"/>
      <c r="Q19" s="46">
        <f t="shared" si="1"/>
        <v>0</v>
      </c>
    </row>
    <row r="20" spans="2:17" x14ac:dyDescent="0.25">
      <c r="B20" s="36" t="s">
        <v>645</v>
      </c>
      <c r="C20" s="37" t="str">
        <f>Orçamento!$E$129</f>
        <v>ESQUADRIAS</v>
      </c>
      <c r="D20" s="38">
        <f>Orçamento!$K$129</f>
        <v>0</v>
      </c>
      <c r="E20" s="52"/>
      <c r="F20" s="52"/>
      <c r="G20" s="52"/>
      <c r="H20" s="55"/>
      <c r="I20" s="12"/>
      <c r="J20" s="39"/>
      <c r="K20" s="39"/>
      <c r="L20" s="39"/>
      <c r="M20" s="39">
        <v>0.4</v>
      </c>
      <c r="N20" s="39">
        <v>0.6</v>
      </c>
      <c r="O20" s="56"/>
      <c r="P20" s="54"/>
      <c r="Q20" s="40">
        <f t="shared" si="1"/>
        <v>1</v>
      </c>
    </row>
    <row r="21" spans="2:17" x14ac:dyDescent="0.25">
      <c r="B21" s="41"/>
      <c r="C21" s="42"/>
      <c r="D21" s="50"/>
      <c r="E21" s="32"/>
      <c r="F21" s="32"/>
      <c r="G21" s="32"/>
      <c r="H21" s="34"/>
      <c r="I21" s="44"/>
      <c r="J21" s="44"/>
      <c r="K21" s="44"/>
      <c r="L21" s="44"/>
      <c r="M21" s="44">
        <f t="shared" ref="M21" si="4">ROUND(M20*$D$20,2)</f>
        <v>0</v>
      </c>
      <c r="N21" s="44">
        <f t="shared" ref="N21" si="5">ROUND(N20*$D$20,2)</f>
        <v>0</v>
      </c>
      <c r="O21" s="51"/>
      <c r="P21" s="35"/>
      <c r="Q21" s="46">
        <f t="shared" si="1"/>
        <v>0</v>
      </c>
    </row>
    <row r="22" spans="2:17" x14ac:dyDescent="0.25">
      <c r="B22" s="36" t="s">
        <v>39</v>
      </c>
      <c r="C22" s="37" t="str">
        <f>Orçamento!$E$161</f>
        <v>REVESTIMENTO DE PAREDE</v>
      </c>
      <c r="D22" s="38">
        <f>Orçamento!$K$161</f>
        <v>0</v>
      </c>
      <c r="E22" s="52"/>
      <c r="F22" s="52"/>
      <c r="G22" s="55"/>
      <c r="H22" s="39"/>
      <c r="I22" s="39"/>
      <c r="J22" s="55"/>
      <c r="K22" s="12"/>
      <c r="L22" s="12">
        <v>0.5</v>
      </c>
      <c r="M22" s="12">
        <v>0.5</v>
      </c>
      <c r="N22" s="55"/>
      <c r="O22" s="56"/>
      <c r="P22" s="54"/>
      <c r="Q22" s="40">
        <f t="shared" si="1"/>
        <v>1</v>
      </c>
    </row>
    <row r="23" spans="2:17" x14ac:dyDescent="0.25">
      <c r="B23" s="41"/>
      <c r="C23" s="42"/>
      <c r="D23" s="50"/>
      <c r="E23" s="32"/>
      <c r="F23" s="32"/>
      <c r="G23" s="34"/>
      <c r="H23" s="32"/>
      <c r="I23" s="30"/>
      <c r="J23" s="34"/>
      <c r="K23" s="44"/>
      <c r="L23" s="44">
        <f>ROUND(L22*$D$22,2)</f>
        <v>0</v>
      </c>
      <c r="M23" s="44">
        <f>ROUND(M22*$D$22,2)</f>
        <v>0</v>
      </c>
      <c r="N23" s="34"/>
      <c r="O23" s="51"/>
      <c r="P23" s="35"/>
      <c r="Q23" s="46">
        <f t="shared" si="1"/>
        <v>0</v>
      </c>
    </row>
    <row r="24" spans="2:17" x14ac:dyDescent="0.25">
      <c r="B24" s="36" t="s">
        <v>657</v>
      </c>
      <c r="C24" s="37" t="str">
        <f>Orçamento!$E$168</f>
        <v>REVESTIMENTO DE PISO INTERNO</v>
      </c>
      <c r="D24" s="38">
        <f>Orçamento!$K$168</f>
        <v>0</v>
      </c>
      <c r="E24" s="52"/>
      <c r="F24" s="52"/>
      <c r="G24" s="39"/>
      <c r="H24" s="39"/>
      <c r="I24" s="52"/>
      <c r="J24" s="12"/>
      <c r="K24" s="12">
        <v>0.5</v>
      </c>
      <c r="L24" s="12">
        <v>0.5</v>
      </c>
      <c r="M24" s="52"/>
      <c r="N24" s="52"/>
      <c r="O24" s="56"/>
      <c r="P24" s="54"/>
      <c r="Q24" s="40">
        <f t="shared" si="1"/>
        <v>1</v>
      </c>
    </row>
    <row r="25" spans="2:17" x14ac:dyDescent="0.25">
      <c r="B25" s="41"/>
      <c r="C25" s="42"/>
      <c r="D25" s="50"/>
      <c r="E25" s="32"/>
      <c r="F25" s="32"/>
      <c r="G25" s="32"/>
      <c r="H25" s="32"/>
      <c r="I25" s="32"/>
      <c r="J25" s="44"/>
      <c r="K25" s="44">
        <f>ROUND(K24*$D$24,2)</f>
        <v>0</v>
      </c>
      <c r="L25" s="44">
        <f>ROUND(L24*$D$24,2)</f>
        <v>0</v>
      </c>
      <c r="M25" s="32"/>
      <c r="N25" s="32"/>
      <c r="O25" s="51"/>
      <c r="P25" s="35"/>
      <c r="Q25" s="46">
        <f t="shared" si="1"/>
        <v>0</v>
      </c>
    </row>
    <row r="26" spans="2:17" x14ac:dyDescent="0.25">
      <c r="B26" s="36" t="s">
        <v>661</v>
      </c>
      <c r="C26" s="37" t="str">
        <f>Orçamento!$E$176</f>
        <v>REVESTIMENTO DE PISO EXTERNO</v>
      </c>
      <c r="D26" s="38">
        <f>Orçamento!$K$176</f>
        <v>0</v>
      </c>
      <c r="E26" s="52"/>
      <c r="F26" s="58"/>
      <c r="G26" s="52"/>
      <c r="H26" s="52"/>
      <c r="I26" s="55"/>
      <c r="J26" s="39"/>
      <c r="K26" s="12"/>
      <c r="L26" s="55"/>
      <c r="M26" s="52"/>
      <c r="N26" s="12">
        <v>0.5</v>
      </c>
      <c r="O26" s="12">
        <v>0.5</v>
      </c>
      <c r="P26" s="54"/>
      <c r="Q26" s="40">
        <f t="shared" si="1"/>
        <v>1</v>
      </c>
    </row>
    <row r="27" spans="2:17" x14ac:dyDescent="0.25">
      <c r="B27" s="41"/>
      <c r="C27" s="42"/>
      <c r="D27" s="50"/>
      <c r="E27" s="32"/>
      <c r="F27" s="32"/>
      <c r="G27" s="32"/>
      <c r="H27" s="32"/>
      <c r="I27" s="34"/>
      <c r="J27" s="32"/>
      <c r="K27" s="44"/>
      <c r="L27" s="34"/>
      <c r="M27" s="32"/>
      <c r="N27" s="44">
        <f>ROUND(N26*$D$26,2)</f>
        <v>0</v>
      </c>
      <c r="O27" s="44">
        <f>ROUND(O26*$D$26,2)</f>
        <v>0</v>
      </c>
      <c r="P27" s="35"/>
      <c r="Q27" s="46">
        <f t="shared" si="1"/>
        <v>0</v>
      </c>
    </row>
    <row r="28" spans="2:17" x14ac:dyDescent="0.25">
      <c r="B28" s="36" t="s">
        <v>663</v>
      </c>
      <c r="C28" s="37" t="str">
        <f>Orçamento!$E$179</f>
        <v>REVESTIMENTO DE TETO</v>
      </c>
      <c r="D28" s="38">
        <f>Orçamento!$K$179</f>
        <v>0</v>
      </c>
      <c r="E28" s="52"/>
      <c r="F28" s="52"/>
      <c r="G28" s="52"/>
      <c r="H28" s="52"/>
      <c r="I28" s="39"/>
      <c r="J28" s="12"/>
      <c r="K28" s="39">
        <v>0.5</v>
      </c>
      <c r="L28" s="39">
        <v>0.5</v>
      </c>
      <c r="M28" s="55"/>
      <c r="N28" s="52"/>
      <c r="O28" s="56"/>
      <c r="P28" s="54"/>
      <c r="Q28" s="40">
        <f t="shared" si="1"/>
        <v>1</v>
      </c>
    </row>
    <row r="29" spans="2:17" x14ac:dyDescent="0.25">
      <c r="B29" s="41"/>
      <c r="C29" s="42"/>
      <c r="D29" s="50"/>
      <c r="E29" s="32"/>
      <c r="F29" s="32"/>
      <c r="G29" s="32"/>
      <c r="H29" s="32"/>
      <c r="I29" s="32"/>
      <c r="J29" s="44"/>
      <c r="K29" s="44">
        <f>ROUND(K28*$D$28,2)</f>
        <v>0</v>
      </c>
      <c r="L29" s="44">
        <f>ROUND(L28*$D$28,2)</f>
        <v>0</v>
      </c>
      <c r="M29" s="34"/>
      <c r="N29" s="32"/>
      <c r="O29" s="51"/>
      <c r="P29" s="35"/>
      <c r="Q29" s="46">
        <f t="shared" si="1"/>
        <v>0</v>
      </c>
    </row>
    <row r="30" spans="2:17" x14ac:dyDescent="0.25">
      <c r="B30" s="36" t="s">
        <v>666</v>
      </c>
      <c r="C30" s="37" t="str">
        <f>Orçamento!$E$185</f>
        <v>PINTURA</v>
      </c>
      <c r="D30" s="38">
        <f>Orçamento!$K$185</f>
        <v>0</v>
      </c>
      <c r="E30" s="52"/>
      <c r="F30" s="52"/>
      <c r="G30" s="58"/>
      <c r="H30" s="55"/>
      <c r="I30" s="55"/>
      <c r="J30" s="55"/>
      <c r="K30" s="12"/>
      <c r="L30" s="12"/>
      <c r="M30" s="52"/>
      <c r="N30" s="52"/>
      <c r="O30" s="12">
        <v>0.3</v>
      </c>
      <c r="P30" s="13">
        <v>0.7</v>
      </c>
      <c r="Q30" s="40">
        <f t="shared" si="1"/>
        <v>1</v>
      </c>
    </row>
    <row r="31" spans="2:17" x14ac:dyDescent="0.25">
      <c r="B31" s="41"/>
      <c r="C31" s="42"/>
      <c r="D31" s="50"/>
      <c r="E31" s="32"/>
      <c r="F31" s="32"/>
      <c r="G31" s="32"/>
      <c r="H31" s="34"/>
      <c r="I31" s="34"/>
      <c r="J31" s="34"/>
      <c r="K31" s="44"/>
      <c r="L31" s="44"/>
      <c r="M31" s="32"/>
      <c r="N31" s="32"/>
      <c r="O31" s="44">
        <f>ROUND(O30*$D$30,2)</f>
        <v>0</v>
      </c>
      <c r="P31" s="45">
        <f>ROUND(P30*$D$30,2)</f>
        <v>0</v>
      </c>
      <c r="Q31" s="46">
        <f t="shared" si="1"/>
        <v>0</v>
      </c>
    </row>
    <row r="32" spans="2:17" x14ac:dyDescent="0.25">
      <c r="B32" s="36" t="s">
        <v>53</v>
      </c>
      <c r="C32" s="37" t="str">
        <f>Orçamento!$E$198</f>
        <v>MARMORARIA</v>
      </c>
      <c r="D32" s="38">
        <f>Orçamento!$K$198</f>
        <v>0</v>
      </c>
      <c r="E32" s="52"/>
      <c r="F32" s="58"/>
      <c r="G32" s="60"/>
      <c r="H32" s="39"/>
      <c r="I32" s="39"/>
      <c r="J32" s="39"/>
      <c r="K32" s="52"/>
      <c r="L32" s="52"/>
      <c r="M32" s="52"/>
      <c r="N32" s="52"/>
      <c r="O32" s="56"/>
      <c r="P32" s="13">
        <v>1</v>
      </c>
      <c r="Q32" s="40">
        <f t="shared" si="1"/>
        <v>1</v>
      </c>
    </row>
    <row r="33" spans="2:17" x14ac:dyDescent="0.25">
      <c r="B33" s="41"/>
      <c r="C33" s="42"/>
      <c r="D33" s="50"/>
      <c r="E33" s="32"/>
      <c r="F33" s="32"/>
      <c r="G33" s="32"/>
      <c r="H33" s="32"/>
      <c r="I33" s="32"/>
      <c r="J33" s="32"/>
      <c r="K33" s="32"/>
      <c r="L33" s="32"/>
      <c r="M33" s="32"/>
      <c r="N33" s="32"/>
      <c r="O33" s="51"/>
      <c r="P33" s="45">
        <f>ROUND(P32*$D$32,2)</f>
        <v>0</v>
      </c>
      <c r="Q33" s="46">
        <f t="shared" si="1"/>
        <v>0</v>
      </c>
    </row>
    <row r="34" spans="2:17" x14ac:dyDescent="0.25">
      <c r="B34" s="36" t="s">
        <v>670</v>
      </c>
      <c r="C34" s="37" t="str">
        <f>Orçamento!$E$201</f>
        <v>LOUÇAS, METAIS E ACESSÓRIOS</v>
      </c>
      <c r="D34" s="38">
        <f>Orçamento!$K$201</f>
        <v>0</v>
      </c>
      <c r="E34" s="52"/>
      <c r="F34" s="52"/>
      <c r="G34" s="52"/>
      <c r="H34" s="52"/>
      <c r="I34" s="39"/>
      <c r="J34" s="39"/>
      <c r="K34" s="55"/>
      <c r="L34" s="52"/>
      <c r="M34" s="52"/>
      <c r="N34" s="52"/>
      <c r="O34" s="12">
        <v>0.5</v>
      </c>
      <c r="P34" s="13">
        <v>0.5</v>
      </c>
      <c r="Q34" s="40">
        <f t="shared" si="1"/>
        <v>1</v>
      </c>
    </row>
    <row r="35" spans="2:17" x14ac:dyDescent="0.25">
      <c r="B35" s="41"/>
      <c r="C35" s="42"/>
      <c r="D35" s="50"/>
      <c r="E35" s="32"/>
      <c r="F35" s="32"/>
      <c r="G35" s="32"/>
      <c r="H35" s="32"/>
      <c r="I35" s="32"/>
      <c r="J35" s="32"/>
      <c r="K35" s="34"/>
      <c r="L35" s="32"/>
      <c r="M35" s="32"/>
      <c r="N35" s="32"/>
      <c r="O35" s="44">
        <f>ROUND(O34*$D$34,2)</f>
        <v>0</v>
      </c>
      <c r="P35" s="45">
        <f>ROUND(P34*$D$34,2)</f>
        <v>0</v>
      </c>
      <c r="Q35" s="46">
        <f t="shared" si="1"/>
        <v>0</v>
      </c>
    </row>
    <row r="36" spans="2:17" x14ac:dyDescent="0.25">
      <c r="B36" s="61" t="s">
        <v>674</v>
      </c>
      <c r="C36" s="37" t="str">
        <f>Orçamento!$E$229</f>
        <v>INSTALAÇÕES HIDROSSANITÁRIAS</v>
      </c>
      <c r="D36" s="38">
        <f>Orçamento!$K$229</f>
        <v>0</v>
      </c>
      <c r="E36" s="52"/>
      <c r="F36" s="12">
        <v>0.1</v>
      </c>
      <c r="G36" s="52"/>
      <c r="H36" s="12">
        <v>0.3</v>
      </c>
      <c r="I36" s="58"/>
      <c r="J36" s="12">
        <v>0.3</v>
      </c>
      <c r="K36" s="39">
        <v>0.3</v>
      </c>
      <c r="L36" s="39"/>
      <c r="M36" s="39"/>
      <c r="N36" s="52"/>
      <c r="O36" s="56"/>
      <c r="P36" s="54"/>
      <c r="Q36" s="40">
        <f t="shared" si="1"/>
        <v>1</v>
      </c>
    </row>
    <row r="37" spans="2:17" ht="14.25" customHeight="1" x14ac:dyDescent="0.25">
      <c r="B37" s="62"/>
      <c r="C37" s="63"/>
      <c r="D37" s="64"/>
      <c r="E37" s="32"/>
      <c r="F37" s="44">
        <f>ROUND(F36*$D$36,2)</f>
        <v>0</v>
      </c>
      <c r="G37" s="32"/>
      <c r="H37" s="44">
        <f>ROUND(H36*$D$36,2)</f>
        <v>0</v>
      </c>
      <c r="I37" s="34"/>
      <c r="J37" s="44">
        <f>ROUND(J36*$D$36,2)</f>
        <v>0</v>
      </c>
      <c r="K37" s="44">
        <f>ROUND(K36*$D$36,2)</f>
        <v>0</v>
      </c>
      <c r="L37" s="44"/>
      <c r="M37" s="44"/>
      <c r="N37" s="32"/>
      <c r="O37" s="51"/>
      <c r="P37" s="35"/>
      <c r="Q37" s="46">
        <f t="shared" si="1"/>
        <v>0</v>
      </c>
    </row>
    <row r="38" spans="2:17" x14ac:dyDescent="0.25">
      <c r="B38" s="61" t="s">
        <v>679</v>
      </c>
      <c r="C38" s="37" t="str">
        <f>Orçamento!$E$353</f>
        <v>INSTALAÇÕES ELÉTRICAS</v>
      </c>
      <c r="D38" s="38">
        <f>Orçamento!$K$353</f>
        <v>0</v>
      </c>
      <c r="E38" s="52"/>
      <c r="F38" s="52"/>
      <c r="G38" s="52"/>
      <c r="H38" s="12">
        <v>0.15</v>
      </c>
      <c r="I38" s="58"/>
      <c r="J38" s="12">
        <v>0.25</v>
      </c>
      <c r="K38" s="39">
        <v>0.3</v>
      </c>
      <c r="L38" s="39"/>
      <c r="M38" s="39"/>
      <c r="N38" s="52"/>
      <c r="O38" s="39">
        <v>0.3</v>
      </c>
      <c r="P38" s="54"/>
      <c r="Q38" s="40">
        <f t="shared" si="1"/>
        <v>1</v>
      </c>
    </row>
    <row r="39" spans="2:17" x14ac:dyDescent="0.25">
      <c r="B39" s="62"/>
      <c r="C39" s="63"/>
      <c r="D39" s="64"/>
      <c r="E39" s="32"/>
      <c r="F39" s="32"/>
      <c r="G39" s="32"/>
      <c r="H39" s="44">
        <f>ROUND(H38*$D$38,2)</f>
        <v>0</v>
      </c>
      <c r="I39" s="59"/>
      <c r="J39" s="44">
        <f>ROUND(J38*$D$38,2)</f>
        <v>0</v>
      </c>
      <c r="K39" s="44">
        <f>ROUND(K38*$D$38,2)</f>
        <v>0</v>
      </c>
      <c r="L39" s="44"/>
      <c r="M39" s="44"/>
      <c r="N39" s="59"/>
      <c r="O39" s="44">
        <f>ROUND(O38*$D$38,2)</f>
        <v>0</v>
      </c>
      <c r="P39" s="35"/>
      <c r="Q39" s="46">
        <f t="shared" si="1"/>
        <v>0</v>
      </c>
    </row>
    <row r="40" spans="2:17" x14ac:dyDescent="0.25">
      <c r="B40" s="61" t="s">
        <v>683</v>
      </c>
      <c r="C40" s="37" t="str">
        <f>Orçamento!$E$463</f>
        <v>CLIMATIZAÇÃO</v>
      </c>
      <c r="D40" s="38">
        <f>Orçamento!$K$463</f>
        <v>0</v>
      </c>
      <c r="E40" s="52"/>
      <c r="F40" s="52"/>
      <c r="G40" s="52"/>
      <c r="H40" s="52"/>
      <c r="I40" s="52"/>
      <c r="J40" s="55"/>
      <c r="K40" s="12">
        <v>0.4</v>
      </c>
      <c r="L40" s="52"/>
      <c r="M40" s="52"/>
      <c r="N40" s="12"/>
      <c r="O40" s="12"/>
      <c r="P40" s="13">
        <v>0.6</v>
      </c>
      <c r="Q40" s="40">
        <f t="shared" si="1"/>
        <v>1</v>
      </c>
    </row>
    <row r="41" spans="2:17" x14ac:dyDescent="0.25">
      <c r="B41" s="62"/>
      <c r="C41" s="63"/>
      <c r="D41" s="64"/>
      <c r="E41" s="32"/>
      <c r="F41" s="32"/>
      <c r="G41" s="32"/>
      <c r="H41" s="32"/>
      <c r="I41" s="32"/>
      <c r="J41" s="34"/>
      <c r="K41" s="44">
        <f>ROUND(K40*$D$40,2)</f>
        <v>0</v>
      </c>
      <c r="L41" s="34"/>
      <c r="M41" s="34"/>
      <c r="N41" s="44"/>
      <c r="O41" s="44"/>
      <c r="P41" s="45">
        <f>ROUND(P40*$D$40,2)</f>
        <v>0</v>
      </c>
      <c r="Q41" s="46">
        <f t="shared" si="1"/>
        <v>0</v>
      </c>
    </row>
    <row r="42" spans="2:17" x14ac:dyDescent="0.25">
      <c r="B42" s="61" t="s">
        <v>686</v>
      </c>
      <c r="C42" s="37" t="str">
        <f>Orçamento!$E$484</f>
        <v>DADOS E VOZ</v>
      </c>
      <c r="D42" s="38">
        <f>Orçamento!$K$484</f>
        <v>0</v>
      </c>
      <c r="E42" s="52"/>
      <c r="F42" s="52"/>
      <c r="G42" s="52"/>
      <c r="H42" s="12">
        <v>0.15</v>
      </c>
      <c r="I42" s="55"/>
      <c r="J42" s="39"/>
      <c r="K42" s="39"/>
      <c r="L42" s="58"/>
      <c r="M42" s="12">
        <v>0.3</v>
      </c>
      <c r="N42" s="55"/>
      <c r="O42" s="12">
        <v>0.4</v>
      </c>
      <c r="P42" s="13">
        <v>0.15</v>
      </c>
      <c r="Q42" s="40">
        <f t="shared" si="1"/>
        <v>1</v>
      </c>
    </row>
    <row r="43" spans="2:17" x14ac:dyDescent="0.25">
      <c r="B43" s="62"/>
      <c r="C43" s="63"/>
      <c r="D43" s="64"/>
      <c r="E43" s="32"/>
      <c r="F43" s="32"/>
      <c r="G43" s="32"/>
      <c r="H43" s="44">
        <f>ROUND(H42*$D$42,2)</f>
        <v>0</v>
      </c>
      <c r="I43" s="59"/>
      <c r="J43" s="32"/>
      <c r="K43" s="32"/>
      <c r="L43" s="59"/>
      <c r="M43" s="44">
        <f>ROUND(M42*$D$42,2)</f>
        <v>0</v>
      </c>
      <c r="N43" s="34"/>
      <c r="O43" s="44">
        <f>(O42*$D$42)</f>
        <v>0</v>
      </c>
      <c r="P43" s="45">
        <f>ROUND(P42*$D$42,2)</f>
        <v>0</v>
      </c>
      <c r="Q43" s="46">
        <f t="shared" si="1"/>
        <v>0</v>
      </c>
    </row>
    <row r="44" spans="2:17" x14ac:dyDescent="0.25">
      <c r="B44" s="61" t="s">
        <v>687</v>
      </c>
      <c r="C44" s="37" t="str">
        <f>Orçamento!$E$506</f>
        <v>GASES MEDICINAIS</v>
      </c>
      <c r="D44" s="38">
        <f>Orçamento!$K$506</f>
        <v>0</v>
      </c>
      <c r="E44" s="52"/>
      <c r="F44" s="52"/>
      <c r="G44" s="52"/>
      <c r="H44" s="52"/>
      <c r="I44" s="58"/>
      <c r="J44" s="58"/>
      <c r="K44" s="58"/>
      <c r="L44" s="52"/>
      <c r="M44" s="52"/>
      <c r="N44" s="12"/>
      <c r="O44" s="12">
        <v>0.5</v>
      </c>
      <c r="P44" s="13">
        <v>0.5</v>
      </c>
      <c r="Q44" s="40">
        <f t="shared" si="1"/>
        <v>1</v>
      </c>
    </row>
    <row r="45" spans="2:17" x14ac:dyDescent="0.25">
      <c r="B45" s="62"/>
      <c r="C45" s="63"/>
      <c r="D45" s="64"/>
      <c r="E45" s="65"/>
      <c r="F45" s="65"/>
      <c r="G45" s="32"/>
      <c r="H45" s="32"/>
      <c r="I45" s="59"/>
      <c r="J45" s="59"/>
      <c r="K45" s="59"/>
      <c r="L45" s="59"/>
      <c r="M45" s="66"/>
      <c r="N45" s="44"/>
      <c r="O45" s="45">
        <f>O44*$D$44</f>
        <v>0</v>
      </c>
      <c r="P45" s="45">
        <f>P44*$D$44</f>
        <v>0</v>
      </c>
      <c r="Q45" s="46">
        <f t="shared" si="1"/>
        <v>0</v>
      </c>
    </row>
    <row r="46" spans="2:17" x14ac:dyDescent="0.25">
      <c r="B46" s="61" t="s">
        <v>688</v>
      </c>
      <c r="C46" s="37" t="str">
        <f>Orçamento!$E$516</f>
        <v>URBANIZAÇÃO</v>
      </c>
      <c r="D46" s="38">
        <f>Orçamento!$K$516</f>
        <v>0</v>
      </c>
      <c r="E46" s="67"/>
      <c r="F46" s="67"/>
      <c r="G46" s="52"/>
      <c r="H46" s="52"/>
      <c r="I46" s="58"/>
      <c r="J46" s="58"/>
      <c r="K46" s="58"/>
      <c r="L46" s="52"/>
      <c r="M46" s="68"/>
      <c r="N46" s="12">
        <v>0.25</v>
      </c>
      <c r="O46" s="39">
        <v>0.25</v>
      </c>
      <c r="P46" s="79">
        <v>0.49999999000000001</v>
      </c>
      <c r="Q46" s="40">
        <f t="shared" si="1"/>
        <v>0.99999999000000006</v>
      </c>
    </row>
    <row r="47" spans="2:17" ht="15.75" thickBot="1" x14ac:dyDescent="0.3">
      <c r="B47" s="69"/>
      <c r="C47" s="70"/>
      <c r="D47" s="71"/>
      <c r="E47" s="72"/>
      <c r="F47" s="72"/>
      <c r="G47" s="72"/>
      <c r="H47" s="72"/>
      <c r="I47" s="72"/>
      <c r="J47" s="72"/>
      <c r="K47" s="72"/>
      <c r="L47" s="73"/>
      <c r="M47" s="74"/>
      <c r="N47" s="80">
        <f>ROUND(N46*$D$46,2)</f>
        <v>0</v>
      </c>
      <c r="O47" s="80">
        <f t="shared" ref="O47:P47" si="6">ROUND(O46*$D$46,2)</f>
        <v>0</v>
      </c>
      <c r="P47" s="81">
        <f t="shared" si="6"/>
        <v>0</v>
      </c>
      <c r="Q47" s="46">
        <f t="shared" si="1"/>
        <v>0</v>
      </c>
    </row>
    <row r="48" spans="2:17" ht="15.75" thickBot="1" x14ac:dyDescent="0.3"/>
    <row r="49" spans="2:17" ht="15.75" thickBot="1" x14ac:dyDescent="0.3">
      <c r="B49" s="92" t="s">
        <v>697</v>
      </c>
      <c r="C49" s="93"/>
      <c r="D49" s="82">
        <f>SUM(D8:D47)</f>
        <v>0</v>
      </c>
      <c r="E49" s="78">
        <f>E9+E11+E13+E15+E17+E19+E21+E23+E25+E27+E29+E31+E33+E35+E37+E39+E41+E43+E45+E47</f>
        <v>0</v>
      </c>
      <c r="F49" s="78">
        <f>F9+F11+F13+F15+F17+F19+F21+F23+F25+F27+F29+F31+F33+F35+F37+F39+F41+F43+F45+F47</f>
        <v>0</v>
      </c>
      <c r="G49" s="78">
        <f t="shared" ref="G49:P49" si="7">G9+G11+G13+G15+G17+G19+G21+G23+G25+G27+G29+G31+G33+G35+G37+G39+G41+G43+G45+G47</f>
        <v>0</v>
      </c>
      <c r="H49" s="78">
        <f t="shared" si="7"/>
        <v>0</v>
      </c>
      <c r="I49" s="78">
        <f t="shared" si="7"/>
        <v>0</v>
      </c>
      <c r="J49" s="78">
        <f t="shared" si="7"/>
        <v>0</v>
      </c>
      <c r="K49" s="78">
        <f t="shared" si="7"/>
        <v>0</v>
      </c>
      <c r="L49" s="78">
        <f t="shared" si="7"/>
        <v>0</v>
      </c>
      <c r="M49" s="78">
        <f t="shared" si="7"/>
        <v>0</v>
      </c>
      <c r="N49" s="78">
        <f t="shared" si="7"/>
        <v>0</v>
      </c>
      <c r="O49" s="78">
        <f t="shared" si="7"/>
        <v>0</v>
      </c>
      <c r="P49" s="83">
        <f t="shared" si="7"/>
        <v>0</v>
      </c>
      <c r="Q49" s="46"/>
    </row>
    <row r="50" spans="2:17" ht="15.75" thickBot="1" x14ac:dyDescent="0.3">
      <c r="D50" s="14" t="s">
        <v>698</v>
      </c>
      <c r="E50" s="15">
        <f>E49</f>
        <v>0</v>
      </c>
      <c r="F50" s="15">
        <f>E50+F49</f>
        <v>0</v>
      </c>
      <c r="G50" s="15">
        <f t="shared" ref="G50:P50" si="8">F50+G49</f>
        <v>0</v>
      </c>
      <c r="H50" s="15">
        <f t="shared" si="8"/>
        <v>0</v>
      </c>
      <c r="I50" s="15">
        <f t="shared" si="8"/>
        <v>0</v>
      </c>
      <c r="J50" s="15">
        <f t="shared" si="8"/>
        <v>0</v>
      </c>
      <c r="K50" s="15">
        <f t="shared" si="8"/>
        <v>0</v>
      </c>
      <c r="L50" s="15">
        <f t="shared" si="8"/>
        <v>0</v>
      </c>
      <c r="M50" s="15">
        <f t="shared" si="8"/>
        <v>0</v>
      </c>
      <c r="N50" s="15">
        <f t="shared" si="8"/>
        <v>0</v>
      </c>
      <c r="O50" s="15">
        <f t="shared" si="8"/>
        <v>0</v>
      </c>
      <c r="P50" s="84">
        <f t="shared" si="8"/>
        <v>0</v>
      </c>
    </row>
    <row r="51" spans="2:17" x14ac:dyDescent="0.25">
      <c r="N51" s="46"/>
    </row>
  </sheetData>
  <mergeCells count="7">
    <mergeCell ref="E2:L2"/>
    <mergeCell ref="C3:E3"/>
    <mergeCell ref="C4:D4"/>
    <mergeCell ref="E4:L4"/>
    <mergeCell ref="B5:P5"/>
    <mergeCell ref="B49:C49"/>
    <mergeCell ref="G3:J3"/>
  </mergeCells>
  <phoneticPr fontId="15" type="noConversion"/>
  <pageMargins left="0.23622047244094491" right="0.23622047244094491" top="0.59055118110236227" bottom="0.47244094488188981" header="0.31496062992125984" footer="0.31496062992125984"/>
  <pageSetup paperSize="9" scale="52" fitToHeight="0" orientation="landscape"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2</vt:i4>
      </vt:variant>
    </vt:vector>
  </HeadingPairs>
  <TitlesOfParts>
    <vt:vector size="4" baseType="lpstr">
      <vt:lpstr>Orçamento</vt:lpstr>
      <vt:lpstr>CRONOGRAMA</vt:lpstr>
      <vt:lpstr>CRONOGRAMA!Area_de_impressao</vt:lpstr>
      <vt:lpstr>Orçamento!Area_de_impressao</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Sinapi em Excel</dc:title>
  <dc:subject>Sinapi em Excel</dc:subject>
  <dc:creator>i9orcamentos.com.br</dc:creator>
  <cp:keywords>Sinapi Excel</cp:keywords>
  <dc:description>Sinapi em Excel</dc:description>
  <cp:lastModifiedBy>Vanessa Leal</cp:lastModifiedBy>
  <cp:lastPrinted>2025-05-27T16:35:29Z</cp:lastPrinted>
  <dcterms:created xsi:type="dcterms:W3CDTF">2025-05-26T12:28:18Z</dcterms:created>
  <dcterms:modified xsi:type="dcterms:W3CDTF">2025-05-27T17:31:07Z</dcterms:modified>
  <cp:category>Sinapi Excel</cp:category>
</cp:coreProperties>
</file>