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8\_backup-SMDUH\SMDUH\__OBRAS\__LICITAÇÃO\__REFORMA UBS DANIEL LIMA PEREIRA\6_PLANILHA DOS LICITANTES\"/>
    </mc:Choice>
  </mc:AlternateContent>
  <xr:revisionPtr revIDLastSave="0" documentId="13_ncr:1_{8FB9B42F-2E65-4ED2-B148-3C3E87D1465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ORÇAMENTO" sheetId="1" r:id="rId1"/>
    <sheet name="COMPOSIÇÕES" sheetId="2" r:id="rId2"/>
  </sheets>
  <definedNames>
    <definedName name="_xlnm._FilterDatabase" localSheetId="1" hidden="1">COMPOSIÇÕES!$A$12:$H$12</definedName>
    <definedName name="_xlnm._FilterDatabase" localSheetId="0" hidden="1">ORÇAMENTO!$A$11:$I$11</definedName>
    <definedName name="_xlnm.Print_Area" localSheetId="0">ORÇAMENTO!$A$1:$I$110</definedName>
    <definedName name="_xlnm.Print_Titles" localSheetId="1">COMPOSIÇÕES!$1:$7</definedName>
    <definedName name="_xlnm.Print_Titles" localSheetId="0">ORÇAMENTO!$2:$10</definedName>
  </definedNames>
  <calcPr calcId="191029"/>
</workbook>
</file>

<file path=xl/calcChain.xml><?xml version="1.0" encoding="utf-8"?>
<calcChain xmlns="http://schemas.openxmlformats.org/spreadsheetml/2006/main">
  <c r="I86" i="1" l="1"/>
  <c r="I76" i="2" l="1"/>
  <c r="J75" i="2"/>
  <c r="J74" i="2"/>
  <c r="J73" i="2"/>
  <c r="I72" i="2"/>
  <c r="I71" i="2"/>
  <c r="J70" i="2"/>
  <c r="I69" i="2"/>
  <c r="J68" i="2"/>
  <c r="I67" i="2"/>
  <c r="J66" i="2"/>
  <c r="I65" i="2"/>
  <c r="I64" i="2"/>
  <c r="I63" i="2"/>
  <c r="I62" i="2"/>
  <c r="I61" i="2"/>
  <c r="J57" i="2"/>
  <c r="I56" i="2"/>
  <c r="I55" i="2"/>
  <c r="I54" i="2"/>
  <c r="J53" i="2"/>
  <c r="J49" i="2"/>
  <c r="I48" i="2"/>
  <c r="J47" i="2"/>
  <c r="J46" i="2"/>
  <c r="I42" i="2"/>
  <c r="J41" i="2"/>
  <c r="J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J26" i="2"/>
  <c r="J25" i="2"/>
  <c r="I21" i="2"/>
  <c r="I20" i="2"/>
  <c r="I19" i="2"/>
  <c r="J18" i="2"/>
  <c r="J17" i="2"/>
  <c r="I16" i="2"/>
  <c r="I15" i="2"/>
  <c r="I14" i="2"/>
  <c r="I13" i="2"/>
  <c r="I12" i="2"/>
  <c r="I11" i="2"/>
  <c r="I10" i="2"/>
  <c r="J50" i="2" l="1"/>
  <c r="J22" i="2"/>
  <c r="J43" i="2"/>
  <c r="J58" i="2"/>
  <c r="J77" i="2"/>
  <c r="H93" i="1" l="1"/>
  <c r="I93" i="1" s="1"/>
  <c r="H92" i="1"/>
  <c r="I92" i="1" s="1"/>
  <c r="H89" i="1"/>
  <c r="I89" i="1" s="1"/>
  <c r="H88" i="1"/>
  <c r="I88" i="1" s="1"/>
  <c r="H85" i="1"/>
  <c r="I85" i="1" s="1"/>
  <c r="H84" i="1"/>
  <c r="I84" i="1" s="1"/>
  <c r="H83" i="1"/>
  <c r="I83" i="1" s="1"/>
  <c r="H82" i="1"/>
  <c r="I82" i="1" s="1"/>
  <c r="H81" i="1"/>
  <c r="I81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0" i="1"/>
  <c r="I20" i="1" s="1"/>
  <c r="H19" i="1"/>
  <c r="I19" i="1" s="1"/>
  <c r="H18" i="1"/>
  <c r="I18" i="1" s="1"/>
  <c r="H15" i="1"/>
  <c r="I15" i="1" s="1"/>
  <c r="H14" i="1"/>
  <c r="I14" i="1" s="1"/>
  <c r="I90" i="1" l="1"/>
  <c r="I69" i="1"/>
  <c r="I21" i="1"/>
  <c r="I16" i="1"/>
  <c r="I13" i="1"/>
  <c r="I79" i="1"/>
  <c r="I54" i="1"/>
  <c r="I37" i="1"/>
  <c r="I95" i="1" l="1"/>
</calcChain>
</file>

<file path=xl/sharedStrings.xml><?xml version="1.0" encoding="utf-8"?>
<sst xmlns="http://schemas.openxmlformats.org/spreadsheetml/2006/main" count="649" uniqueCount="217">
  <si>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</si>
  <si>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</si>
  <si>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</si>
  <si>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</si>
  <si>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</si>
  <si>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</si>
  <si>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</si>
  <si>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</si>
  <si>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</si>
  <si>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</t>
  </si>
  <si>
    <t>ADMINISTRAÇÃO LOCAL</t>
  </si>
  <si>
    <t>SINAPI</t>
  </si>
  <si>
    <t>ENGENHEIRO CIVIL DE OBRA JUNIOR COM ENCARGOS COMPLEMENTARES</t>
  </si>
  <si>
    <t>H</t>
  </si>
  <si>
    <t>AUXILIAR TÉCNICO DE ENGENHARIA COM ENCARGOS COMPLEMENTARES</t>
  </si>
  <si>
    <t>SERVIÇOS PRELIMINARES</t>
  </si>
  <si>
    <t>FORNECIMENTO E INSTALAÇÃO DE PLACA DE OBRA COM CHAPA GALVANIZADA E ESTRUTURA DE MADEIRA. AF_03/2022_PS</t>
  </si>
  <si>
    <t>M2</t>
  </si>
  <si>
    <t>TAPUME COM TELHA METÁLICA. AF_03/2024</t>
  </si>
  <si>
    <t>TAPUME COM COMPENSADO DE MADEIRA. AF_03/2024</t>
  </si>
  <si>
    <t>PINTURA</t>
  </si>
  <si>
    <t>LIMPEZA DE SUPERFÍCIE COM JATO DE ALTA PRESSÃO. AF_04/2019</t>
  </si>
  <si>
    <t>ORSE</t>
  </si>
  <si>
    <t xml:space="preserve">LOCACAO DE ANDAIME METALICO TUBULAR DE ENCAIXE, TIPO DE TORRE, CADA PAINEL COM LARGURA DE 1 ATE 1,5 M E ALTURA DE *1,00* M, INCLUINDO DIAGONAL, BARRAS DE LIGACAO, SAPATAS OU RODIZIOS E DEMAIS ITENS NECESSARIOS A MONTAGEM (NAO INCLUI INSTALACAO)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</si>
  <si>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MXMES </t>
  </si>
  <si>
    <t>MONTAGEM E DESMONTAGEM DE ANDAIME TUBULAR TIPO "TORRE" (EXCLUSIVE ANDAIME E LIMPEZA). AF_03/2024</t>
  </si>
  <si>
    <t>M</t>
  </si>
  <si>
    <t>APLICAÇÃO MANUAL DE FUNDO SELADOR ACRÍLICO EM PAREDES EXTERNAS DE CASAS. AF_03/2024</t>
  </si>
  <si>
    <t>TEXTURA ACRÍLICA, APLICAÇÃO MANUAL EM PAREDE, UMA DEMÃO. AF_04/2023</t>
  </si>
  <si>
    <t>APLICAÇÃO MANUAL DE TINTA LÁTEX ACRÍLICA EM PAREDE EXTERNAS DE CASAS, DUAS DEMÃOS. AF_03/2024</t>
  </si>
  <si>
    <t>Próprio</t>
  </si>
  <si>
    <t>CP 03- MANUTENÇÃO</t>
  </si>
  <si>
    <t>UN</t>
  </si>
  <si>
    <t>FUNDO SELADOR ACRÍLICO, APLICAÇÃO MANUAL EM PAREDE, UMA DEMÃO. AF_04/2023</t>
  </si>
  <si>
    <t>EMASSAMENTO COM MASSA LÁTEX, APLICAÇÃO EM PAREDE, DUAS DEMÃOS, LIXAMENTO MANUAL. AF_04/2023</t>
  </si>
  <si>
    <t>EMASSAMENTO COM MASSA LÁTEX, APLICAÇÃO EM TETO, DUAS DEMÃOS, LIXAMENTO MANUAL. AF_04/2023</t>
  </si>
  <si>
    <t>PINTURA LÁTEX ACRÍLICA PREMIUM, APLICAÇÃO MANUAL EM PAREDES, DUAS DEMÃOS. AF_04/2023</t>
  </si>
  <si>
    <t>PINTURA LÁTEX ACRÍLICA PREMIUM, APLICAÇÃO MANUAL EM TETO, DUAS DEMÃOS. AF_04/2023</t>
  </si>
  <si>
    <t>ALVENARIAS E ACABAMENTOS</t>
  </si>
  <si>
    <t>TRATAMENTO DE JUNTA DE DILATAÇÃO, COM TARUGO DE POLIETILENO E SELANTE PU, INCLUSO PREENCHIMENTO COM ESPUMA EXPANSIVA PU. AF_09/2023</t>
  </si>
  <si>
    <t>DEMOLIÇÃO DE ALVENARIA DE BLOCO FURADO, DE FORMA MANUAL, SEM REAPROVEITAMENTO. AF_09/2023</t>
  </si>
  <si>
    <t>M3</t>
  </si>
  <si>
    <t>SIURB</t>
  </si>
  <si>
    <t>4002006 (E)</t>
  </si>
  <si>
    <t>ALVENARIA DE VEDAÇÃO COM ELEMENTO VAZADO DE CONCRETO - COBOGÓ DE 39x39x10 CM</t>
  </si>
  <si>
    <t>3040070 (E)</t>
  </si>
  <si>
    <t>ANCORAGEM DE BARRAS DE AÇO COM ADESIVO A BASE DE EPÓXI</t>
  </si>
  <si>
    <t>ARMAÇÃO DE ESTRUTURAS DIVERSAS DE CONCRETO ARMADO, EXCETO VIGAS, PILARES, LAJES E FUNDAÇÕES, UTILIZANDO AÇO CA-60 DE 5,0 MM - MONTAGEM. AF_06/2022</t>
  </si>
  <si>
    <t>KG</t>
  </si>
  <si>
    <t>DEMOLIÇÃO DE ARGAMASSAS, DE FORMA MANUAL, SEM REAPROVEITAMENTO. AF_09/2023</t>
  </si>
  <si>
    <t>CHAPISCO APLICADO EM ALVENARIAS E ESTRUTURAS DE CONCRETO INTERNAS, COM COLHER DE PEDREIRO.  ARGAMASSA TRAÇO 1:3 COM PREPARO EM BETONEIRA 400L. AF_10/2022</t>
  </si>
  <si>
    <t>CHAPISCO APLICADO EM ALVENARIA (COM PRESENÇA DE VÃOS) E ESTRUTURAS DE CONCRETO DE FACHADA, COM COLHER DE PEDREIRO.  ARGAMASSA TRAÇO 1:3 COM PREPARO EM BETONEIRA 400L. AF_10/2022</t>
  </si>
  <si>
    <t>MASSA ÚNICA, EM ARGAMASSA TRAÇO 1:2:8, PREPARO MECÂNICO, APLICADA MANUALMENTE EM PAREDES INTERNAS DE AMBIENTES COM ÁREA MAIOR QUE 10M², E = 17,5MM, COM TALISCAS. AF_03/2024</t>
  </si>
  <si>
    <t>EMBOÇO OU MASSA ÚNICA EM ARGAMASSA TRAÇO 1:2:8, PREPARO MECÂNICO COM BETONEIRA 400 L, APLICADA MANUALMENTE EM PANOS DE FACHADA COM PRESENÇA DE VÃOS, ESPESSURA DE 25 MM. AF_08/2022</t>
  </si>
  <si>
    <t>CP 01 -MANUTENÇÃO</t>
  </si>
  <si>
    <t>SV</t>
  </si>
  <si>
    <t>TAMPA CIRCULAR PARA ESGOTO E DRENAGEM, EM CONCRETO PRÉ-MOLDADO, DIÂMETRO INTERNO = 0,60 M E ALTURA = 0,10 M. AF_12/2020</t>
  </si>
  <si>
    <t>ED-50720</t>
  </si>
  <si>
    <t>CANTONEIRA DE PVC PARA ACABAMENTO DE QUINAS</t>
  </si>
  <si>
    <t>m</t>
  </si>
  <si>
    <t>SEINFRA-CE</t>
  </si>
  <si>
    <t>C1050</t>
  </si>
  <si>
    <t>DEMOLIÇÃO DE DIVISÓRIA LEVE</t>
  </si>
  <si>
    <t>PAREDE COM SISTEMA EM CHAPAS DE GESSO PARA DRYWALL, USO INTERNO COM DUAS FACES DUPLAS E ESTRUTURA METÁLICA COM GUIAS DUPLAS, SEM VÃOS. AF_07/2023_PS</t>
  </si>
  <si>
    <t>ESQUADRIAS</t>
  </si>
  <si>
    <t>REMOÇÃO DE PORTAS, DE FORMA MANUAL, SEM REAPROVEITAMENTO. AF_09/2023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</si>
  <si>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</si>
  <si>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un</t>
  </si>
  <si>
    <t>CP 05 - PORTA</t>
  </si>
  <si>
    <t>PINTURA FUNDO NIVELADOR ALQUÍDICO BRANCO EM MADEIRA. AF_01/2021</t>
  </si>
  <si>
    <t>APLICAÇÃO MASSA ALQUÍDICA PARA MADEIRA, PARA PINTURA COM TINTA DE ACABAMENTO (PIGMENTADA). AF_01/2021</t>
  </si>
  <si>
    <t>PINTURA TINTA DE ACABAMENTO (PIGMENTADA) ESMALTE SINTÉTICO ACETINADO EM MADEIRA, 2 DEMÃOS. AF_01/2021</t>
  </si>
  <si>
    <t>CP 02- PORTA</t>
  </si>
  <si>
    <t>SERVIÇO DE FORNECIMENTO COM INSTALAÇÃO DE PORTA DIMENSÕES 1,00X2,10M, BATENTE, GUARNIÇÕES E ALIZARES DE MADEIRA. POSTERIOR INSTALAÇÃO, COM O FORNECIMENTO DE TODO O MATERIAL APLICÁVEL, DE FOLHA DE PORTA NOVA SEMI-OCA (LEVE OU MÉDIA), PADRÃO MÉDIO COM AS MESMAS DIMENSÕES, E=3,5CM, COM BATENTE E=3CM, GUARNIÇÕES E ALIZARES E=1CM, FECHADURA DE EMBUTIR COMPLETA, FERRAGENS, APLICAÇÃO DE FUNDO NIVELADOR, MASSA ALQUÍDICA PARA MADEIRA, PINTURA EM TINTA ESMALTE 2 DEMÃOS.</t>
  </si>
  <si>
    <t>PORTA DE ALUMÍNIO DE ABRIR COM LAMBRI, COM GUARNIÇÃO, FIXAÇÃO COM PARAFUSOS - FORNECIMENTO E INSTALAÇÃO. AF_12/2019</t>
  </si>
  <si>
    <t>ARGAMASSA TRAÇO 1:1,5:7,5 (EM VOLUME DE CIMENTO, CAL E AREIA MÉDIA ÚMIDA) PARA EMBOÇO/MASSA ÚNICA/ASSENTAMENTO DE ALVENARIA DE VEDAÇÃO, PREPARO MANUAL. AF_08/2019</t>
  </si>
  <si>
    <t>15050010 (E)</t>
  </si>
  <si>
    <t>REMOÇÃO DE PINTURA EM ESQUADRIAS E FORROS DE MADEIRA - LIXA</t>
  </si>
  <si>
    <t>PORTA EM ALUMÍNIO DE ABRIR TIPO VENEZIANA COM GUARNIÇÃO, FIXAÇÃO COM PARAFUSOS - FORNECIMENTO E INSTALAÇÃO. AF_12/2019</t>
  </si>
  <si>
    <t>MOLA HIDRAULICA DE PISO PARA PORTA DE VIDRO TEMPERADO. AF_01/2021</t>
  </si>
  <si>
    <t>REVESTIMENTOS - PISOS</t>
  </si>
  <si>
    <t>DEMOLIÇÃO DE REVESTIMENTO CERÂMICO, DE FORMA MECANIZADA COM MARTELETE, SEM REAPROVEITAMENTO. AF_09/2023</t>
  </si>
  <si>
    <t>DEMOLIÇÃO DE REVESTIMENTO CERÂMICO, DE FORMA MANUAL, SEM REAPROVEITAMENTO. AF_09/2023</t>
  </si>
  <si>
    <t>DEMOLIÇÃO DE RODAPÉ CERÂMICO, DE FORMA MANUAL, SEM REAPROVEITAMENTO. AF_09/2023</t>
  </si>
  <si>
    <t>REVESTIMENTO CERÂMICO PARA PISO COM PLACAS TIPO ESMALTADA DE DIMENSÕES 60X60 CM APLICADA EM AMBIENTES DE ÁREA ENTRE 5 M2 E 10 M2. AF_02/2023_PE</t>
  </si>
  <si>
    <t>RODAPÉ CERÂMICO DE 7CM DE ALTURA COM PLACAS TIPO ESMALTADA DE DIMENSÕES 60X60CM. AF_02/2023</t>
  </si>
  <si>
    <t>DEMOLIÇÃO DE PISO DE CONCRETO SIMPLES, DE FORMA MECANIZADA COM MARTELETE, SEM REAPROVEITAMENTO. AF_09/2023</t>
  </si>
  <si>
    <t>LASTRO COM MATERIAL GRANULAR (PEDRA BRITADA N.1 E PEDRA BRITADA N.2), APLICADO EM PISOS OU LAJES SOBRE SOLO, ESPESSURA DE *10 CM*. AF_01/2024</t>
  </si>
  <si>
    <t>EXECUÇÃO DE PASSEIO (CALÇADA) OU PISO DE CONCRETO COM CONCRETO MOLDADO IN LOCO, FEITO EM OBRA, ACABAMENTO CONVENCIONAL, NÃO ARMADO. AF_08/2022</t>
  </si>
  <si>
    <t>COBERTURA</t>
  </si>
  <si>
    <t>TELHAMENTO COM TELHA DE AÇO/ALUMÍNIO E = 0,5 MM, COM ATÉ 2 ÁGUAS, INCLUSO IÇAMENTO. AF_07/2019</t>
  </si>
  <si>
    <t>PINTURA COM TINTA ALQUÍDICA DE ACABAMENTO (ESMALTE SINTÉTICO ACETINADO) PULVERIZADA SOBRE PERFIL METÁLICO EXECUTADO EM FÁBRICA (POR DEMÃO). AF_01/2020_PE</t>
  </si>
  <si>
    <t>ED-50263</t>
  </si>
  <si>
    <t>LIMPEZA DE CALHA EM CHAPA GALVANIZADA OU EM PVC, INCLUSIVE DESOBSTRUÇÃO</t>
  </si>
  <si>
    <t>CP 04- MANUTENÇÃO</t>
  </si>
  <si>
    <t>SERVIÇO DE REVISÃO E MANUTENÇÃO DE CALHA EM CHAPA DE AÇO GALVANIZADO, INCLUSO REMOÇÃO DO SISTEMA DE FIXAÇÃO E CALAFETAÇÃO EXISTENTE E POSTERIOR FIXAÇÃO E CALAFETAÇÃO COM FORNECIMENTO DO MATERIAL. AF_07/2019</t>
  </si>
  <si>
    <t>IMPERMEABILIZAÇÃO DE SUPERFÍCIE COM MANTA ASFÁLTICA, UMA CAMADA, INCLUSIVE APLICAÇÃO DE PRIMER ASFÁLTICO, E=4MM. AF_09/2023</t>
  </si>
  <si>
    <t>CARGA E TRANSPORTE - REMOÇÕES</t>
  </si>
  <si>
    <t>CARGA MANUAL DE ENTULHO EM CAMINHAO BASCULANTE 6 M3</t>
  </si>
  <si>
    <t>TRANSPORTE COM CAMINHÃO BASCULANTE DE 10 M³, EM VIA URBANA PAVIMENTADA, DMT ATÉ 30 KM (UNIDADE: M3XKM). AF_07/2020</t>
  </si>
  <si>
    <t>M3XKM</t>
  </si>
  <si>
    <t>LIMPEZA FINAL</t>
  </si>
  <si>
    <t>EMOP</t>
  </si>
  <si>
    <t>05.001.0450-0</t>
  </si>
  <si>
    <t>LIMPEZA DE CAIXA D'AGUA OU CISTERNA,COM CAPACIDADE ATE 1000L,INCLUSIVE DESINFECCAO,CONFORME APROVACAO PELA COMISSAO ESTADUAL DE CONTROLE AMBIENTAL-CECA,COM BASE NA LEI Nº 1.893/91E NO DECRETO Nº 20.356/93,MN-353 MANUAL DE LIMPEZA E DESINFECCAO DE RESERVATORIOS DE AGUA</t>
  </si>
  <si>
    <t>BDI</t>
  </si>
  <si>
    <t>Encargos Sociais</t>
  </si>
  <si>
    <t>Horista</t>
  </si>
  <si>
    <t>Mensalista</t>
  </si>
  <si>
    <t>Não Desonerado</t>
  </si>
  <si>
    <t>Estado do Rio Grande do Sul</t>
  </si>
  <si>
    <t>Prefeitura Municipa de Nova Santa Rita</t>
  </si>
  <si>
    <t>Secretaria Municipal de Desenvolvimento Urbano</t>
  </si>
  <si>
    <t>Planilha Orçamentária</t>
  </si>
  <si>
    <t>A</t>
  </si>
  <si>
    <t>B</t>
  </si>
  <si>
    <t>C</t>
  </si>
  <si>
    <t>D</t>
  </si>
  <si>
    <t>E</t>
  </si>
  <si>
    <t>F</t>
  </si>
  <si>
    <t>G</t>
  </si>
  <si>
    <t>I</t>
  </si>
  <si>
    <t xml:space="preserve"> PLANILHA DE COMPOSIÇÕES</t>
  </si>
  <si>
    <t>SERVIÇO DE REVISÃO DE REDE HIDRÁULICA COM TROCA DE TUBOS E CONEXÕES DANIFICADAS INCLUSO DEMOLIÇÃO E POSTERIOR FORNECIMENTO E INSTALAÇÃO DE REVESTIMENTO CERÂMICO DIMENSÕES 40X60CM, ASSENTADOS COM ARGAMASSA COLANTE ACII</t>
  </si>
  <si>
    <t>BANCO</t>
  </si>
  <si>
    <t>CÓDIGO</t>
  </si>
  <si>
    <t>DESCRIÇÃO</t>
  </si>
  <si>
    <t>Coef.</t>
  </si>
  <si>
    <t>Valor Material</t>
  </si>
  <si>
    <t>Valor Mão de Obra</t>
  </si>
  <si>
    <t>Total Material</t>
  </si>
  <si>
    <t>Total Mão de Obra</t>
  </si>
  <si>
    <t>TUBO, PVC, SOLDÁVEL, DE 25MM, INSTALADO EM RAMAL DE DISTRIBUIÇÃO DE ÁGUA - FORNECIMENTO E INSTALAÇÃO. AF_06/2022</t>
  </si>
  <si>
    <t>Material</t>
  </si>
  <si>
    <t>-</t>
  </si>
  <si>
    <t>JOELHO 90 GRAUS, PVC, SOLDÁVEL, DN 25MM, INSTALADO EM RAMAL DE DISTRIBUIÇÃO DE ÁGUA - FORNECIMENTO E INSTALAÇÃO. AF_06/2022</t>
  </si>
  <si>
    <t>TE, PVC, SOLDÁVEL, DN 25MM, INSTALADO EM RAMAL DE DISTRIBUIÇÃO DE ÁGUA - FORNECIMENTO E INSTALAÇÃO. AF_06/2022</t>
  </si>
  <si>
    <t>CHUMBAMENTO LINEAR EM ALVENARIA PARA RAMAIS/DISTRIBUIÇÃO DE INSTALAÇÕES HIDRÁULICAS COM DIÂMETROS MENORES OU IGUAIS A 40 MM. AF_09/2023</t>
  </si>
  <si>
    <t>JOELHO 90 GRAUS COM BUCHA DE LATÃO, PVC, SOLDÁVEL, DN 25MM, X 3/4  INSTALADO EM RAMAL OU SUB-RAMAL DE ÁGUA - FORNECIMENTO E INSTALAÇÃO. AF_06/2022</t>
  </si>
  <si>
    <t>LUVA, PVC, SOLDÁVEL, DN 25MM, INSTALADO EM RAMAL DE DISTRIBUIÇÃO DE ÁGUA - FORNECIMENTO E INSTALAÇÃO. AF_06/2022</t>
  </si>
  <si>
    <t>AZULEJISTA OU LADRILHISTA COM ENCARGOS COMPLEMENTARES</t>
  </si>
  <si>
    <t>Mão de Obra</t>
  </si>
  <si>
    <t>SERVENTE COM ENCARGOS COMPLEMENTARES</t>
  </si>
  <si>
    <t>REVESTIMENTO EM CERAMICA ESMALTADA, PEI MAIOR OU IGUAL 4, FORMATO MAIOR A 2025 CM2</t>
  </si>
  <si>
    <t>REJUNTE CIMENTICIO, QUALQUER COR</t>
  </si>
  <si>
    <t>ARGAMASSA COLANTE AC II</t>
  </si>
  <si>
    <t>TOTAL:</t>
  </si>
  <si>
    <t>CP 02 - PORTA</t>
  </si>
  <si>
    <t>SERVIÇO DE FORNECIMENTO COM INSTALAÇÃO DE PORTA DIMENSÕES 1,00X2,10M, BATENTE, GUARNIÇÕES E ALIZARES DE MADEIRA. POSTERIOR INSTALAÇÃO, COM O FORNECIMENTO DE TODO O MATERIAL APLICÁVEL, DE FOLHA DE PORTA NOVA SEMI-OCA (LEVE OU MÉDIA), PADRÃO MÉDIO COM AS MESMAS DIMENSÕES, E=3,5CM, COM BATENTE E=3CM, GUARNIÇÕES E ALIZARES E=1CM, FECHADURA DE EMBUTIR COMPLETA, FERRAGENS, APLICAÇÃO DE FUNDO NIVELADOR, MASSA ALQUÍDICA PARA MADEIRA, PINTURA EM TINTA ESMALTE 2 DEMÃOS</t>
  </si>
  <si>
    <t>AJUDANTE DE CARPINTEIRO COM ENCARGOS COMPLEMENTARES</t>
  </si>
  <si>
    <t>CARPINTEIRO DE ESQUADRIA COM ENCARGOS COMPLEMENTARES</t>
  </si>
  <si>
    <t>LIXAMENTO DE MADEIRA PARA APLICAÇÃO DE FUNDO OU PINTURA. AF_01/2021</t>
  </si>
  <si>
    <t xml:space="preserve">AREIA MEDIA - POSTO JAZIDA/FORNECEDOR (RETIRADO NA JAZIDA, SEM TRANSPORTE)  </t>
  </si>
  <si>
    <t xml:space="preserve">CAL HIDRATADA CH-I PARA ARGAMASSAS  </t>
  </si>
  <si>
    <t xml:space="preserve">CIMENTO PORTLAND COMPOSTO CP II-32  </t>
  </si>
  <si>
    <t>GUARNICAO / ALIZAR / VISTA LISA EM MADEIRA MACICA, PARA PORTA, E = *1* CM, L = *5* CM, CEDRINHO / ANGELIM COMERCIAL / TAURI/ CURUPIXA / PEROBA / CUMARU OU EQUIVALENTE DA REGIAO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</si>
  <si>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</si>
  <si>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>JG</t>
  </si>
  <si>
    <t>DOBRADICA EM ACO/FERRO, 3 1/2" X 3", E= 1,9 A 2 MM, COM ANEL, CROMADO OU ZINCADO, TAMPA BOLA, COM PARAFUSOS</t>
  </si>
  <si>
    <t>FECHADURA ESPELHO PARA PORTA EXTERNA, EM ACO INOX (MAQUINA, TESTA E CONTRA-TESTA) E EM ZAMAC (MACANETA, LINGUETA E TRINCOS) COM ACABAMENTO CROMADO, MAQUINA DE 55 MM, INCLUINDO CHAVE TIPO CILINDRO</t>
  </si>
  <si>
    <t>CJ</t>
  </si>
  <si>
    <t xml:space="preserve">PARAFUSO ROSCA SOBERBA ZINCADO CABECA CHATA FENDA SIMPLES 5,5 X 65 MM (2.1/2 ")  </t>
  </si>
  <si>
    <t xml:space="preserve">PREGO DE ACO POLIDO COM CABECA 16 X 24 (2 1/4 X 12)  </t>
  </si>
  <si>
    <t>PEDREIRO COM ENCARGOS COMPLEMENTARES</t>
  </si>
  <si>
    <t>PORTA DE ABRIR / GIRO, DE MADEIRA FOLHA MEDIA (NBR 15930) DE 1000 X 2100 MM, DE 35 MM A 40 MM DE ESPESSURA, NUCLEO SEMI-SOLIDO (SARRAFEADO), CAPA LISA EM HDF, ACABAMENTO EM LAMINADO NATURAL PARA VERNIZ</t>
  </si>
  <si>
    <t>SERVIÇO DE REMOÇÃO DE LUMINÁRIAS, DE FORMA MANUAL, E POSTERIOR INSTALAÇÃO COM REAPROVEITAMENTO</t>
  </si>
  <si>
    <t>ELETRICISTA COM ENCARGOS COMPLEMENTARES</t>
  </si>
  <si>
    <t xml:space="preserve">FITA ISOLANTE ADESIVA ANTICHAMA, USO ATE 750 V, EM ROLO DE 19 MM X 5 M  </t>
  </si>
  <si>
    <t>AUXILIAR DE ELETRICISTA COM ENCARGOS COMPLEMENTARES</t>
  </si>
  <si>
    <t>SERVIÇO DE REVISÃO E MANUTENÇÃO DE CALHA EM CHAPA DE AÇO GALVANIZADO, INCLUSO REMOÇÃO DO SISTEMA DE FIXAÇÃO E CALAFETAÇÃO EXISTENTE E POSTERIOR FIXAÇÃO E CALAFETAÇÃO COM FORNECIMENTO DO MATERIAL</t>
  </si>
  <si>
    <t>TELHADISTA COM ENCARGOS COMPLEMENTARES</t>
  </si>
  <si>
    <t xml:space="preserve">PREGO DE ACO POLIDO COM CABECA 18 X 27 (2 1/2 X 10)  </t>
  </si>
  <si>
    <t>SELANTE ELASTICO MONOCOMPONENTE A BASE DE POLIURETANO (PU) PARA JUNTAS DIVERSAS</t>
  </si>
  <si>
    <t>310ML</t>
  </si>
  <si>
    <t>REBITE DE REPUXO EM ALUMINIO VAZADO, DIAMETRO 3,2 X 8 MM DE COMPRIMENTO (1KG = 1025 UNIDADES)</t>
  </si>
  <si>
    <t xml:space="preserve">PORTA EM MADEIRA DE LEI, DE CORRER, LISA, SEMI-ÔCA 1,00X2,10M, INCLUSIVE BATENTES E FERRAGENS </t>
  </si>
  <si>
    <t>ROLDANA PARA PORTA CORRER (SUPERIOR)</t>
  </si>
  <si>
    <t>PERFIL ALUMÍNIO, U, USADO COMO TRILHO SUPERIOR EM PORTA DE CORRER</t>
  </si>
  <si>
    <t>ESPUMA DE POLIURETANO EXPANSIVA - 500ML (470G), SIKA BOOM OU SIMILAR</t>
  </si>
  <si>
    <t>l</t>
  </si>
  <si>
    <t>FECHADURA TIPO BICO DE PAPAGAIO, PARA PORTA DE CORRER, INCLUSIVE CONCHA EM LATÃO, DA IMAB, REF.: FA1352I310S00 OU SIMILAR)</t>
  </si>
  <si>
    <t>AREIA MEDIA - POSTO JAZIDA/FORNECEDOR (RETIRADO NA JAZIDA, SEM TRANSPORTE)</t>
  </si>
  <si>
    <t>m3</t>
  </si>
  <si>
    <t>CARPINTEIRO DE ESQUADRIAS (HORISTA)</t>
  </si>
  <si>
    <t>h</t>
  </si>
  <si>
    <t>CIMENTO PORTLAND COMPOSTO CP II-32</t>
  </si>
  <si>
    <t>kg</t>
  </si>
  <si>
    <t>PEDREIRO (HORISTA)</t>
  </si>
  <si>
    <t>PREGO DE ACO POLIDO COM CABECA 18 X 30 (2 3/4 X 10)</t>
  </si>
  <si>
    <t>SERVENTE DE OBRAS (HORISTA)</t>
  </si>
  <si>
    <t>TRILHO PANTOGRAFICO CONCAVO, TIPO U, EM ALUMINIO, COM DIMENSOES DE APROX *35 X 35* MM, PARA ROLDANA DE PORTA DE CORRER</t>
  </si>
  <si>
    <t>BATENTE EM MADEIRA DE LEI L = 0,14 M (CAIXÃO), INCLUINDO 02 JOGOS DE ALIZAR</t>
  </si>
  <si>
    <t>ENCARGOS COMPLEMENTARES - SERVENTE</t>
  </si>
  <si>
    <t>ENCARGOS COMPLEMENTARES - PEDREIRO</t>
  </si>
  <si>
    <t>ENCARGOS COMPLEMENTARES - CARPINTEIRO</t>
  </si>
  <si>
    <t>PORTA EM MADEIRA COMPENSADA CANELA, LISA, SEMI-OCA - 100 X (180 A 210) X 3,5CM</t>
  </si>
  <si>
    <t>___________________________________________________</t>
  </si>
  <si>
    <t>MIRELA MIORIM</t>
  </si>
  <si>
    <t>FERNANDA MAGNUS MEDEIROS</t>
  </si>
  <si>
    <t>Engenheira Civil</t>
  </si>
  <si>
    <t>Matrícula 16803-2</t>
  </si>
  <si>
    <t>Matrícula 17488-1</t>
  </si>
  <si>
    <t>PREFEITURA MUNICIPAL DE NOVA SANTA RITA</t>
  </si>
  <si>
    <t xml:space="preserve">Secretaria Municipal de Desenvolvimento Urbano  - SMDU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</si>
  <si>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ESTADO DO RIO GRANDE DO SUL </t>
  </si>
  <si>
    <t>REMOÇÃO DE TEXTURA ACRÍLICA (RASPAGEM E/OU LIXAMENTO E/OU ESCOVAÇÃO)</t>
  </si>
  <si>
    <t>SERVIÇO DE REMOÇÃO DE LUMINÁRIAS, DE FORMA MANUAL, E POSTERIOR INSTALAÇÃO COM REAPROVEITAMENTO.</t>
  </si>
  <si>
    <t>LAVAGEM DE PAREDES COM ESCOVAÇÃO MANUAL</t>
  </si>
  <si>
    <t>SERVIÇO DE REVISÃO DE REDE HIDRÁULICA COM TROCA DE TUBOS E CONEXÕES DANIFICADAS INCLUSO DEMOLIÇÃO E POSTERIOR FORNECIMENTO E INSTALAÇÃO DE REVESTIMENTO CERÂMICO DIMENSÕES 40X60CM, ASSENTADOS COM ARGAMASSA COLANTE ACII.</t>
  </si>
  <si>
    <t>PORTA EM MADEIRA DE LEI, DE CORRER, LISA, SEMI-ÔCA 1,00X2,10M, INCLUSIVE BATENTES E FERRAGENS - REV 02</t>
  </si>
  <si>
    <t>PRÓPRIO</t>
  </si>
  <si>
    <t>Bancos: SINAPI 02/2026; ORSE 1/2026</t>
  </si>
  <si>
    <t>SICOR-MG</t>
  </si>
  <si>
    <r>
      <rPr>
        <b/>
        <sz val="11"/>
        <color rgb="FF000000"/>
        <rFont val="Times New Roman"/>
        <family val="1"/>
      </rPr>
      <t>Bancos:</t>
    </r>
    <r>
      <rPr>
        <sz val="11"/>
        <color rgb="FF000000"/>
        <rFont val="Times New Roman"/>
        <family val="1"/>
      </rPr>
      <t xml:space="preserve">
SEINFRA: CE 10/2023; SICOR MG 10/2025; SIURB: SP 07/2025; SINAPI: RS 02/2026; EMOP: RJ 12/2025; ORSE:SE 01/2026</t>
    </r>
  </si>
  <si>
    <t>PORTA EM MADEIRA DE LEI, DE CORRER, LISA, SEMI-ÔCA 0,90X2,10M, INCLUSIVE BATENTES E FERRAGENS - REV 02</t>
  </si>
  <si>
    <t>SICOR -MG</t>
  </si>
  <si>
    <t>LIMPEZA DE REVESTIMENTO CERÂMICO/ MÁRMORE/ GRANITO EM PAREDE UTILIZANDO DETERGENTE NEUTRO E ESCOVAÇÃO MANUAL. AF_10/2025_PS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</si>
</sst>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_-&quot;R$&quot;* #,##0.00_-;\-&quot;R$&quot;* #,##0.00_-;_-&quot;R$&quot;* &quot;-&quot;??_-;_-@_-"/>
  </numFmts>
  <fonts count="17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1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0" fontId="1" fillId="0" borderId="0"/>
    <xf numFmtId="0" fontId="1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2" fillId="0" borderId="0"/>
    <xf numFmtId="0" fontId="1" fillId="0" borderId="0"/>
  </cellStyleXfs>
  <cellXfs count="131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4" fontId="5" fillId="0" borderId="0" xfId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0" fontId="4" fillId="0" borderId="0" xfId="3"/>
    <xf numFmtId="49" fontId="9" fillId="5" borderId="0" xfId="4" applyNumberFormat="1" applyFont="1" applyFill="1" applyAlignment="1">
      <alignment vertical="center"/>
    </xf>
    <xf numFmtId="0" fontId="6" fillId="0" borderId="0" xfId="12" applyFont="1" applyAlignment="1">
      <alignment horizontal="center" vertical="top"/>
    </xf>
    <xf numFmtId="0" fontId="6" fillId="0" borderId="0" xfId="12" applyFont="1" applyAlignment="1">
      <alignment vertical="top"/>
    </xf>
    <xf numFmtId="0" fontId="13" fillId="0" borderId="0" xfId="3" applyFont="1"/>
    <xf numFmtId="0" fontId="13" fillId="0" borderId="0" xfId="3" applyFont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 wrapText="1"/>
    </xf>
    <xf numFmtId="43" fontId="15" fillId="0" borderId="7" xfId="6" applyFont="1" applyFill="1" applyBorder="1" applyAlignment="1">
      <alignment horizontal="center" vertical="center"/>
    </xf>
    <xf numFmtId="43" fontId="15" fillId="0" borderId="7" xfId="6" applyFont="1" applyFill="1" applyBorder="1" applyAlignment="1">
      <alignment horizontal="center" vertical="center" wrapText="1"/>
    </xf>
    <xf numFmtId="43" fontId="15" fillId="0" borderId="7" xfId="7" applyFont="1" applyFill="1" applyBorder="1" applyAlignment="1">
      <alignment horizontal="center" vertical="center" wrapText="1"/>
    </xf>
    <xf numFmtId="0" fontId="16" fillId="0" borderId="7" xfId="5" applyFont="1" applyBorder="1" applyAlignment="1">
      <alignment horizontal="center" vertical="center"/>
    </xf>
    <xf numFmtId="0" fontId="16" fillId="0" borderId="7" xfId="5" applyFont="1" applyBorder="1" applyAlignment="1">
      <alignment horizontal="left" vertical="center" wrapText="1"/>
    </xf>
    <xf numFmtId="164" fontId="16" fillId="0" borderId="7" xfId="8" applyNumberFormat="1" applyFont="1" applyFill="1" applyBorder="1" applyAlignment="1">
      <alignment horizontal="center" vertical="center"/>
    </xf>
    <xf numFmtId="165" fontId="16" fillId="0" borderId="7" xfId="9" applyFont="1" applyFill="1" applyBorder="1" applyAlignment="1">
      <alignment horizontal="center" vertical="center"/>
    </xf>
    <xf numFmtId="0" fontId="13" fillId="0" borderId="7" xfId="3" applyFont="1" applyBorder="1" applyAlignment="1">
      <alignment horizontal="center" vertical="center"/>
    </xf>
    <xf numFmtId="0" fontId="5" fillId="0" borderId="7" xfId="3" applyFont="1" applyBorder="1" applyAlignment="1">
      <alignment horizontal="left" vertical="center" wrapText="1"/>
    </xf>
    <xf numFmtId="0" fontId="5" fillId="0" borderId="7" xfId="3" applyFont="1" applyBorder="1" applyAlignment="1">
      <alignment horizontal="center" vertical="center"/>
    </xf>
    <xf numFmtId="0" fontId="5" fillId="5" borderId="7" xfId="3" applyFont="1" applyFill="1" applyBorder="1" applyAlignment="1">
      <alignment horizontal="center" vertical="center"/>
    </xf>
    <xf numFmtId="165" fontId="16" fillId="0" borderId="18" xfId="9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 wrapText="1"/>
    </xf>
    <xf numFmtId="1" fontId="16" fillId="0" borderId="0" xfId="5" applyNumberFormat="1" applyFont="1" applyAlignment="1">
      <alignment horizontal="center" vertical="center" wrapText="1"/>
    </xf>
    <xf numFmtId="1" fontId="16" fillId="0" borderId="0" xfId="5" applyNumberFormat="1" applyFont="1" applyAlignment="1">
      <alignment horizontal="left" vertical="center" wrapText="1"/>
    </xf>
    <xf numFmtId="0" fontId="16" fillId="0" borderId="0" xfId="5" applyFont="1" applyAlignment="1">
      <alignment horizontal="center" vertical="center"/>
    </xf>
    <xf numFmtId="43" fontId="16" fillId="0" borderId="0" xfId="7" applyFont="1" applyFill="1" applyBorder="1" applyAlignment="1">
      <alignment horizontal="center" vertical="center"/>
    </xf>
    <xf numFmtId="43" fontId="16" fillId="0" borderId="15" xfId="7" applyFont="1" applyFill="1" applyBorder="1" applyAlignment="1">
      <alignment horizontal="center" vertical="center"/>
    </xf>
    <xf numFmtId="43" fontId="16" fillId="0" borderId="16" xfId="7" applyFont="1" applyFill="1" applyBorder="1" applyAlignment="1">
      <alignment horizontal="center" vertical="center"/>
    </xf>
    <xf numFmtId="165" fontId="16" fillId="0" borderId="17" xfId="9" applyFont="1" applyFill="1" applyBorder="1" applyAlignment="1">
      <alignment horizontal="center" vertical="center"/>
    </xf>
    <xf numFmtId="0" fontId="15" fillId="0" borderId="19" xfId="5" applyFont="1" applyBorder="1" applyAlignment="1">
      <alignment horizontal="center" vertical="center"/>
    </xf>
    <xf numFmtId="0" fontId="15" fillId="0" borderId="19" xfId="5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/>
    </xf>
    <xf numFmtId="0" fontId="16" fillId="0" borderId="19" xfId="5" applyFont="1" applyBorder="1" applyAlignment="1">
      <alignment horizontal="center" vertical="center"/>
    </xf>
    <xf numFmtId="0" fontId="16" fillId="0" borderId="19" xfId="5" applyFont="1" applyBorder="1" applyAlignment="1">
      <alignment horizontal="left" vertical="center" wrapText="1"/>
    </xf>
    <xf numFmtId="43" fontId="16" fillId="0" borderId="7" xfId="6" applyFont="1" applyFill="1" applyBorder="1" applyAlignment="1">
      <alignment horizontal="center" vertical="center" wrapText="1"/>
    </xf>
    <xf numFmtId="43" fontId="16" fillId="0" borderId="7" xfId="7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16" fillId="0" borderId="20" xfId="5" applyFont="1" applyBorder="1" applyAlignment="1">
      <alignment horizontal="center" vertical="center"/>
    </xf>
    <xf numFmtId="44" fontId="16" fillId="0" borderId="7" xfId="10" applyFont="1" applyFill="1" applyBorder="1" applyAlignment="1">
      <alignment horizontal="center" vertical="center"/>
    </xf>
    <xf numFmtId="0" fontId="5" fillId="0" borderId="7" xfId="3" applyFont="1" applyBorder="1" applyAlignment="1">
      <alignment horizontal="left" vertical="center"/>
    </xf>
    <xf numFmtId="0" fontId="16" fillId="0" borderId="7" xfId="5" applyFont="1" applyBorder="1" applyAlignment="1">
      <alignment horizontal="center" vertical="center" wrapText="1"/>
    </xf>
    <xf numFmtId="1" fontId="16" fillId="0" borderId="7" xfId="5" applyNumberFormat="1" applyFont="1" applyBorder="1" applyAlignment="1">
      <alignment horizontal="center" vertical="center" wrapText="1"/>
    </xf>
    <xf numFmtId="1" fontId="16" fillId="0" borderId="7" xfId="5" applyNumberFormat="1" applyFont="1" applyBorder="1" applyAlignment="1">
      <alignment horizontal="left" vertical="center" wrapText="1"/>
    </xf>
    <xf numFmtId="44" fontId="16" fillId="0" borderId="18" xfId="10" applyFont="1" applyFill="1" applyBorder="1" applyAlignment="1">
      <alignment horizontal="center" vertical="center"/>
    </xf>
    <xf numFmtId="43" fontId="16" fillId="0" borderId="21" xfId="7" applyFont="1" applyFill="1" applyBorder="1" applyAlignment="1">
      <alignment horizontal="center" vertical="center"/>
    </xf>
    <xf numFmtId="43" fontId="16" fillId="0" borderId="22" xfId="7" applyFont="1" applyFill="1" applyBorder="1" applyAlignment="1">
      <alignment horizontal="center" vertical="center"/>
    </xf>
    <xf numFmtId="43" fontId="16" fillId="0" borderId="23" xfId="7" applyFont="1" applyFill="1" applyBorder="1" applyAlignment="1">
      <alignment horizontal="center" vertical="center"/>
    </xf>
    <xf numFmtId="0" fontId="5" fillId="0" borderId="0" xfId="11" applyFont="1"/>
    <xf numFmtId="0" fontId="6" fillId="0" borderId="0" xfId="12" applyFont="1" applyAlignment="1">
      <alignment horizontal="center" vertical="center"/>
    </xf>
    <xf numFmtId="0" fontId="5" fillId="0" borderId="0" xfId="12" applyFont="1" applyAlignment="1">
      <alignment horizontal="center" vertical="center"/>
    </xf>
    <xf numFmtId="0" fontId="6" fillId="0" borderId="0" xfId="12" applyFont="1" applyAlignment="1">
      <alignment vertical="center"/>
    </xf>
    <xf numFmtId="0" fontId="5" fillId="0" borderId="0" xfId="3" applyFont="1"/>
    <xf numFmtId="0" fontId="5" fillId="0" borderId="0" xfId="3" applyFont="1" applyAlignment="1">
      <alignment wrapText="1"/>
    </xf>
    <xf numFmtId="4" fontId="5" fillId="0" borderId="0" xfId="3" applyNumberFormat="1" applyFont="1"/>
    <xf numFmtId="0" fontId="14" fillId="6" borderId="12" xfId="3" applyFont="1" applyFill="1" applyBorder="1" applyAlignment="1">
      <alignment vertical="center"/>
    </xf>
    <xf numFmtId="0" fontId="14" fillId="6" borderId="15" xfId="3" applyFont="1" applyFill="1" applyBorder="1" applyAlignment="1">
      <alignment vertical="center"/>
    </xf>
    <xf numFmtId="49" fontId="13" fillId="0" borderId="25" xfId="3" applyNumberFormat="1" applyFont="1" applyBorder="1" applyAlignment="1">
      <alignment vertical="center" wrapText="1"/>
    </xf>
    <xf numFmtId="49" fontId="13" fillId="0" borderId="26" xfId="3" applyNumberFormat="1" applyFont="1" applyBorder="1" applyAlignment="1">
      <alignment vertical="center" wrapText="1"/>
    </xf>
    <xf numFmtId="49" fontId="13" fillId="0" borderId="27" xfId="3" applyNumberFormat="1" applyFont="1" applyBorder="1" applyAlignment="1">
      <alignment vertical="center" wrapText="1"/>
    </xf>
    <xf numFmtId="49" fontId="13" fillId="0" borderId="0" xfId="3" applyNumberFormat="1" applyFont="1" applyAlignment="1">
      <alignment vertical="center" wrapText="1"/>
    </xf>
    <xf numFmtId="49" fontId="13" fillId="0" borderId="28" xfId="3" applyNumberFormat="1" applyFont="1" applyBorder="1" applyAlignment="1">
      <alignment vertical="center" wrapText="1"/>
    </xf>
    <xf numFmtId="49" fontId="13" fillId="0" borderId="29" xfId="3" applyNumberFormat="1" applyFont="1" applyBorder="1" applyAlignment="1">
      <alignment vertical="center" wrapText="1"/>
    </xf>
    <xf numFmtId="49" fontId="13" fillId="0" borderId="30" xfId="3" applyNumberFormat="1" applyFont="1" applyBorder="1" applyAlignment="1">
      <alignment vertical="center" wrapText="1"/>
    </xf>
    <xf numFmtId="49" fontId="13" fillId="0" borderId="31" xfId="3" applyNumberFormat="1" applyFont="1" applyBorder="1" applyAlignment="1">
      <alignment vertical="center" wrapText="1"/>
    </xf>
    <xf numFmtId="49" fontId="14" fillId="0" borderId="24" xfId="3" applyNumberFormat="1" applyFont="1" applyBorder="1" applyAlignment="1">
      <alignment vertical="center" wrapText="1"/>
    </xf>
    <xf numFmtId="0" fontId="6" fillId="0" borderId="0" xfId="12" applyFont="1" applyAlignment="1">
      <alignment horizontal="center" vertical="top"/>
    </xf>
    <xf numFmtId="0" fontId="5" fillId="0" borderId="0" xfId="12" applyFont="1" applyAlignment="1">
      <alignment horizontal="center" vertical="top"/>
    </xf>
    <xf numFmtId="0" fontId="13" fillId="0" borderId="0" xfId="12" applyFont="1" applyAlignment="1">
      <alignment horizontal="center" vertical="top"/>
    </xf>
    <xf numFmtId="0" fontId="14" fillId="6" borderId="13" xfId="3" applyFont="1" applyFill="1" applyBorder="1" applyAlignment="1">
      <alignment horizontal="center" vertical="center" wrapText="1"/>
    </xf>
    <xf numFmtId="0" fontId="14" fillId="6" borderId="14" xfId="3" applyFont="1" applyFill="1" applyBorder="1" applyAlignment="1">
      <alignment horizontal="center" vertical="center" wrapText="1"/>
    </xf>
    <xf numFmtId="0" fontId="14" fillId="6" borderId="16" xfId="3" applyFont="1" applyFill="1" applyBorder="1" applyAlignment="1">
      <alignment horizontal="center" vertical="center" wrapText="1"/>
    </xf>
    <xf numFmtId="0" fontId="14" fillId="6" borderId="17" xfId="3" applyFont="1" applyFill="1" applyBorder="1" applyAlignment="1">
      <alignment horizontal="center" vertical="center" wrapText="1"/>
    </xf>
    <xf numFmtId="0" fontId="14" fillId="6" borderId="16" xfId="3" applyFont="1" applyFill="1" applyBorder="1" applyAlignment="1">
      <alignment horizontal="center" vertical="center"/>
    </xf>
    <xf numFmtId="0" fontId="14" fillId="6" borderId="17" xfId="3" applyFont="1" applyFill="1" applyBorder="1" applyAlignment="1">
      <alignment horizontal="center" vertical="center"/>
    </xf>
    <xf numFmtId="49" fontId="13" fillId="0" borderId="0" xfId="3" applyNumberFormat="1" applyFont="1" applyAlignment="1">
      <alignment horizontal="left" vertical="center" wrapText="1"/>
    </xf>
    <xf numFmtId="49" fontId="15" fillId="5" borderId="29" xfId="3" applyNumberFormat="1" applyFont="1" applyFill="1" applyBorder="1" applyAlignment="1">
      <alignment horizontal="center" vertical="center"/>
    </xf>
    <xf numFmtId="49" fontId="15" fillId="5" borderId="30" xfId="3" applyNumberFormat="1" applyFont="1" applyFill="1" applyBorder="1" applyAlignment="1">
      <alignment horizontal="center" vertical="center"/>
    </xf>
    <xf numFmtId="49" fontId="15" fillId="5" borderId="31" xfId="3" applyNumberFormat="1" applyFont="1" applyFill="1" applyBorder="1" applyAlignment="1">
      <alignment horizontal="center" vertical="center"/>
    </xf>
    <xf numFmtId="10" fontId="6" fillId="7" borderId="4" xfId="2" applyNumberFormat="1" applyFont="1" applyFill="1" applyBorder="1" applyAlignment="1" applyProtection="1">
      <alignment horizontal="center" vertical="center"/>
      <protection locked="0"/>
    </xf>
    <xf numFmtId="44" fontId="5" fillId="7" borderId="8" xfId="1" applyFont="1" applyFill="1" applyBorder="1" applyAlignment="1" applyProtection="1">
      <alignment horizontal="center" vertical="center"/>
      <protection locked="0"/>
    </xf>
    <xf numFmtId="44" fontId="13" fillId="7" borderId="8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44" fontId="5" fillId="0" borderId="0" xfId="1" applyFont="1" applyAlignment="1" applyProtection="1">
      <alignment horizontal="center" vertical="center"/>
    </xf>
    <xf numFmtId="44" fontId="8" fillId="0" borderId="0" xfId="1" applyFont="1" applyAlignment="1" applyProtection="1">
      <alignment horizontal="center" vertical="center"/>
    </xf>
    <xf numFmtId="44" fontId="5" fillId="0" borderId="8" xfId="1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44" fontId="8" fillId="4" borderId="8" xfId="1" applyFont="1" applyFill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vertical="center"/>
    </xf>
    <xf numFmtId="0" fontId="5" fillId="0" borderId="10" xfId="0" applyFont="1" applyBorder="1" applyAlignment="1" applyProtection="1">
      <alignment vertical="center"/>
    </xf>
    <xf numFmtId="0" fontId="5" fillId="0" borderId="11" xfId="0" applyFont="1" applyBorder="1" applyAlignment="1" applyProtection="1">
      <alignment vertical="center"/>
    </xf>
    <xf numFmtId="44" fontId="13" fillId="0" borderId="8" xfId="1" applyFont="1" applyFill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</xf>
    <xf numFmtId="44" fontId="5" fillId="2" borderId="0" xfId="1" applyFont="1" applyFill="1" applyAlignment="1" applyProtection="1">
      <alignment horizontal="center" vertical="center"/>
    </xf>
    <xf numFmtId="44" fontId="6" fillId="2" borderId="0" xfId="1" applyFont="1" applyFill="1" applyAlignment="1" applyProtection="1">
      <alignment horizontal="center" vertical="center"/>
    </xf>
    <xf numFmtId="44" fontId="5" fillId="2" borderId="5" xfId="1" applyFont="1" applyFill="1" applyBorder="1" applyAlignment="1" applyProtection="1">
      <alignment horizontal="center" vertical="center"/>
    </xf>
    <xf numFmtId="0" fontId="6" fillId="2" borderId="0" xfId="0" applyFont="1" applyFill="1" applyAlignment="1" applyProtection="1">
      <alignment horizontal="left" vertical="center"/>
    </xf>
    <xf numFmtId="44" fontId="6" fillId="2" borderId="5" xfId="1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left" vertical="center"/>
    </xf>
    <xf numFmtId="0" fontId="7" fillId="2" borderId="0" xfId="0" applyFont="1" applyFill="1" applyAlignment="1" applyProtection="1">
      <alignment horizontal="center" vertical="center"/>
    </xf>
    <xf numFmtId="10" fontId="5" fillId="2" borderId="0" xfId="2" applyNumberFormat="1" applyFont="1" applyFill="1" applyAlignment="1" applyProtection="1">
      <alignment horizontal="center" vertical="center"/>
    </xf>
    <xf numFmtId="10" fontId="5" fillId="2" borderId="5" xfId="2" applyNumberFormat="1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0" xfId="0" applyFont="1" applyFill="1" applyAlignment="1" applyProtection="1">
      <alignment horizontal="left" vertical="center" wrapText="1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44" fontId="6" fillId="3" borderId="6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left" vertical="center"/>
    </xf>
    <xf numFmtId="0" fontId="5" fillId="2" borderId="3" xfId="0" applyFont="1" applyFill="1" applyBorder="1" applyAlignment="1" applyProtection="1">
      <alignment horizontal="center" vertical="center"/>
    </xf>
    <xf numFmtId="44" fontId="5" fillId="2" borderId="3" xfId="1" applyFont="1" applyFill="1" applyBorder="1" applyAlignment="1" applyProtection="1">
      <alignment horizontal="center" vertical="center"/>
    </xf>
    <xf numFmtId="44" fontId="6" fillId="2" borderId="3" xfId="1" applyFont="1" applyFill="1" applyBorder="1" applyAlignment="1" applyProtection="1">
      <alignment horizontal="center" vertical="center"/>
    </xf>
  </cellXfs>
  <cellStyles count="13">
    <cellStyle name="Moeda" xfId="1" builtinId="4"/>
    <cellStyle name="Moeda 12" xfId="9" xr:uid="{45E4B466-86BC-46FF-B034-C46EFE98FEC3}"/>
    <cellStyle name="Moeda 2" xfId="10" xr:uid="{29427F66-ED70-48B8-B959-70DCB9ECBC8E}"/>
    <cellStyle name="Normal" xfId="0" builtinId="0"/>
    <cellStyle name="Normal 182 2" xfId="12" xr:uid="{4FA7AE35-B685-444C-9764-2A722872FFB8}"/>
    <cellStyle name="Normal 188" xfId="11" xr:uid="{804AE1FC-CCCB-41A1-B101-4FCD6E57B969}"/>
    <cellStyle name="Normal 198" xfId="4" xr:uid="{6BBB6BAE-667F-42B8-BA70-5B1606108652}"/>
    <cellStyle name="Normal 2" xfId="3" xr:uid="{43A2B6F6-A74B-4B34-B9F4-ED86B432BE68}"/>
    <cellStyle name="Normal 2 5" xfId="5" xr:uid="{5EE3CAFB-8A9C-4C92-A935-1C05AF598FB2}"/>
    <cellStyle name="Porcentagem" xfId="2" builtinId="5"/>
    <cellStyle name="Vírgula 19" xfId="7" xr:uid="{10AE955F-05CA-4E73-B59D-746310FC802C}"/>
    <cellStyle name="Vírgula 2" xfId="6" xr:uid="{610879D5-AEFA-4287-8FFC-E305950F7E88}"/>
    <cellStyle name="Vírgula 3" xfId="8" xr:uid="{8D33E901-FAE5-44A5-A72A-0031345B51BC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78517</xdr:rowOff>
    </xdr:from>
    <xdr:ext cx="761999" cy="835882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135667"/>
          <a:ext cx="761999" cy="83588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811865</xdr:colOff>
      <xdr:row>0</xdr:row>
      <xdr:rowOff>60511</xdr:rowOff>
    </xdr:from>
    <xdr:ext cx="700930" cy="835959"/>
    <xdr:pic>
      <xdr:nvPicPr>
        <xdr:cNvPr id="2" name="Objeto 3">
          <a:extLst>
            <a:ext uri="{FF2B5EF4-FFF2-40B4-BE49-F238E27FC236}">
              <a16:creationId xmlns:a16="http://schemas.microsoft.com/office/drawing/2014/main" id="{F7BE4104-9483-44D5-853A-A77A32F31F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1865" y="60511"/>
          <a:ext cx="700930" cy="83595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0"/>
  <sheetViews>
    <sheetView tabSelected="1" view="pageBreakPreview" zoomScaleNormal="100" zoomScaleSheetLayoutView="100" workbookViewId="0">
      <pane ySplit="11" topLeftCell="A12" activePane="bottomLeft" state="frozen"/>
      <selection pane="bottomLeft" activeCell="I2" sqref="I2"/>
    </sheetView>
  </sheetViews>
  <sheetFormatPr defaultRowHeight="15" x14ac:dyDescent="0.25"/>
  <cols>
    <col min="1" max="1" width="13.42578125" style="1" customWidth="1"/>
    <col min="2" max="2" width="13" style="2" customWidth="1"/>
    <col min="3" max="3" width="16.85546875" style="2" customWidth="1"/>
    <col min="4" max="4" width="80" style="4" customWidth="1"/>
    <col min="5" max="6" width="10" style="1" customWidth="1"/>
    <col min="7" max="7" width="13" style="3" customWidth="1"/>
    <col min="8" max="9" width="17" style="3" customWidth="1"/>
    <col min="10" max="10" width="9.140625" style="1"/>
  </cols>
  <sheetData>
    <row r="1" spans="1:10" ht="5.0999999999999996" customHeight="1" x14ac:dyDescent="0.25">
      <c r="A1" s="110"/>
      <c r="B1" s="109"/>
      <c r="C1" s="109"/>
      <c r="D1" s="108"/>
      <c r="E1" s="110"/>
      <c r="F1" s="110"/>
      <c r="G1" s="111"/>
      <c r="H1" s="111"/>
      <c r="I1" s="111"/>
    </row>
    <row r="2" spans="1:10" x14ac:dyDescent="0.25">
      <c r="A2" s="125"/>
      <c r="B2" s="126"/>
      <c r="C2" s="126"/>
      <c r="D2" s="127"/>
      <c r="E2" s="128"/>
      <c r="F2" s="128"/>
      <c r="G2" s="129"/>
      <c r="H2" s="130" t="s">
        <v>105</v>
      </c>
      <c r="I2" s="84"/>
    </row>
    <row r="3" spans="1:10" x14ac:dyDescent="0.25">
      <c r="A3" s="107"/>
      <c r="B3" s="108" t="s">
        <v>110</v>
      </c>
      <c r="C3" s="109"/>
      <c r="D3" s="108"/>
      <c r="E3" s="110"/>
      <c r="F3" s="110"/>
      <c r="G3" s="111"/>
      <c r="H3" s="112" t="s">
        <v>109</v>
      </c>
      <c r="I3" s="113"/>
    </row>
    <row r="4" spans="1:10" x14ac:dyDescent="0.25">
      <c r="A4" s="107"/>
      <c r="B4" s="114" t="s">
        <v>111</v>
      </c>
      <c r="C4" s="109"/>
      <c r="D4" s="108"/>
      <c r="E4" s="110"/>
      <c r="F4" s="110"/>
      <c r="G4" s="111"/>
      <c r="H4" s="112"/>
      <c r="I4" s="113"/>
    </row>
    <row r="5" spans="1:10" x14ac:dyDescent="0.25">
      <c r="A5" s="107"/>
      <c r="B5" s="108" t="s">
        <v>112</v>
      </c>
      <c r="C5" s="109"/>
      <c r="D5" s="108"/>
      <c r="E5" s="110"/>
      <c r="F5" s="110"/>
      <c r="G5" s="111"/>
      <c r="H5" s="112" t="s">
        <v>106</v>
      </c>
      <c r="I5" s="115"/>
    </row>
    <row r="6" spans="1:10" ht="20.100000000000001" customHeight="1" x14ac:dyDescent="0.25">
      <c r="A6" s="107"/>
      <c r="B6" s="109"/>
      <c r="C6" s="109"/>
      <c r="D6" s="116"/>
      <c r="E6" s="110"/>
      <c r="F6" s="110"/>
      <c r="G6" s="111"/>
      <c r="H6" s="112" t="s">
        <v>107</v>
      </c>
      <c r="I6" s="115" t="s">
        <v>108</v>
      </c>
    </row>
    <row r="7" spans="1:10" ht="25.5" x14ac:dyDescent="0.25">
      <c r="A7" s="107"/>
      <c r="B7" s="109"/>
      <c r="C7" s="109"/>
      <c r="D7" s="117" t="s">
        <v>113</v>
      </c>
      <c r="E7" s="110"/>
      <c r="F7" s="110"/>
      <c r="G7" s="111"/>
      <c r="H7" s="118">
        <v>1.1194</v>
      </c>
      <c r="I7" s="119">
        <v>0.69289999999999996</v>
      </c>
    </row>
    <row r="8" spans="1:10" ht="45" customHeight="1" x14ac:dyDescent="0.25">
      <c r="A8" s="120" t="s">
        <v>213</v>
      </c>
      <c r="B8" s="121"/>
      <c r="C8" s="121"/>
      <c r="D8" s="108"/>
      <c r="E8" s="110"/>
      <c r="F8" s="110"/>
      <c r="G8" s="111"/>
      <c r="H8" s="111"/>
      <c r="I8" s="115"/>
    </row>
    <row r="9" spans="1:10" x14ac:dyDescent="0.25">
      <c r="A9" s="120"/>
      <c r="B9" s="121"/>
      <c r="C9" s="121"/>
      <c r="D9" s="108"/>
      <c r="E9" s="110"/>
      <c r="F9" s="110"/>
      <c r="G9" s="111"/>
      <c r="H9" s="111"/>
      <c r="I9" s="113"/>
    </row>
    <row r="10" spans="1:10" ht="5.0999999999999996" customHeight="1" x14ac:dyDescent="0.25">
      <c r="A10" s="110"/>
      <c r="B10" s="109"/>
      <c r="C10" s="109"/>
      <c r="D10" s="108"/>
      <c r="E10" s="110"/>
      <c r="F10" s="110"/>
      <c r="G10" s="111"/>
      <c r="H10" s="111"/>
      <c r="I10" s="111"/>
    </row>
    <row r="11" spans="1:10" ht="20.100000000000001" customHeight="1" x14ac:dyDescent="0.25">
      <c r="A11" s="122" t="s">
        <v>0</v>
      </c>
      <c r="B11" s="123" t="s">
        <v>2</v>
      </c>
      <c r="C11" s="123" t="s">
        <v>3</v>
      </c>
      <c r="D11" s="123" t="s">
        <v>4</v>
      </c>
      <c r="E11" s="122" t="s">
        <v>5</v>
      </c>
      <c r="F11" s="122" t="s">
        <v>6</v>
      </c>
      <c r="G11" s="124" t="s">
        <v>7</v>
      </c>
      <c r="H11" s="124" t="s">
        <v>8</v>
      </c>
      <c r="I11" s="124" t="s">
        <v>9</v>
      </c>
    </row>
    <row r="12" spans="1:10" x14ac:dyDescent="0.25">
      <c r="A12" s="87"/>
      <c r="B12" s="88"/>
      <c r="C12" s="88"/>
      <c r="D12" s="89"/>
      <c r="E12" s="87"/>
      <c r="F12" s="87"/>
      <c r="G12" s="90"/>
      <c r="H12" s="90"/>
      <c r="I12" s="90"/>
    </row>
    <row r="13" spans="1:10" s="6" customFormat="1" ht="24.95" customHeight="1" x14ac:dyDescent="0.25">
      <c r="A13" s="96" t="s">
        <v>114</v>
      </c>
      <c r="B13" s="97"/>
      <c r="C13" s="97"/>
      <c r="D13" s="98" t="s">
        <v>10</v>
      </c>
      <c r="E13" s="96"/>
      <c r="F13" s="96"/>
      <c r="G13" s="99"/>
      <c r="H13" s="99"/>
      <c r="I13" s="99">
        <f>SUM(I14:I15)</f>
        <v>0</v>
      </c>
      <c r="J13" s="5"/>
    </row>
    <row r="14" spans="1:10" x14ac:dyDescent="0.25">
      <c r="A14" s="93">
        <v>1</v>
      </c>
      <c r="B14" s="94" t="s">
        <v>11</v>
      </c>
      <c r="C14" s="94">
        <v>90777</v>
      </c>
      <c r="D14" s="95" t="s">
        <v>12</v>
      </c>
      <c r="E14" s="93" t="s">
        <v>13</v>
      </c>
      <c r="F14" s="93">
        <v>125</v>
      </c>
      <c r="G14" s="85"/>
      <c r="H14" s="92">
        <f>ROUND((G14*(1+$I$2)),2)</f>
        <v>0</v>
      </c>
      <c r="I14" s="92">
        <f>ROUND((F14*H14),2)</f>
        <v>0</v>
      </c>
    </row>
    <row r="15" spans="1:10" x14ac:dyDescent="0.25">
      <c r="A15" s="93">
        <v>2</v>
      </c>
      <c r="B15" s="94" t="s">
        <v>11</v>
      </c>
      <c r="C15" s="94">
        <v>88255</v>
      </c>
      <c r="D15" s="95" t="s">
        <v>14</v>
      </c>
      <c r="E15" s="93" t="s">
        <v>13</v>
      </c>
      <c r="F15" s="93">
        <v>530</v>
      </c>
      <c r="G15" s="85"/>
      <c r="H15" s="92">
        <f>ROUND((G15*(1+$I$2)),2)</f>
        <v>0</v>
      </c>
      <c r="I15" s="92">
        <f>ROUND((F15*H15),2)</f>
        <v>0</v>
      </c>
    </row>
    <row r="16" spans="1:10" s="6" customFormat="1" ht="24.95" customHeight="1" x14ac:dyDescent="0.25">
      <c r="A16" s="96" t="s">
        <v>115</v>
      </c>
      <c r="B16" s="97"/>
      <c r="C16" s="97"/>
      <c r="D16" s="98" t="s">
        <v>15</v>
      </c>
      <c r="E16" s="96"/>
      <c r="F16" s="96"/>
      <c r="G16" s="99"/>
      <c r="H16" s="99"/>
      <c r="I16" s="99">
        <f>SUM(I18:I20)</f>
        <v>0</v>
      </c>
      <c r="J16" s="5"/>
    </row>
    <row r="17" spans="1:10" x14ac:dyDescent="0.25">
      <c r="A17" s="100"/>
      <c r="B17" s="101"/>
      <c r="C17" s="101"/>
      <c r="D17" s="101"/>
      <c r="E17" s="101"/>
      <c r="F17" s="101"/>
      <c r="G17" s="101"/>
      <c r="H17" s="101"/>
      <c r="I17" s="102"/>
    </row>
    <row r="18" spans="1:10" ht="30" x14ac:dyDescent="0.25">
      <c r="A18" s="93">
        <v>3</v>
      </c>
      <c r="B18" s="94" t="s">
        <v>11</v>
      </c>
      <c r="C18" s="94">
        <v>103689</v>
      </c>
      <c r="D18" s="95" t="s">
        <v>16</v>
      </c>
      <c r="E18" s="93" t="s">
        <v>17</v>
      </c>
      <c r="F18" s="93">
        <v>4.5</v>
      </c>
      <c r="G18" s="85"/>
      <c r="H18" s="92">
        <f t="shared" ref="H18:H20" si="0">ROUND((G18*(1+$I$2)),2)</f>
        <v>0</v>
      </c>
      <c r="I18" s="92">
        <f t="shared" ref="I18:I20" si="1">ROUND((F18*H18),2)</f>
        <v>0</v>
      </c>
    </row>
    <row r="19" spans="1:10" x14ac:dyDescent="0.25">
      <c r="A19" s="93">
        <v>4</v>
      </c>
      <c r="B19" s="94" t="s">
        <v>11</v>
      </c>
      <c r="C19" s="94">
        <v>98459</v>
      </c>
      <c r="D19" s="95" t="s">
        <v>18</v>
      </c>
      <c r="E19" s="93" t="s">
        <v>17</v>
      </c>
      <c r="F19" s="93">
        <v>14</v>
      </c>
      <c r="G19" s="85"/>
      <c r="H19" s="92">
        <f t="shared" si="0"/>
        <v>0</v>
      </c>
      <c r="I19" s="92">
        <f t="shared" si="1"/>
        <v>0</v>
      </c>
    </row>
    <row r="20" spans="1:10" x14ac:dyDescent="0.25">
      <c r="A20" s="93">
        <v>5</v>
      </c>
      <c r="B20" s="94" t="s">
        <v>11</v>
      </c>
      <c r="C20" s="94">
        <v>98458</v>
      </c>
      <c r="D20" s="95" t="s">
        <v>19</v>
      </c>
      <c r="E20" s="93" t="s">
        <v>17</v>
      </c>
      <c r="F20" s="93">
        <v>14</v>
      </c>
      <c r="G20" s="85"/>
      <c r="H20" s="92">
        <f t="shared" si="0"/>
        <v>0</v>
      </c>
      <c r="I20" s="92">
        <f t="shared" si="1"/>
        <v>0</v>
      </c>
    </row>
    <row r="21" spans="1:10" s="6" customFormat="1" ht="24.95" customHeight="1" x14ac:dyDescent="0.25">
      <c r="A21" s="96" t="s">
        <v>116</v>
      </c>
      <c r="B21" s="97"/>
      <c r="C21" s="97"/>
      <c r="D21" s="98" t="s">
        <v>20</v>
      </c>
      <c r="E21" s="96"/>
      <c r="F21" s="96"/>
      <c r="G21" s="99"/>
      <c r="H21" s="99"/>
      <c r="I21" s="99">
        <f>SUM(I23:I36)</f>
        <v>0</v>
      </c>
      <c r="J21" s="5"/>
    </row>
    <row r="22" spans="1:10" x14ac:dyDescent="0.25">
      <c r="A22" s="100"/>
      <c r="B22" s="101"/>
      <c r="C22" s="101"/>
      <c r="D22" s="101"/>
      <c r="E22" s="101"/>
      <c r="F22" s="101"/>
      <c r="G22" s="101"/>
      <c r="H22" s="101"/>
      <c r="I22" s="102"/>
    </row>
    <row r="23" spans="1:10" x14ac:dyDescent="0.25">
      <c r="A23" s="93">
        <v>6</v>
      </c>
      <c r="B23" s="94" t="s">
        <v>11</v>
      </c>
      <c r="C23" s="94">
        <v>99814</v>
      </c>
      <c r="D23" s="95" t="s">
        <v>21</v>
      </c>
      <c r="E23" s="93" t="s">
        <v>17</v>
      </c>
      <c r="F23" s="93">
        <v>1024.0999999999999</v>
      </c>
      <c r="G23" s="85"/>
      <c r="H23" s="92">
        <f t="shared" ref="H23:H36" si="2">ROUND((G23*(1+$I$2)),2)</f>
        <v>0</v>
      </c>
      <c r="I23" s="92">
        <f t="shared" ref="I23:I36" si="3">ROUND((F23*H23),2)</f>
        <v>0</v>
      </c>
    </row>
    <row r="24" spans="1:10" ht="30" x14ac:dyDescent="0.25">
      <c r="A24" s="93">
        <v>7</v>
      </c>
      <c r="B24" s="94" t="s">
        <v>22</v>
      </c>
      <c r="C24" s="94">
        <v>13416</v>
      </c>
      <c r="D24" s="95" t="s">
        <v>205</v>
      </c>
      <c r="E24" s="93" t="s">
        <v>17</v>
      </c>
      <c r="F24" s="93">
        <v>215.9</v>
      </c>
      <c r="G24" s="85"/>
      <c r="H24" s="92">
        <f t="shared" si="2"/>
        <v>0</v>
      </c>
      <c r="I24" s="92">
        <f t="shared" si="3"/>
        <v>0</v>
      </c>
    </row>
    <row r="25" spans="1:10" ht="60" x14ac:dyDescent="0.25">
      <c r="A25" s="93">
        <v>8</v>
      </c>
      <c r="B25" s="94" t="s">
        <v>11</v>
      </c>
      <c r="C25" s="94">
        <v>10527</v>
      </c>
      <c r="D25" s="95" t="s">
        <v>23</v>
      </c>
      <c r="E25" s="93" t="s">
        <v>24</v>
      </c>
      <c r="F25" s="93">
        <v>140</v>
      </c>
      <c r="G25" s="85"/>
      <c r="H25" s="92">
        <f t="shared" si="2"/>
        <v>0</v>
      </c>
      <c r="I25" s="92">
        <f t="shared" si="3"/>
        <v>0</v>
      </c>
    </row>
    <row r="26" spans="1:10" ht="30" x14ac:dyDescent="0.25">
      <c r="A26" s="93">
        <v>9</v>
      </c>
      <c r="B26" s="94" t="s">
        <v>11</v>
      </c>
      <c r="C26" s="94">
        <v>97064</v>
      </c>
      <c r="D26" s="95" t="s">
        <v>25</v>
      </c>
      <c r="E26" s="93" t="s">
        <v>26</v>
      </c>
      <c r="F26" s="93">
        <v>140</v>
      </c>
      <c r="G26" s="85"/>
      <c r="H26" s="92">
        <f t="shared" si="2"/>
        <v>0</v>
      </c>
      <c r="I26" s="92">
        <f t="shared" si="3"/>
        <v>0</v>
      </c>
    </row>
    <row r="27" spans="1:10" ht="30" x14ac:dyDescent="0.25">
      <c r="A27" s="93">
        <v>10</v>
      </c>
      <c r="B27" s="94" t="s">
        <v>11</v>
      </c>
      <c r="C27" s="94">
        <v>88415</v>
      </c>
      <c r="D27" s="95" t="s">
        <v>27</v>
      </c>
      <c r="E27" s="93" t="s">
        <v>17</v>
      </c>
      <c r="F27" s="93">
        <v>181.85</v>
      </c>
      <c r="G27" s="85"/>
      <c r="H27" s="92">
        <f t="shared" si="2"/>
        <v>0</v>
      </c>
      <c r="I27" s="92">
        <f t="shared" si="3"/>
        <v>0</v>
      </c>
    </row>
    <row r="28" spans="1:10" ht="30" x14ac:dyDescent="0.25">
      <c r="A28" s="93">
        <v>11</v>
      </c>
      <c r="B28" s="94" t="s">
        <v>11</v>
      </c>
      <c r="C28" s="94">
        <v>95305</v>
      </c>
      <c r="D28" s="95" t="s">
        <v>28</v>
      </c>
      <c r="E28" s="93" t="s">
        <v>17</v>
      </c>
      <c r="F28" s="93">
        <v>181.85</v>
      </c>
      <c r="G28" s="85"/>
      <c r="H28" s="92">
        <f t="shared" si="2"/>
        <v>0</v>
      </c>
      <c r="I28" s="92">
        <f t="shared" si="3"/>
        <v>0</v>
      </c>
    </row>
    <row r="29" spans="1:10" ht="30" x14ac:dyDescent="0.25">
      <c r="A29" s="93">
        <v>12</v>
      </c>
      <c r="B29" s="94" t="s">
        <v>11</v>
      </c>
      <c r="C29" s="94">
        <v>95626</v>
      </c>
      <c r="D29" s="95" t="s">
        <v>29</v>
      </c>
      <c r="E29" s="93" t="s">
        <v>17</v>
      </c>
      <c r="F29" s="93">
        <v>987</v>
      </c>
      <c r="G29" s="85"/>
      <c r="H29" s="92">
        <f t="shared" si="2"/>
        <v>0</v>
      </c>
      <c r="I29" s="92">
        <f t="shared" si="3"/>
        <v>0</v>
      </c>
    </row>
    <row r="30" spans="1:10" ht="30" x14ac:dyDescent="0.25">
      <c r="A30" s="93">
        <v>13</v>
      </c>
      <c r="B30" s="94" t="s">
        <v>210</v>
      </c>
      <c r="C30" s="94" t="s">
        <v>31</v>
      </c>
      <c r="D30" s="95" t="s">
        <v>206</v>
      </c>
      <c r="E30" s="93" t="s">
        <v>32</v>
      </c>
      <c r="F30" s="93">
        <v>85</v>
      </c>
      <c r="G30" s="85"/>
      <c r="H30" s="92">
        <f t="shared" si="2"/>
        <v>0</v>
      </c>
      <c r="I30" s="92">
        <f t="shared" si="3"/>
        <v>0</v>
      </c>
    </row>
    <row r="31" spans="1:10" x14ac:dyDescent="0.25">
      <c r="A31" s="93">
        <v>14</v>
      </c>
      <c r="B31" s="94" t="s">
        <v>22</v>
      </c>
      <c r="C31" s="94">
        <v>13171</v>
      </c>
      <c r="D31" s="95" t="s">
        <v>207</v>
      </c>
      <c r="E31" s="93" t="s">
        <v>17</v>
      </c>
      <c r="F31" s="93">
        <v>35.9</v>
      </c>
      <c r="G31" s="85"/>
      <c r="H31" s="92">
        <f t="shared" si="2"/>
        <v>0</v>
      </c>
      <c r="I31" s="92">
        <f t="shared" si="3"/>
        <v>0</v>
      </c>
    </row>
    <row r="32" spans="1:10" ht="30" x14ac:dyDescent="0.25">
      <c r="A32" s="93">
        <v>15</v>
      </c>
      <c r="B32" s="94" t="s">
        <v>11</v>
      </c>
      <c r="C32" s="94">
        <v>88485</v>
      </c>
      <c r="D32" s="95" t="s">
        <v>33</v>
      </c>
      <c r="E32" s="93" t="s">
        <v>17</v>
      </c>
      <c r="F32" s="93">
        <v>4.5999999999999996</v>
      </c>
      <c r="G32" s="85"/>
      <c r="H32" s="92">
        <f t="shared" si="2"/>
        <v>0</v>
      </c>
      <c r="I32" s="92">
        <f t="shared" si="3"/>
        <v>0</v>
      </c>
    </row>
    <row r="33" spans="1:10" ht="30" x14ac:dyDescent="0.25">
      <c r="A33" s="93">
        <v>16</v>
      </c>
      <c r="B33" s="94" t="s">
        <v>11</v>
      </c>
      <c r="C33" s="94">
        <v>88497</v>
      </c>
      <c r="D33" s="95" t="s">
        <v>34</v>
      </c>
      <c r="E33" s="93" t="s">
        <v>17</v>
      </c>
      <c r="F33" s="93">
        <v>61.65</v>
      </c>
      <c r="G33" s="85"/>
      <c r="H33" s="92">
        <f t="shared" si="2"/>
        <v>0</v>
      </c>
      <c r="I33" s="92">
        <f t="shared" si="3"/>
        <v>0</v>
      </c>
    </row>
    <row r="34" spans="1:10" ht="30" x14ac:dyDescent="0.25">
      <c r="A34" s="104">
        <v>17</v>
      </c>
      <c r="B34" s="105" t="s">
        <v>11</v>
      </c>
      <c r="C34" s="105">
        <v>88496</v>
      </c>
      <c r="D34" s="106" t="s">
        <v>35</v>
      </c>
      <c r="E34" s="104" t="s">
        <v>17</v>
      </c>
      <c r="F34" s="104">
        <v>1</v>
      </c>
      <c r="G34" s="86"/>
      <c r="H34" s="103">
        <f t="shared" si="2"/>
        <v>0</v>
      </c>
      <c r="I34" s="103">
        <f t="shared" si="3"/>
        <v>0</v>
      </c>
    </row>
    <row r="35" spans="1:10" ht="30" x14ac:dyDescent="0.25">
      <c r="A35" s="93">
        <v>18</v>
      </c>
      <c r="B35" s="94" t="s">
        <v>11</v>
      </c>
      <c r="C35" s="94">
        <v>88489</v>
      </c>
      <c r="D35" s="95" t="s">
        <v>36</v>
      </c>
      <c r="E35" s="93" t="s">
        <v>17</v>
      </c>
      <c r="F35" s="93">
        <v>1265</v>
      </c>
      <c r="G35" s="85"/>
      <c r="H35" s="92">
        <f t="shared" si="2"/>
        <v>0</v>
      </c>
      <c r="I35" s="92">
        <f t="shared" si="3"/>
        <v>0</v>
      </c>
    </row>
    <row r="36" spans="1:10" ht="30" x14ac:dyDescent="0.25">
      <c r="A36" s="93">
        <v>19</v>
      </c>
      <c r="B36" s="94" t="s">
        <v>11</v>
      </c>
      <c r="C36" s="94">
        <v>88488</v>
      </c>
      <c r="D36" s="95" t="s">
        <v>37</v>
      </c>
      <c r="E36" s="93" t="s">
        <v>17</v>
      </c>
      <c r="F36" s="93">
        <v>530</v>
      </c>
      <c r="G36" s="85"/>
      <c r="H36" s="92">
        <f t="shared" si="2"/>
        <v>0</v>
      </c>
      <c r="I36" s="92">
        <f t="shared" si="3"/>
        <v>0</v>
      </c>
    </row>
    <row r="37" spans="1:10" s="6" customFormat="1" ht="24.95" customHeight="1" x14ac:dyDescent="0.25">
      <c r="A37" s="96" t="s">
        <v>117</v>
      </c>
      <c r="B37" s="97"/>
      <c r="C37" s="97"/>
      <c r="D37" s="98" t="s">
        <v>38</v>
      </c>
      <c r="E37" s="96"/>
      <c r="F37" s="96"/>
      <c r="G37" s="99"/>
      <c r="H37" s="99"/>
      <c r="I37" s="99">
        <f>SUM(I39:I53)</f>
        <v>0</v>
      </c>
      <c r="J37" s="5"/>
    </row>
    <row r="38" spans="1:10" x14ac:dyDescent="0.25">
      <c r="A38" s="100"/>
      <c r="B38" s="101"/>
      <c r="C38" s="101"/>
      <c r="D38" s="101"/>
      <c r="E38" s="101"/>
      <c r="F38" s="101"/>
      <c r="G38" s="101"/>
      <c r="H38" s="101"/>
      <c r="I38" s="102"/>
    </row>
    <row r="39" spans="1:10" ht="45" x14ac:dyDescent="0.25">
      <c r="A39" s="93">
        <v>20</v>
      </c>
      <c r="B39" s="94" t="s">
        <v>11</v>
      </c>
      <c r="C39" s="94">
        <v>98575</v>
      </c>
      <c r="D39" s="95" t="s">
        <v>39</v>
      </c>
      <c r="E39" s="93" t="s">
        <v>26</v>
      </c>
      <c r="F39" s="93">
        <v>10</v>
      </c>
      <c r="G39" s="85"/>
      <c r="H39" s="92">
        <f t="shared" ref="H39:H53" si="4">ROUND((G39*(1+$I$2)),2)</f>
        <v>0</v>
      </c>
      <c r="I39" s="92">
        <f t="shared" ref="I39:I53" si="5">ROUND((F39*H39),2)</f>
        <v>0</v>
      </c>
    </row>
    <row r="40" spans="1:10" ht="30" x14ac:dyDescent="0.25">
      <c r="A40" s="93">
        <v>21</v>
      </c>
      <c r="B40" s="94" t="s">
        <v>11</v>
      </c>
      <c r="C40" s="94">
        <v>97622</v>
      </c>
      <c r="D40" s="95" t="s">
        <v>40</v>
      </c>
      <c r="E40" s="93" t="s">
        <v>41</v>
      </c>
      <c r="F40" s="93">
        <v>7</v>
      </c>
      <c r="G40" s="85"/>
      <c r="H40" s="92">
        <f t="shared" si="4"/>
        <v>0</v>
      </c>
      <c r="I40" s="92">
        <f t="shared" si="5"/>
        <v>0</v>
      </c>
    </row>
    <row r="41" spans="1:10" ht="30" x14ac:dyDescent="0.25">
      <c r="A41" s="93">
        <v>22</v>
      </c>
      <c r="B41" s="94" t="s">
        <v>42</v>
      </c>
      <c r="C41" s="94" t="s">
        <v>43</v>
      </c>
      <c r="D41" s="95" t="s">
        <v>44</v>
      </c>
      <c r="E41" s="93" t="s">
        <v>17</v>
      </c>
      <c r="F41" s="93">
        <v>43.7</v>
      </c>
      <c r="G41" s="85"/>
      <c r="H41" s="92">
        <f t="shared" si="4"/>
        <v>0</v>
      </c>
      <c r="I41" s="92">
        <f t="shared" si="5"/>
        <v>0</v>
      </c>
    </row>
    <row r="42" spans="1:10" x14ac:dyDescent="0.25">
      <c r="A42" s="93">
        <v>23</v>
      </c>
      <c r="B42" s="94" t="s">
        <v>42</v>
      </c>
      <c r="C42" s="94" t="s">
        <v>45</v>
      </c>
      <c r="D42" s="95" t="s">
        <v>46</v>
      </c>
      <c r="E42" s="93" t="s">
        <v>32</v>
      </c>
      <c r="F42" s="93">
        <v>26</v>
      </c>
      <c r="G42" s="85"/>
      <c r="H42" s="92">
        <f t="shared" si="4"/>
        <v>0</v>
      </c>
      <c r="I42" s="92">
        <f t="shared" si="5"/>
        <v>0</v>
      </c>
    </row>
    <row r="43" spans="1:10" ht="45" x14ac:dyDescent="0.25">
      <c r="A43" s="93">
        <v>24</v>
      </c>
      <c r="B43" s="94" t="s">
        <v>11</v>
      </c>
      <c r="C43" s="94">
        <v>92915</v>
      </c>
      <c r="D43" s="95" t="s">
        <v>47</v>
      </c>
      <c r="E43" s="93" t="s">
        <v>48</v>
      </c>
      <c r="F43" s="93">
        <v>13.44</v>
      </c>
      <c r="G43" s="85"/>
      <c r="H43" s="92">
        <f t="shared" si="4"/>
        <v>0</v>
      </c>
      <c r="I43" s="92">
        <f t="shared" si="5"/>
        <v>0</v>
      </c>
    </row>
    <row r="44" spans="1:10" ht="30" x14ac:dyDescent="0.25">
      <c r="A44" s="93">
        <v>25</v>
      </c>
      <c r="B44" s="94" t="s">
        <v>11</v>
      </c>
      <c r="C44" s="94">
        <v>97631</v>
      </c>
      <c r="D44" s="95" t="s">
        <v>49</v>
      </c>
      <c r="E44" s="93" t="s">
        <v>17</v>
      </c>
      <c r="F44" s="93">
        <v>26.6</v>
      </c>
      <c r="G44" s="85"/>
      <c r="H44" s="92">
        <f t="shared" si="4"/>
        <v>0</v>
      </c>
      <c r="I44" s="92">
        <f t="shared" si="5"/>
        <v>0</v>
      </c>
    </row>
    <row r="45" spans="1:10" ht="45" x14ac:dyDescent="0.25">
      <c r="A45" s="93">
        <v>26</v>
      </c>
      <c r="B45" s="94" t="s">
        <v>11</v>
      </c>
      <c r="C45" s="94">
        <v>87879</v>
      </c>
      <c r="D45" s="95" t="s">
        <v>50</v>
      </c>
      <c r="E45" s="93" t="s">
        <v>17</v>
      </c>
      <c r="F45" s="93">
        <v>5.69</v>
      </c>
      <c r="G45" s="85"/>
      <c r="H45" s="92">
        <f t="shared" si="4"/>
        <v>0</v>
      </c>
      <c r="I45" s="92">
        <f t="shared" si="5"/>
        <v>0</v>
      </c>
    </row>
    <row r="46" spans="1:10" ht="45" x14ac:dyDescent="0.25">
      <c r="A46" s="93">
        <v>27</v>
      </c>
      <c r="B46" s="94" t="s">
        <v>11</v>
      </c>
      <c r="C46" s="94">
        <v>87905</v>
      </c>
      <c r="D46" s="95" t="s">
        <v>51</v>
      </c>
      <c r="E46" s="93" t="s">
        <v>17</v>
      </c>
      <c r="F46" s="93">
        <v>23</v>
      </c>
      <c r="G46" s="85"/>
      <c r="H46" s="92">
        <f t="shared" si="4"/>
        <v>0</v>
      </c>
      <c r="I46" s="92">
        <f t="shared" si="5"/>
        <v>0</v>
      </c>
    </row>
    <row r="47" spans="1:10" ht="45" x14ac:dyDescent="0.25">
      <c r="A47" s="93">
        <v>28</v>
      </c>
      <c r="B47" s="94" t="s">
        <v>11</v>
      </c>
      <c r="C47" s="94">
        <v>104951</v>
      </c>
      <c r="D47" s="95" t="s">
        <v>52</v>
      </c>
      <c r="E47" s="93" t="s">
        <v>17</v>
      </c>
      <c r="F47" s="93">
        <v>3.6</v>
      </c>
      <c r="G47" s="85"/>
      <c r="H47" s="92">
        <f t="shared" si="4"/>
        <v>0</v>
      </c>
      <c r="I47" s="92">
        <f t="shared" si="5"/>
        <v>0</v>
      </c>
    </row>
    <row r="48" spans="1:10" ht="45" x14ac:dyDescent="0.25">
      <c r="A48" s="93">
        <v>29</v>
      </c>
      <c r="B48" s="94" t="s">
        <v>11</v>
      </c>
      <c r="C48" s="94">
        <v>87775</v>
      </c>
      <c r="D48" s="95" t="s">
        <v>53</v>
      </c>
      <c r="E48" s="93" t="s">
        <v>17</v>
      </c>
      <c r="F48" s="93">
        <v>24</v>
      </c>
      <c r="G48" s="85"/>
      <c r="H48" s="92">
        <f t="shared" si="4"/>
        <v>0</v>
      </c>
      <c r="I48" s="92">
        <f t="shared" si="5"/>
        <v>0</v>
      </c>
    </row>
    <row r="49" spans="1:10" ht="60" x14ac:dyDescent="0.25">
      <c r="A49" s="93">
        <v>30</v>
      </c>
      <c r="B49" s="94" t="s">
        <v>210</v>
      </c>
      <c r="C49" s="94" t="s">
        <v>54</v>
      </c>
      <c r="D49" s="95" t="s">
        <v>208</v>
      </c>
      <c r="E49" s="93" t="s">
        <v>55</v>
      </c>
      <c r="F49" s="93">
        <v>1</v>
      </c>
      <c r="G49" s="85"/>
      <c r="H49" s="92">
        <f t="shared" si="4"/>
        <v>0</v>
      </c>
      <c r="I49" s="92">
        <f t="shared" si="5"/>
        <v>0</v>
      </c>
    </row>
    <row r="50" spans="1:10" ht="30" x14ac:dyDescent="0.25">
      <c r="A50" s="93">
        <v>31</v>
      </c>
      <c r="B50" s="94" t="s">
        <v>11</v>
      </c>
      <c r="C50" s="94">
        <v>98115</v>
      </c>
      <c r="D50" s="95" t="s">
        <v>56</v>
      </c>
      <c r="E50" s="93" t="s">
        <v>32</v>
      </c>
      <c r="F50" s="93">
        <v>1</v>
      </c>
      <c r="G50" s="85"/>
      <c r="H50" s="92">
        <f t="shared" si="4"/>
        <v>0</v>
      </c>
      <c r="I50" s="92">
        <f t="shared" si="5"/>
        <v>0</v>
      </c>
    </row>
    <row r="51" spans="1:10" x14ac:dyDescent="0.25">
      <c r="A51" s="93">
        <v>32</v>
      </c>
      <c r="B51" s="94" t="s">
        <v>212</v>
      </c>
      <c r="C51" s="94" t="s">
        <v>57</v>
      </c>
      <c r="D51" s="95" t="s">
        <v>58</v>
      </c>
      <c r="E51" s="93" t="s">
        <v>26</v>
      </c>
      <c r="F51" s="93">
        <v>20</v>
      </c>
      <c r="G51" s="85"/>
      <c r="H51" s="92">
        <f t="shared" si="4"/>
        <v>0</v>
      </c>
      <c r="I51" s="92">
        <f t="shared" si="5"/>
        <v>0</v>
      </c>
    </row>
    <row r="52" spans="1:10" ht="30" x14ac:dyDescent="0.25">
      <c r="A52" s="93">
        <v>33</v>
      </c>
      <c r="B52" s="94" t="s">
        <v>60</v>
      </c>
      <c r="C52" s="94" t="s">
        <v>61</v>
      </c>
      <c r="D52" s="95" t="s">
        <v>62</v>
      </c>
      <c r="E52" s="93" t="s">
        <v>17</v>
      </c>
      <c r="F52" s="93">
        <v>19.600000000000001</v>
      </c>
      <c r="G52" s="85"/>
      <c r="H52" s="92">
        <f t="shared" si="4"/>
        <v>0</v>
      </c>
      <c r="I52" s="92">
        <f t="shared" si="5"/>
        <v>0</v>
      </c>
    </row>
    <row r="53" spans="1:10" ht="45" x14ac:dyDescent="0.25">
      <c r="A53" s="93">
        <v>34</v>
      </c>
      <c r="B53" s="94" t="s">
        <v>11</v>
      </c>
      <c r="C53" s="94">
        <v>96368</v>
      </c>
      <c r="D53" s="95" t="s">
        <v>63</v>
      </c>
      <c r="E53" s="93" t="s">
        <v>17</v>
      </c>
      <c r="F53" s="93">
        <v>19.600000000000001</v>
      </c>
      <c r="G53" s="85"/>
      <c r="H53" s="92">
        <f t="shared" si="4"/>
        <v>0</v>
      </c>
      <c r="I53" s="92">
        <f t="shared" si="5"/>
        <v>0</v>
      </c>
    </row>
    <row r="54" spans="1:10" s="6" customFormat="1" ht="24.95" customHeight="1" x14ac:dyDescent="0.25">
      <c r="A54" s="96" t="s">
        <v>118</v>
      </c>
      <c r="B54" s="97"/>
      <c r="C54" s="97"/>
      <c r="D54" s="98" t="s">
        <v>64</v>
      </c>
      <c r="E54" s="96"/>
      <c r="F54" s="96"/>
      <c r="G54" s="99"/>
      <c r="H54" s="99"/>
      <c r="I54" s="99">
        <f>SUM(I56:I68)</f>
        <v>0</v>
      </c>
      <c r="J54" s="5"/>
    </row>
    <row r="55" spans="1:10" x14ac:dyDescent="0.25">
      <c r="A55" s="93"/>
      <c r="B55" s="94"/>
      <c r="C55" s="94"/>
      <c r="D55" s="95"/>
      <c r="E55" s="93"/>
      <c r="F55" s="93"/>
      <c r="G55" s="92"/>
      <c r="H55" s="92"/>
      <c r="I55" s="92"/>
    </row>
    <row r="56" spans="1:10" ht="30" x14ac:dyDescent="0.25">
      <c r="A56" s="93">
        <v>35</v>
      </c>
      <c r="B56" s="94" t="s">
        <v>11</v>
      </c>
      <c r="C56" s="94">
        <v>97644</v>
      </c>
      <c r="D56" s="95" t="s">
        <v>65</v>
      </c>
      <c r="E56" s="93" t="s">
        <v>17</v>
      </c>
      <c r="F56" s="93">
        <v>23.1</v>
      </c>
      <c r="G56" s="85"/>
      <c r="H56" s="92">
        <f t="shared" ref="H56:H68" si="6">ROUND((G56*(1+$I$2)),2)</f>
        <v>0</v>
      </c>
      <c r="I56" s="92">
        <f t="shared" ref="I56:I68" si="7">ROUND((F56*H56),2)</f>
        <v>0</v>
      </c>
    </row>
    <row r="57" spans="1:10" ht="60" x14ac:dyDescent="0.25">
      <c r="A57" s="93">
        <v>36</v>
      </c>
      <c r="B57" s="94" t="s">
        <v>11</v>
      </c>
      <c r="C57" s="94">
        <v>90843</v>
      </c>
      <c r="D57" s="95" t="s">
        <v>66</v>
      </c>
      <c r="E57" s="93" t="s">
        <v>32</v>
      </c>
      <c r="F57" s="93">
        <v>2</v>
      </c>
      <c r="G57" s="85"/>
      <c r="H57" s="92">
        <f t="shared" si="6"/>
        <v>0</v>
      </c>
      <c r="I57" s="92">
        <f t="shared" si="7"/>
        <v>0</v>
      </c>
    </row>
    <row r="58" spans="1:10" ht="30" x14ac:dyDescent="0.25">
      <c r="A58" s="93">
        <v>37</v>
      </c>
      <c r="B58" s="94" t="s">
        <v>22</v>
      </c>
      <c r="C58" s="94">
        <v>8204</v>
      </c>
      <c r="D58" s="95" t="s">
        <v>214</v>
      </c>
      <c r="E58" s="93" t="s">
        <v>32</v>
      </c>
      <c r="F58" s="93">
        <v>7</v>
      </c>
      <c r="G58" s="85"/>
      <c r="H58" s="92">
        <f t="shared" si="6"/>
        <v>0</v>
      </c>
      <c r="I58" s="92">
        <f t="shared" si="7"/>
        <v>0</v>
      </c>
    </row>
    <row r="59" spans="1:10" ht="30" x14ac:dyDescent="0.25">
      <c r="A59" s="93">
        <v>38</v>
      </c>
      <c r="B59" s="94" t="s">
        <v>30</v>
      </c>
      <c r="C59" s="94" t="s">
        <v>68</v>
      </c>
      <c r="D59" s="95" t="s">
        <v>209</v>
      </c>
      <c r="E59" s="93" t="s">
        <v>32</v>
      </c>
      <c r="F59" s="93">
        <v>1</v>
      </c>
      <c r="G59" s="85"/>
      <c r="H59" s="92">
        <f t="shared" si="6"/>
        <v>0</v>
      </c>
      <c r="I59" s="92">
        <f t="shared" si="7"/>
        <v>0</v>
      </c>
    </row>
    <row r="60" spans="1:10" ht="30" x14ac:dyDescent="0.25">
      <c r="A60" s="93">
        <v>39</v>
      </c>
      <c r="B60" s="94" t="s">
        <v>11</v>
      </c>
      <c r="C60" s="94">
        <v>102197</v>
      </c>
      <c r="D60" s="95" t="s">
        <v>69</v>
      </c>
      <c r="E60" s="93" t="s">
        <v>17</v>
      </c>
      <c r="F60" s="93">
        <v>45.99</v>
      </c>
      <c r="G60" s="85"/>
      <c r="H60" s="92">
        <f t="shared" si="6"/>
        <v>0</v>
      </c>
      <c r="I60" s="92">
        <f t="shared" si="7"/>
        <v>0</v>
      </c>
    </row>
    <row r="61" spans="1:10" ht="30" x14ac:dyDescent="0.25">
      <c r="A61" s="93">
        <v>40</v>
      </c>
      <c r="B61" s="94" t="s">
        <v>11</v>
      </c>
      <c r="C61" s="94">
        <v>102200</v>
      </c>
      <c r="D61" s="95" t="s">
        <v>70</v>
      </c>
      <c r="E61" s="93" t="s">
        <v>17</v>
      </c>
      <c r="F61" s="93">
        <v>206.64</v>
      </c>
      <c r="G61" s="85"/>
      <c r="H61" s="92">
        <f t="shared" si="6"/>
        <v>0</v>
      </c>
      <c r="I61" s="92">
        <f t="shared" si="7"/>
        <v>0</v>
      </c>
    </row>
    <row r="62" spans="1:10" ht="30" x14ac:dyDescent="0.25">
      <c r="A62" s="93">
        <v>41</v>
      </c>
      <c r="B62" s="94" t="s">
        <v>11</v>
      </c>
      <c r="C62" s="94">
        <v>102219</v>
      </c>
      <c r="D62" s="95" t="s">
        <v>71</v>
      </c>
      <c r="E62" s="93" t="s">
        <v>17</v>
      </c>
      <c r="F62" s="93">
        <v>206.64</v>
      </c>
      <c r="G62" s="85"/>
      <c r="H62" s="92">
        <f t="shared" si="6"/>
        <v>0</v>
      </c>
      <c r="I62" s="92">
        <f t="shared" si="7"/>
        <v>0</v>
      </c>
    </row>
    <row r="63" spans="1:10" ht="120" x14ac:dyDescent="0.25">
      <c r="A63" s="93">
        <v>42</v>
      </c>
      <c r="B63" s="94" t="s">
        <v>210</v>
      </c>
      <c r="C63" s="94" t="s">
        <v>72</v>
      </c>
      <c r="D63" s="95" t="s">
        <v>73</v>
      </c>
      <c r="E63" s="93" t="s">
        <v>32</v>
      </c>
      <c r="F63" s="93">
        <v>1</v>
      </c>
      <c r="G63" s="85"/>
      <c r="H63" s="92">
        <f t="shared" si="6"/>
        <v>0</v>
      </c>
      <c r="I63" s="92">
        <f t="shared" si="7"/>
        <v>0</v>
      </c>
    </row>
    <row r="64" spans="1:10" ht="30" x14ac:dyDescent="0.25">
      <c r="A64" s="93">
        <v>43</v>
      </c>
      <c r="B64" s="94" t="s">
        <v>11</v>
      </c>
      <c r="C64" s="94">
        <v>91338</v>
      </c>
      <c r="D64" s="95" t="s">
        <v>74</v>
      </c>
      <c r="E64" s="93" t="s">
        <v>17</v>
      </c>
      <c r="F64" s="93">
        <v>2.31</v>
      </c>
      <c r="G64" s="85"/>
      <c r="H64" s="92">
        <f t="shared" si="6"/>
        <v>0</v>
      </c>
      <c r="I64" s="92">
        <f t="shared" si="7"/>
        <v>0</v>
      </c>
    </row>
    <row r="65" spans="1:10" ht="45" x14ac:dyDescent="0.25">
      <c r="A65" s="93">
        <v>44</v>
      </c>
      <c r="B65" s="94" t="s">
        <v>11</v>
      </c>
      <c r="C65" s="94">
        <v>87368</v>
      </c>
      <c r="D65" s="95" t="s">
        <v>75</v>
      </c>
      <c r="E65" s="93" t="s">
        <v>41</v>
      </c>
      <c r="F65" s="93">
        <v>2.3E-2</v>
      </c>
      <c r="G65" s="85"/>
      <c r="H65" s="92">
        <f t="shared" si="6"/>
        <v>0</v>
      </c>
      <c r="I65" s="92">
        <f t="shared" si="7"/>
        <v>0</v>
      </c>
    </row>
    <row r="66" spans="1:10" x14ac:dyDescent="0.25">
      <c r="A66" s="93">
        <v>45</v>
      </c>
      <c r="B66" s="94" t="s">
        <v>42</v>
      </c>
      <c r="C66" s="94" t="s">
        <v>76</v>
      </c>
      <c r="D66" s="95" t="s">
        <v>77</v>
      </c>
      <c r="E66" s="93" t="s">
        <v>17</v>
      </c>
      <c r="F66" s="93">
        <v>150.57</v>
      </c>
      <c r="G66" s="85"/>
      <c r="H66" s="92">
        <f t="shared" si="6"/>
        <v>0</v>
      </c>
      <c r="I66" s="92">
        <f t="shared" si="7"/>
        <v>0</v>
      </c>
    </row>
    <row r="67" spans="1:10" ht="30" x14ac:dyDescent="0.25">
      <c r="A67" s="93">
        <v>46</v>
      </c>
      <c r="B67" s="94" t="s">
        <v>11</v>
      </c>
      <c r="C67" s="94">
        <v>91341</v>
      </c>
      <c r="D67" s="95" t="s">
        <v>78</v>
      </c>
      <c r="E67" s="93" t="s">
        <v>17</v>
      </c>
      <c r="F67" s="93">
        <v>2.38</v>
      </c>
      <c r="G67" s="85"/>
      <c r="H67" s="92">
        <f t="shared" si="6"/>
        <v>0</v>
      </c>
      <c r="I67" s="92">
        <f t="shared" si="7"/>
        <v>0</v>
      </c>
    </row>
    <row r="68" spans="1:10" ht="30" x14ac:dyDescent="0.25">
      <c r="A68" s="93">
        <v>47</v>
      </c>
      <c r="B68" s="94" t="s">
        <v>11</v>
      </c>
      <c r="C68" s="94">
        <v>102188</v>
      </c>
      <c r="D68" s="95" t="s">
        <v>79</v>
      </c>
      <c r="E68" s="93" t="s">
        <v>32</v>
      </c>
      <c r="F68" s="93">
        <v>1</v>
      </c>
      <c r="G68" s="85"/>
      <c r="H68" s="92">
        <f t="shared" si="6"/>
        <v>0</v>
      </c>
      <c r="I68" s="92">
        <f t="shared" si="7"/>
        <v>0</v>
      </c>
    </row>
    <row r="69" spans="1:10" s="6" customFormat="1" ht="24.95" customHeight="1" x14ac:dyDescent="0.25">
      <c r="A69" s="96" t="s">
        <v>119</v>
      </c>
      <c r="B69" s="97"/>
      <c r="C69" s="97"/>
      <c r="D69" s="98" t="s">
        <v>80</v>
      </c>
      <c r="E69" s="96"/>
      <c r="F69" s="96"/>
      <c r="G69" s="99"/>
      <c r="H69" s="99"/>
      <c r="I69" s="99">
        <f>SUM(I71:I78)</f>
        <v>0</v>
      </c>
      <c r="J69" s="5"/>
    </row>
    <row r="70" spans="1:10" x14ac:dyDescent="0.25">
      <c r="A70" s="100"/>
      <c r="B70" s="101"/>
      <c r="C70" s="101"/>
      <c r="D70" s="101"/>
      <c r="E70" s="101"/>
      <c r="F70" s="101"/>
      <c r="G70" s="101"/>
      <c r="H70" s="101"/>
      <c r="I70" s="102"/>
    </row>
    <row r="71" spans="1:10" ht="30" x14ac:dyDescent="0.25">
      <c r="A71" s="93">
        <v>48</v>
      </c>
      <c r="B71" s="94" t="s">
        <v>11</v>
      </c>
      <c r="C71" s="94">
        <v>97634</v>
      </c>
      <c r="D71" s="95" t="s">
        <v>81</v>
      </c>
      <c r="E71" s="93" t="s">
        <v>17</v>
      </c>
      <c r="F71" s="93">
        <v>368.78</v>
      </c>
      <c r="G71" s="85"/>
      <c r="H71" s="92">
        <f t="shared" ref="H71:H78" si="8">ROUND((G71*(1+$I$2)),2)</f>
        <v>0</v>
      </c>
      <c r="I71" s="92">
        <f t="shared" ref="I71:I78" si="9">ROUND((F71*H71),2)</f>
        <v>0</v>
      </c>
    </row>
    <row r="72" spans="1:10" ht="30" x14ac:dyDescent="0.25">
      <c r="A72" s="93">
        <v>49</v>
      </c>
      <c r="B72" s="94" t="s">
        <v>11</v>
      </c>
      <c r="C72" s="94">
        <v>97633</v>
      </c>
      <c r="D72" s="95" t="s">
        <v>82</v>
      </c>
      <c r="E72" s="93" t="s">
        <v>17</v>
      </c>
      <c r="F72" s="93">
        <v>122.93</v>
      </c>
      <c r="G72" s="85"/>
      <c r="H72" s="92">
        <f t="shared" si="8"/>
        <v>0</v>
      </c>
      <c r="I72" s="92">
        <f t="shared" si="9"/>
        <v>0</v>
      </c>
    </row>
    <row r="73" spans="1:10" ht="30" x14ac:dyDescent="0.25">
      <c r="A73" s="93">
        <v>50</v>
      </c>
      <c r="B73" s="94" t="s">
        <v>11</v>
      </c>
      <c r="C73" s="94">
        <v>97632</v>
      </c>
      <c r="D73" s="95" t="s">
        <v>83</v>
      </c>
      <c r="E73" s="93" t="s">
        <v>26</v>
      </c>
      <c r="F73" s="93">
        <v>365.8</v>
      </c>
      <c r="G73" s="85"/>
      <c r="H73" s="92">
        <f t="shared" si="8"/>
        <v>0</v>
      </c>
      <c r="I73" s="92">
        <f t="shared" si="9"/>
        <v>0</v>
      </c>
    </row>
    <row r="74" spans="1:10" ht="45" x14ac:dyDescent="0.25">
      <c r="A74" s="93">
        <v>51</v>
      </c>
      <c r="B74" s="94" t="s">
        <v>11</v>
      </c>
      <c r="C74" s="94">
        <v>87256</v>
      </c>
      <c r="D74" s="95" t="s">
        <v>84</v>
      </c>
      <c r="E74" s="93" t="s">
        <v>17</v>
      </c>
      <c r="F74" s="93">
        <v>491.71</v>
      </c>
      <c r="G74" s="85"/>
      <c r="H74" s="92">
        <f t="shared" si="8"/>
        <v>0</v>
      </c>
      <c r="I74" s="92">
        <f t="shared" si="9"/>
        <v>0</v>
      </c>
    </row>
    <row r="75" spans="1:10" ht="30" x14ac:dyDescent="0.25">
      <c r="A75" s="93">
        <v>52</v>
      </c>
      <c r="B75" s="94" t="s">
        <v>11</v>
      </c>
      <c r="C75" s="94">
        <v>88650</v>
      </c>
      <c r="D75" s="95" t="s">
        <v>85</v>
      </c>
      <c r="E75" s="93" t="s">
        <v>26</v>
      </c>
      <c r="F75" s="93">
        <v>365.8</v>
      </c>
      <c r="G75" s="85"/>
      <c r="H75" s="92">
        <f t="shared" si="8"/>
        <v>0</v>
      </c>
      <c r="I75" s="92">
        <f t="shared" si="9"/>
        <v>0</v>
      </c>
    </row>
    <row r="76" spans="1:10" ht="30" x14ac:dyDescent="0.25">
      <c r="A76" s="93">
        <v>53</v>
      </c>
      <c r="B76" s="94" t="s">
        <v>11</v>
      </c>
      <c r="C76" s="94">
        <v>104790</v>
      </c>
      <c r="D76" s="95" t="s">
        <v>86</v>
      </c>
      <c r="E76" s="93" t="s">
        <v>41</v>
      </c>
      <c r="F76" s="93">
        <v>4.2</v>
      </c>
      <c r="G76" s="85"/>
      <c r="H76" s="92">
        <f t="shared" si="8"/>
        <v>0</v>
      </c>
      <c r="I76" s="92">
        <f t="shared" si="9"/>
        <v>0</v>
      </c>
    </row>
    <row r="77" spans="1:10" ht="45" x14ac:dyDescent="0.25">
      <c r="A77" s="93">
        <v>54</v>
      </c>
      <c r="B77" s="94" t="s">
        <v>11</v>
      </c>
      <c r="C77" s="94">
        <v>100324</v>
      </c>
      <c r="D77" s="95" t="s">
        <v>87</v>
      </c>
      <c r="E77" s="93" t="s">
        <v>41</v>
      </c>
      <c r="F77" s="93">
        <v>1.25</v>
      </c>
      <c r="G77" s="85"/>
      <c r="H77" s="92">
        <f t="shared" si="8"/>
        <v>0</v>
      </c>
      <c r="I77" s="92">
        <f t="shared" si="9"/>
        <v>0</v>
      </c>
    </row>
    <row r="78" spans="1:10" ht="45" x14ac:dyDescent="0.25">
      <c r="A78" s="93">
        <v>55</v>
      </c>
      <c r="B78" s="94" t="s">
        <v>11</v>
      </c>
      <c r="C78" s="94">
        <v>94990</v>
      </c>
      <c r="D78" s="95" t="s">
        <v>88</v>
      </c>
      <c r="E78" s="93" t="s">
        <v>41</v>
      </c>
      <c r="F78" s="93">
        <v>2.9</v>
      </c>
      <c r="G78" s="85"/>
      <c r="H78" s="92">
        <f t="shared" si="8"/>
        <v>0</v>
      </c>
      <c r="I78" s="92">
        <f t="shared" si="9"/>
        <v>0</v>
      </c>
    </row>
    <row r="79" spans="1:10" s="6" customFormat="1" ht="24.95" customHeight="1" x14ac:dyDescent="0.25">
      <c r="A79" s="96" t="s">
        <v>120</v>
      </c>
      <c r="B79" s="97"/>
      <c r="C79" s="97"/>
      <c r="D79" s="98" t="s">
        <v>89</v>
      </c>
      <c r="E79" s="96"/>
      <c r="F79" s="96"/>
      <c r="G79" s="99"/>
      <c r="H79" s="99"/>
      <c r="I79" s="99">
        <f>SUM(I81:I85)</f>
        <v>0</v>
      </c>
      <c r="J79" s="5"/>
    </row>
    <row r="80" spans="1:10" x14ac:dyDescent="0.25">
      <c r="A80" s="100"/>
      <c r="B80" s="101"/>
      <c r="C80" s="101"/>
      <c r="D80" s="101"/>
      <c r="E80" s="101"/>
      <c r="F80" s="101"/>
      <c r="G80" s="101"/>
      <c r="H80" s="101"/>
      <c r="I80" s="102"/>
    </row>
    <row r="81" spans="1:10" ht="30" x14ac:dyDescent="0.25">
      <c r="A81" s="93">
        <v>56</v>
      </c>
      <c r="B81" s="94" t="s">
        <v>11</v>
      </c>
      <c r="C81" s="94">
        <v>94213</v>
      </c>
      <c r="D81" s="95" t="s">
        <v>90</v>
      </c>
      <c r="E81" s="93" t="s">
        <v>17</v>
      </c>
      <c r="F81" s="93">
        <v>17</v>
      </c>
      <c r="G81" s="85"/>
      <c r="H81" s="92">
        <f t="shared" ref="H81:H85" si="10">ROUND((G81*(1+$I$2)),2)</f>
        <v>0</v>
      </c>
      <c r="I81" s="92">
        <f t="shared" ref="I81:I85" si="11">ROUND((F81*H81),2)</f>
        <v>0</v>
      </c>
    </row>
    <row r="82" spans="1:10" ht="45" x14ac:dyDescent="0.25">
      <c r="A82" s="93">
        <v>57</v>
      </c>
      <c r="B82" s="94" t="s">
        <v>11</v>
      </c>
      <c r="C82" s="94">
        <v>100739</v>
      </c>
      <c r="D82" s="95" t="s">
        <v>91</v>
      </c>
      <c r="E82" s="93" t="s">
        <v>17</v>
      </c>
      <c r="F82" s="93">
        <v>17</v>
      </c>
      <c r="G82" s="85"/>
      <c r="H82" s="92">
        <f t="shared" si="10"/>
        <v>0</v>
      </c>
      <c r="I82" s="92">
        <f t="shared" si="11"/>
        <v>0</v>
      </c>
    </row>
    <row r="83" spans="1:10" ht="30" x14ac:dyDescent="0.25">
      <c r="A83" s="93">
        <v>58</v>
      </c>
      <c r="B83" s="94" t="s">
        <v>215</v>
      </c>
      <c r="C83" s="94" t="s">
        <v>92</v>
      </c>
      <c r="D83" s="95" t="s">
        <v>93</v>
      </c>
      <c r="E83" s="93" t="s">
        <v>26</v>
      </c>
      <c r="F83" s="93">
        <v>103.13</v>
      </c>
      <c r="G83" s="85"/>
      <c r="H83" s="92">
        <f t="shared" si="10"/>
        <v>0</v>
      </c>
      <c r="I83" s="92">
        <f t="shared" si="11"/>
        <v>0</v>
      </c>
    </row>
    <row r="84" spans="1:10" ht="60" x14ac:dyDescent="0.25">
      <c r="A84" s="93">
        <v>59</v>
      </c>
      <c r="B84" s="94" t="s">
        <v>210</v>
      </c>
      <c r="C84" s="94" t="s">
        <v>94</v>
      </c>
      <c r="D84" s="95" t="s">
        <v>95</v>
      </c>
      <c r="E84" s="93" t="s">
        <v>26</v>
      </c>
      <c r="F84" s="93">
        <v>103.13</v>
      </c>
      <c r="G84" s="85"/>
      <c r="H84" s="92">
        <f t="shared" si="10"/>
        <v>0</v>
      </c>
      <c r="I84" s="92">
        <f t="shared" si="11"/>
        <v>0</v>
      </c>
    </row>
    <row r="85" spans="1:10" ht="45" x14ac:dyDescent="0.25">
      <c r="A85" s="93">
        <v>60</v>
      </c>
      <c r="B85" s="94" t="s">
        <v>11</v>
      </c>
      <c r="C85" s="94">
        <v>98546</v>
      </c>
      <c r="D85" s="95" t="s">
        <v>96</v>
      </c>
      <c r="E85" s="93" t="s">
        <v>17</v>
      </c>
      <c r="F85" s="93">
        <v>101.78</v>
      </c>
      <c r="G85" s="85"/>
      <c r="H85" s="92">
        <f t="shared" si="10"/>
        <v>0</v>
      </c>
      <c r="I85" s="92">
        <f t="shared" si="11"/>
        <v>0</v>
      </c>
    </row>
    <row r="86" spans="1:10" s="6" customFormat="1" ht="24.95" customHeight="1" x14ac:dyDescent="0.25">
      <c r="A86" s="96" t="s">
        <v>13</v>
      </c>
      <c r="B86" s="97"/>
      <c r="C86" s="97"/>
      <c r="D86" s="98" t="s">
        <v>97</v>
      </c>
      <c r="E86" s="96"/>
      <c r="F86" s="96"/>
      <c r="G86" s="99"/>
      <c r="H86" s="99"/>
      <c r="I86" s="99">
        <f>SUM(I88:I89)</f>
        <v>0</v>
      </c>
      <c r="J86" s="5"/>
    </row>
    <row r="87" spans="1:10" x14ac:dyDescent="0.25">
      <c r="A87" s="100"/>
      <c r="B87" s="101"/>
      <c r="C87" s="101"/>
      <c r="D87" s="101"/>
      <c r="E87" s="101"/>
      <c r="F87" s="101"/>
      <c r="G87" s="101"/>
      <c r="H87" s="101"/>
      <c r="I87" s="102"/>
    </row>
    <row r="88" spans="1:10" x14ac:dyDescent="0.25">
      <c r="A88" s="93">
        <v>61</v>
      </c>
      <c r="B88" s="94" t="s">
        <v>11</v>
      </c>
      <c r="C88" s="94">
        <v>72897</v>
      </c>
      <c r="D88" s="95" t="s">
        <v>98</v>
      </c>
      <c r="E88" s="93" t="s">
        <v>41</v>
      </c>
      <c r="F88" s="93">
        <v>22.12</v>
      </c>
      <c r="G88" s="85"/>
      <c r="H88" s="92">
        <f t="shared" ref="H88:H89" si="12">ROUND((G88*(1+$I$2)),2)</f>
        <v>0</v>
      </c>
      <c r="I88" s="92">
        <f t="shared" ref="I88:I89" si="13">ROUND((F88*H88),2)</f>
        <v>0</v>
      </c>
    </row>
    <row r="89" spans="1:10" ht="30" x14ac:dyDescent="0.25">
      <c r="A89" s="93">
        <v>62</v>
      </c>
      <c r="B89" s="94" t="s">
        <v>11</v>
      </c>
      <c r="C89" s="94">
        <v>95875</v>
      </c>
      <c r="D89" s="95" t="s">
        <v>99</v>
      </c>
      <c r="E89" s="93" t="s">
        <v>100</v>
      </c>
      <c r="F89" s="93">
        <v>553</v>
      </c>
      <c r="G89" s="85"/>
      <c r="H89" s="92">
        <f t="shared" si="12"/>
        <v>0</v>
      </c>
      <c r="I89" s="92">
        <f t="shared" si="13"/>
        <v>0</v>
      </c>
    </row>
    <row r="90" spans="1:10" s="6" customFormat="1" ht="24.95" customHeight="1" x14ac:dyDescent="0.25">
      <c r="A90" s="96" t="s">
        <v>121</v>
      </c>
      <c r="B90" s="97"/>
      <c r="C90" s="97"/>
      <c r="D90" s="98" t="s">
        <v>101</v>
      </c>
      <c r="E90" s="96"/>
      <c r="F90" s="96"/>
      <c r="G90" s="99"/>
      <c r="H90" s="99"/>
      <c r="I90" s="99">
        <f>SUM(I92:I93)</f>
        <v>0</v>
      </c>
      <c r="J90" s="5"/>
    </row>
    <row r="91" spans="1:10" x14ac:dyDescent="0.25">
      <c r="A91" s="100"/>
      <c r="B91" s="101"/>
      <c r="C91" s="101"/>
      <c r="D91" s="101"/>
      <c r="E91" s="101"/>
      <c r="F91" s="101"/>
      <c r="G91" s="101"/>
      <c r="H91" s="101"/>
      <c r="I91" s="102"/>
    </row>
    <row r="92" spans="1:10" ht="45" x14ac:dyDescent="0.25">
      <c r="A92" s="93">
        <v>63</v>
      </c>
      <c r="B92" s="94" t="s">
        <v>11</v>
      </c>
      <c r="C92" s="94">
        <v>99813</v>
      </c>
      <c r="D92" s="95" t="s">
        <v>216</v>
      </c>
      <c r="E92" s="93" t="s">
        <v>17</v>
      </c>
      <c r="F92" s="93">
        <v>491.71</v>
      </c>
      <c r="G92" s="85"/>
      <c r="H92" s="92">
        <f t="shared" ref="H92:H93" si="14">ROUND((G92*(1+$I$2)),2)</f>
        <v>0</v>
      </c>
      <c r="I92" s="92">
        <f t="shared" ref="I92:I93" si="15">ROUND((F92*H92),2)</f>
        <v>0</v>
      </c>
    </row>
    <row r="93" spans="1:10" ht="75" x14ac:dyDescent="0.25">
      <c r="A93" s="93">
        <v>64</v>
      </c>
      <c r="B93" s="94" t="s">
        <v>102</v>
      </c>
      <c r="C93" s="94" t="s">
        <v>103</v>
      </c>
      <c r="D93" s="95" t="s">
        <v>104</v>
      </c>
      <c r="E93" s="93" t="s">
        <v>32</v>
      </c>
      <c r="F93" s="93">
        <v>1</v>
      </c>
      <c r="G93" s="85"/>
      <c r="H93" s="92">
        <f t="shared" si="14"/>
        <v>0</v>
      </c>
      <c r="I93" s="92">
        <f t="shared" si="15"/>
        <v>0</v>
      </c>
    </row>
    <row r="94" spans="1:10" x14ac:dyDescent="0.25">
      <c r="A94" s="87"/>
      <c r="B94" s="88"/>
      <c r="C94" s="88"/>
      <c r="D94" s="89"/>
      <c r="E94" s="87"/>
      <c r="F94" s="87"/>
      <c r="G94" s="90"/>
      <c r="H94" s="90"/>
      <c r="I94" s="90"/>
    </row>
    <row r="95" spans="1:10" ht="15.75" x14ac:dyDescent="0.25">
      <c r="A95" s="87"/>
      <c r="B95" s="88"/>
      <c r="C95" s="88"/>
      <c r="D95" s="89"/>
      <c r="E95" s="87"/>
      <c r="F95" s="87"/>
      <c r="G95" s="90"/>
      <c r="H95" s="91" t="s">
        <v>9</v>
      </c>
      <c r="I95" s="91">
        <f>I13+I16+I21+I37+I54+I69+I79+I86+I90</f>
        <v>0</v>
      </c>
    </row>
    <row r="96" spans="1:10" x14ac:dyDescent="0.25">
      <c r="A96" s="87"/>
      <c r="B96" s="88"/>
      <c r="C96" s="88"/>
      <c r="D96" s="89"/>
      <c r="E96" s="87"/>
      <c r="F96" s="87"/>
      <c r="G96" s="90"/>
      <c r="H96" s="90"/>
      <c r="I96" s="90"/>
    </row>
    <row r="108" spans="4:11" x14ac:dyDescent="0.25">
      <c r="D108" s="54"/>
      <c r="E108" s="10"/>
      <c r="F108" s="10"/>
      <c r="G108" s="71"/>
      <c r="H108" s="71"/>
      <c r="I108" s="71"/>
      <c r="J108" s="71"/>
      <c r="K108" s="71"/>
    </row>
    <row r="109" spans="4:11" x14ac:dyDescent="0.25">
      <c r="D109" s="55"/>
      <c r="E109" s="56"/>
      <c r="F109" s="56"/>
      <c r="G109" s="72"/>
      <c r="H109" s="72"/>
      <c r="I109" s="72"/>
      <c r="J109" s="72"/>
      <c r="K109" s="72"/>
    </row>
    <row r="110" spans="4:11" x14ac:dyDescent="0.25">
      <c r="D110" s="55"/>
      <c r="E110" s="57"/>
      <c r="F110" s="57"/>
      <c r="G110" s="73"/>
      <c r="H110" s="73"/>
      <c r="I110" s="73"/>
      <c r="J110" s="73"/>
      <c r="K110" s="73"/>
    </row>
  </sheetData>
  <sheetProtection algorithmName="SHA-512" hashValue="/Q4W0R6H25EYIUuLNv2VRV7fBYMB18l8olqYvNTjK3+baSM7zhckQx/h5LzO5hrtQ/eq0E+fh6Ym7zay9v1noQ==" saltValue="hrLqSamw21Qqko25OUo0LA==" spinCount="100000" sheet="1" objects="1" scenarios="1" selectLockedCells="1"/>
  <autoFilter ref="A11:I11" xr:uid="{00000000-0009-0000-0000-000000000000}"/>
  <mergeCells count="4">
    <mergeCell ref="A8:C9"/>
    <mergeCell ref="G108:K108"/>
    <mergeCell ref="G109:K109"/>
    <mergeCell ref="G110:K110"/>
  </mergeCells>
  <printOptions horizontalCentered="1"/>
  <pageMargins left="0.70866141732283472" right="0.70866141732283472" top="0.74803149606299213" bottom="0.74803149606299213" header="0.31496062992125984" footer="0.31496062992125984"/>
  <pageSetup scale="64" orientation="landscape" r:id="rId1"/>
  <rowBreaks count="1" manualBreakCount="1">
    <brk id="8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7A92-7793-453F-9068-6EE895559B68}">
  <dimension ref="A1:J90"/>
  <sheetViews>
    <sheetView view="pageBreakPreview" zoomScaleNormal="100" zoomScaleSheetLayoutView="100" workbookViewId="0">
      <pane ySplit="12" topLeftCell="A82" activePane="bottomLeft" state="frozen"/>
      <selection pane="bottomLeft" activeCell="C87" sqref="C87:J89"/>
    </sheetView>
  </sheetViews>
  <sheetFormatPr defaultRowHeight="15" x14ac:dyDescent="0.25"/>
  <cols>
    <col min="1" max="1" width="23.85546875" style="57" bestFit="1" customWidth="1"/>
    <col min="2" max="2" width="20.140625" style="57" bestFit="1" customWidth="1"/>
    <col min="3" max="3" width="80" style="57" customWidth="1"/>
    <col min="4" max="4" width="10" style="57" customWidth="1"/>
    <col min="5" max="5" width="15" style="57" customWidth="1"/>
    <col min="6" max="6" width="13" style="57" customWidth="1"/>
    <col min="7" max="7" width="17" style="57" customWidth="1"/>
    <col min="8" max="10" width="17.7109375" style="57" customWidth="1"/>
    <col min="11" max="16384" width="9.140625" style="7"/>
  </cols>
  <sheetData>
    <row r="1" spans="1:10" ht="15" customHeight="1" x14ac:dyDescent="0.25">
      <c r="A1" s="70"/>
      <c r="B1" s="62"/>
      <c r="C1" s="62"/>
      <c r="D1" s="62"/>
      <c r="E1" s="62"/>
      <c r="F1" s="62"/>
      <c r="G1" s="62"/>
      <c r="H1" s="62"/>
      <c r="I1" s="62"/>
      <c r="J1" s="63"/>
    </row>
    <row r="2" spans="1:10" ht="15" customHeight="1" x14ac:dyDescent="0.25">
      <c r="A2" s="64"/>
      <c r="B2" s="80" t="s">
        <v>204</v>
      </c>
      <c r="C2" s="80"/>
      <c r="D2" s="65"/>
      <c r="E2" s="65"/>
      <c r="F2" s="65"/>
      <c r="G2" s="80" t="s">
        <v>211</v>
      </c>
      <c r="H2" s="80"/>
      <c r="I2" s="80"/>
      <c r="J2" s="66"/>
    </row>
    <row r="3" spans="1:10" ht="15" customHeight="1" x14ac:dyDescent="0.25">
      <c r="A3" s="64"/>
      <c r="B3" s="80" t="s">
        <v>202</v>
      </c>
      <c r="C3" s="80"/>
      <c r="D3" s="65"/>
      <c r="E3" s="65"/>
      <c r="F3" s="65"/>
      <c r="G3" s="65"/>
      <c r="H3" s="65"/>
      <c r="I3" s="65"/>
      <c r="J3" s="66"/>
    </row>
    <row r="4" spans="1:10" ht="15" customHeight="1" x14ac:dyDescent="0.25">
      <c r="A4" s="64"/>
      <c r="B4" s="80" t="s">
        <v>203</v>
      </c>
      <c r="C4" s="80"/>
      <c r="D4" s="65"/>
      <c r="E4" s="65"/>
      <c r="F4" s="65"/>
      <c r="G4" s="65"/>
      <c r="H4" s="65"/>
      <c r="I4" s="65"/>
      <c r="J4" s="66"/>
    </row>
    <row r="5" spans="1:10" ht="15" customHeight="1" thickBot="1" x14ac:dyDescent="0.3">
      <c r="A5" s="67"/>
      <c r="B5" s="68"/>
      <c r="C5" s="68"/>
      <c r="D5" s="68"/>
      <c r="E5" s="68"/>
      <c r="F5" s="68"/>
      <c r="G5" s="68"/>
      <c r="H5" s="68"/>
      <c r="I5" s="68"/>
      <c r="J5" s="69"/>
    </row>
    <row r="6" spans="1:10" ht="15" customHeight="1" thickBot="1" x14ac:dyDescent="0.3">
      <c r="A6" s="81" t="s">
        <v>122</v>
      </c>
      <c r="B6" s="82"/>
      <c r="C6" s="82"/>
      <c r="D6" s="82"/>
      <c r="E6" s="82"/>
      <c r="F6" s="82"/>
      <c r="G6" s="82"/>
      <c r="H6" s="82"/>
      <c r="I6" s="82"/>
      <c r="J6" s="83"/>
    </row>
    <row r="7" spans="1:10" ht="20.100000000000001" customHeight="1" thickBot="1" x14ac:dyDescent="0.3">
      <c r="A7" s="11"/>
      <c r="B7" s="11"/>
      <c r="C7" s="11"/>
      <c r="D7" s="12"/>
      <c r="E7" s="12"/>
      <c r="F7" s="12"/>
      <c r="G7" s="12"/>
      <c r="H7" s="12"/>
      <c r="I7" s="12"/>
      <c r="J7" s="12"/>
    </row>
    <row r="8" spans="1:10" s="8" customFormat="1" ht="30" customHeight="1" x14ac:dyDescent="0.25">
      <c r="A8" s="60" t="s">
        <v>54</v>
      </c>
      <c r="B8" s="74" t="s">
        <v>123</v>
      </c>
      <c r="C8" s="74"/>
      <c r="D8" s="74"/>
      <c r="E8" s="74"/>
      <c r="F8" s="74"/>
      <c r="G8" s="74"/>
      <c r="H8" s="74"/>
      <c r="I8" s="74"/>
      <c r="J8" s="75"/>
    </row>
    <row r="9" spans="1:10" ht="28.5" x14ac:dyDescent="0.25">
      <c r="A9" s="13" t="s">
        <v>124</v>
      </c>
      <c r="B9" s="13" t="s">
        <v>125</v>
      </c>
      <c r="C9" s="14" t="s">
        <v>126</v>
      </c>
      <c r="D9" s="13" t="s">
        <v>55</v>
      </c>
      <c r="E9" s="13" t="s">
        <v>1</v>
      </c>
      <c r="F9" s="15" t="s">
        <v>127</v>
      </c>
      <c r="G9" s="16" t="s">
        <v>128</v>
      </c>
      <c r="H9" s="14" t="s">
        <v>129</v>
      </c>
      <c r="I9" s="17" t="s">
        <v>130</v>
      </c>
      <c r="J9" s="17" t="s">
        <v>131</v>
      </c>
    </row>
    <row r="10" spans="1:10" s="8" customFormat="1" ht="30" x14ac:dyDescent="0.25">
      <c r="A10" s="18" t="s">
        <v>11</v>
      </c>
      <c r="B10" s="18">
        <v>89402</v>
      </c>
      <c r="C10" s="19" t="s">
        <v>132</v>
      </c>
      <c r="D10" s="18" t="s">
        <v>26</v>
      </c>
      <c r="E10" s="18" t="s">
        <v>133</v>
      </c>
      <c r="F10" s="20">
        <v>6</v>
      </c>
      <c r="G10" s="21">
        <v>14.51</v>
      </c>
      <c r="H10" s="21" t="s">
        <v>134</v>
      </c>
      <c r="I10" s="21">
        <f>ROUND(F10*G10,2)</f>
        <v>87.06</v>
      </c>
      <c r="J10" s="21" t="s">
        <v>134</v>
      </c>
    </row>
    <row r="11" spans="1:10" s="8" customFormat="1" ht="30" x14ac:dyDescent="0.25">
      <c r="A11" s="22" t="s">
        <v>11</v>
      </c>
      <c r="B11" s="22">
        <v>89408</v>
      </c>
      <c r="C11" s="23" t="s">
        <v>135</v>
      </c>
      <c r="D11" s="24" t="s">
        <v>32</v>
      </c>
      <c r="E11" s="18" t="s">
        <v>133</v>
      </c>
      <c r="F11" s="20">
        <v>1</v>
      </c>
      <c r="G11" s="21">
        <v>9.9</v>
      </c>
      <c r="H11" s="21" t="s">
        <v>134</v>
      </c>
      <c r="I11" s="21">
        <f t="shared" ref="I11:I16" si="0">ROUND(F11*G11,2)</f>
        <v>9.9</v>
      </c>
      <c r="J11" s="21" t="s">
        <v>134</v>
      </c>
    </row>
    <row r="12" spans="1:10" ht="30" x14ac:dyDescent="0.25">
      <c r="A12" s="22" t="s">
        <v>11</v>
      </c>
      <c r="B12" s="22">
        <v>89440</v>
      </c>
      <c r="C12" s="23" t="s">
        <v>136</v>
      </c>
      <c r="D12" s="24" t="s">
        <v>32</v>
      </c>
      <c r="E12" s="18" t="s">
        <v>133</v>
      </c>
      <c r="F12" s="20">
        <v>1</v>
      </c>
      <c r="G12" s="21">
        <v>13.77</v>
      </c>
      <c r="H12" s="21" t="s">
        <v>134</v>
      </c>
      <c r="I12" s="21">
        <f t="shared" si="0"/>
        <v>13.77</v>
      </c>
      <c r="J12" s="21" t="s">
        <v>134</v>
      </c>
    </row>
    <row r="13" spans="1:10" ht="45" x14ac:dyDescent="0.25">
      <c r="A13" s="22" t="s">
        <v>11</v>
      </c>
      <c r="B13" s="22">
        <v>90466</v>
      </c>
      <c r="C13" s="23" t="s">
        <v>137</v>
      </c>
      <c r="D13" s="24" t="s">
        <v>26</v>
      </c>
      <c r="E13" s="18" t="s">
        <v>133</v>
      </c>
      <c r="F13" s="20">
        <v>6</v>
      </c>
      <c r="G13" s="21">
        <v>16.63</v>
      </c>
      <c r="H13" s="21" t="s">
        <v>134</v>
      </c>
      <c r="I13" s="21">
        <f t="shared" si="0"/>
        <v>99.78</v>
      </c>
      <c r="J13" s="21" t="s">
        <v>134</v>
      </c>
    </row>
    <row r="14" spans="1:10" ht="45" x14ac:dyDescent="0.25">
      <c r="A14" s="22" t="s">
        <v>11</v>
      </c>
      <c r="B14" s="22">
        <v>89366</v>
      </c>
      <c r="C14" s="23" t="s">
        <v>138</v>
      </c>
      <c r="D14" s="24" t="s">
        <v>32</v>
      </c>
      <c r="E14" s="18" t="s">
        <v>133</v>
      </c>
      <c r="F14" s="20">
        <v>2</v>
      </c>
      <c r="G14" s="21">
        <v>19.63</v>
      </c>
      <c r="H14" s="21" t="s">
        <v>134</v>
      </c>
      <c r="I14" s="21">
        <f t="shared" si="0"/>
        <v>39.26</v>
      </c>
      <c r="J14" s="21" t="s">
        <v>134</v>
      </c>
    </row>
    <row r="15" spans="1:10" ht="30" x14ac:dyDescent="0.25">
      <c r="A15" s="22" t="s">
        <v>11</v>
      </c>
      <c r="B15" s="22">
        <v>89424</v>
      </c>
      <c r="C15" s="23" t="s">
        <v>139</v>
      </c>
      <c r="D15" s="24" t="s">
        <v>32</v>
      </c>
      <c r="E15" s="18" t="s">
        <v>133</v>
      </c>
      <c r="F15" s="20">
        <v>1</v>
      </c>
      <c r="G15" s="21">
        <v>7.53</v>
      </c>
      <c r="H15" s="21" t="s">
        <v>134</v>
      </c>
      <c r="I15" s="21">
        <f t="shared" si="0"/>
        <v>7.53</v>
      </c>
      <c r="J15" s="21" t="s">
        <v>134</v>
      </c>
    </row>
    <row r="16" spans="1:10" ht="30" x14ac:dyDescent="0.25">
      <c r="A16" s="22" t="s">
        <v>11</v>
      </c>
      <c r="B16" s="22">
        <v>97633</v>
      </c>
      <c r="C16" s="23" t="s">
        <v>82</v>
      </c>
      <c r="D16" s="24" t="s">
        <v>17</v>
      </c>
      <c r="E16" s="18" t="s">
        <v>133</v>
      </c>
      <c r="F16" s="20">
        <v>3</v>
      </c>
      <c r="G16" s="21">
        <v>26.05</v>
      </c>
      <c r="H16" s="21" t="s">
        <v>134</v>
      </c>
      <c r="I16" s="21">
        <f t="shared" si="0"/>
        <v>78.150000000000006</v>
      </c>
      <c r="J16" s="21" t="s">
        <v>134</v>
      </c>
    </row>
    <row r="17" spans="1:10" x14ac:dyDescent="0.25">
      <c r="A17" s="22" t="s">
        <v>11</v>
      </c>
      <c r="B17" s="22">
        <v>88256</v>
      </c>
      <c r="C17" s="23" t="s">
        <v>140</v>
      </c>
      <c r="D17" s="24" t="s">
        <v>13</v>
      </c>
      <c r="E17" s="18" t="s">
        <v>141</v>
      </c>
      <c r="F17" s="20">
        <v>1.98</v>
      </c>
      <c r="G17" s="21" t="s">
        <v>134</v>
      </c>
      <c r="H17" s="21">
        <v>29.73</v>
      </c>
      <c r="I17" s="21" t="s">
        <v>134</v>
      </c>
      <c r="J17" s="21">
        <f>ROUND(H17*F17,2)</f>
        <v>58.87</v>
      </c>
    </row>
    <row r="18" spans="1:10" x14ac:dyDescent="0.25">
      <c r="A18" s="22" t="s">
        <v>11</v>
      </c>
      <c r="B18" s="22">
        <v>88316</v>
      </c>
      <c r="C18" s="23" t="s">
        <v>142</v>
      </c>
      <c r="D18" s="24" t="s">
        <v>13</v>
      </c>
      <c r="E18" s="18" t="s">
        <v>141</v>
      </c>
      <c r="F18" s="20">
        <v>1.08</v>
      </c>
      <c r="G18" s="21" t="s">
        <v>134</v>
      </c>
      <c r="H18" s="21">
        <v>24.83</v>
      </c>
      <c r="I18" s="21" t="s">
        <v>134</v>
      </c>
      <c r="J18" s="21">
        <f>ROUND(H18*F18,2)</f>
        <v>26.82</v>
      </c>
    </row>
    <row r="19" spans="1:10" ht="30" x14ac:dyDescent="0.25">
      <c r="A19" s="25" t="s">
        <v>11</v>
      </c>
      <c r="B19" s="24">
        <v>10515</v>
      </c>
      <c r="C19" s="23" t="s">
        <v>143</v>
      </c>
      <c r="D19" s="24" t="s">
        <v>17</v>
      </c>
      <c r="E19" s="18" t="s">
        <v>133</v>
      </c>
      <c r="F19" s="20">
        <v>3.3</v>
      </c>
      <c r="G19" s="21">
        <v>59.97</v>
      </c>
      <c r="H19" s="21" t="s">
        <v>134</v>
      </c>
      <c r="I19" s="21">
        <f t="shared" ref="I19:I21" si="1">ROUND(F19*G19,2)</f>
        <v>197.9</v>
      </c>
      <c r="J19" s="21" t="s">
        <v>134</v>
      </c>
    </row>
    <row r="20" spans="1:10" x14ac:dyDescent="0.25">
      <c r="A20" s="25" t="s">
        <v>11</v>
      </c>
      <c r="B20" s="24">
        <v>34357</v>
      </c>
      <c r="C20" s="23" t="s">
        <v>144</v>
      </c>
      <c r="D20" s="24" t="s">
        <v>48</v>
      </c>
      <c r="E20" s="18" t="s">
        <v>133</v>
      </c>
      <c r="F20" s="20">
        <v>0.66</v>
      </c>
      <c r="G20" s="21">
        <v>4.6900000000000004</v>
      </c>
      <c r="H20" s="21" t="s">
        <v>134</v>
      </c>
      <c r="I20" s="21">
        <f t="shared" si="1"/>
        <v>3.1</v>
      </c>
      <c r="J20" s="21" t="s">
        <v>134</v>
      </c>
    </row>
    <row r="21" spans="1:10" ht="24.95" customHeight="1" thickBot="1" x14ac:dyDescent="0.3">
      <c r="A21" s="24" t="s">
        <v>11</v>
      </c>
      <c r="B21" s="22">
        <v>34353</v>
      </c>
      <c r="C21" s="23" t="s">
        <v>145</v>
      </c>
      <c r="D21" s="24" t="s">
        <v>48</v>
      </c>
      <c r="E21" s="18" t="s">
        <v>133</v>
      </c>
      <c r="F21" s="20">
        <v>18.420000000000002</v>
      </c>
      <c r="G21" s="21">
        <v>1.49</v>
      </c>
      <c r="H21" s="26" t="s">
        <v>134</v>
      </c>
      <c r="I21" s="26">
        <f t="shared" si="1"/>
        <v>27.45</v>
      </c>
      <c r="J21" s="26" t="s">
        <v>134</v>
      </c>
    </row>
    <row r="22" spans="1:10" ht="15.75" thickBot="1" x14ac:dyDescent="0.3">
      <c r="A22" s="27"/>
      <c r="B22" s="28"/>
      <c r="C22" s="29"/>
      <c r="D22" s="27"/>
      <c r="E22" s="30"/>
      <c r="F22" s="31"/>
      <c r="G22" s="31"/>
      <c r="H22" s="32" t="s">
        <v>146</v>
      </c>
      <c r="I22" s="33"/>
      <c r="J22" s="34">
        <f>SUM(I10:I16,J17,J18,I19,I20,I21)</f>
        <v>649.59</v>
      </c>
    </row>
    <row r="23" spans="1:10" ht="60" customHeight="1" thickBot="1" x14ac:dyDescent="0.3">
      <c r="A23" s="61" t="s">
        <v>147</v>
      </c>
      <c r="B23" s="76" t="s">
        <v>148</v>
      </c>
      <c r="C23" s="76"/>
      <c r="D23" s="76"/>
      <c r="E23" s="76"/>
      <c r="F23" s="76"/>
      <c r="G23" s="76"/>
      <c r="H23" s="76"/>
      <c r="I23" s="76"/>
      <c r="J23" s="77"/>
    </row>
    <row r="24" spans="1:10" ht="28.5" x14ac:dyDescent="0.25">
      <c r="A24" s="35" t="s">
        <v>124</v>
      </c>
      <c r="B24" s="35" t="s">
        <v>125</v>
      </c>
      <c r="C24" s="36" t="s">
        <v>126</v>
      </c>
      <c r="D24" s="13" t="s">
        <v>32</v>
      </c>
      <c r="E24" s="13" t="s">
        <v>1</v>
      </c>
      <c r="F24" s="15" t="s">
        <v>127</v>
      </c>
      <c r="G24" s="16" t="s">
        <v>128</v>
      </c>
      <c r="H24" s="14" t="s">
        <v>129</v>
      </c>
      <c r="I24" s="17" t="s">
        <v>130</v>
      </c>
      <c r="J24" s="17" t="s">
        <v>131</v>
      </c>
    </row>
    <row r="25" spans="1:10" x14ac:dyDescent="0.25">
      <c r="A25" s="22" t="s">
        <v>11</v>
      </c>
      <c r="B25" s="22">
        <v>88239</v>
      </c>
      <c r="C25" s="23" t="s">
        <v>149</v>
      </c>
      <c r="D25" s="24" t="s">
        <v>13</v>
      </c>
      <c r="E25" s="18" t="s">
        <v>141</v>
      </c>
      <c r="F25" s="20">
        <v>3.75</v>
      </c>
      <c r="G25" s="37" t="s">
        <v>134</v>
      </c>
      <c r="H25" s="21">
        <v>25.73</v>
      </c>
      <c r="I25" s="21" t="s">
        <v>134</v>
      </c>
      <c r="J25" s="21">
        <f>ROUND(H25*F25,2)</f>
        <v>96.49</v>
      </c>
    </row>
    <row r="26" spans="1:10" x14ac:dyDescent="0.25">
      <c r="A26" s="22" t="s">
        <v>11</v>
      </c>
      <c r="B26" s="22">
        <v>88261</v>
      </c>
      <c r="C26" s="23" t="s">
        <v>150</v>
      </c>
      <c r="D26" s="24" t="s">
        <v>13</v>
      </c>
      <c r="E26" s="18" t="s">
        <v>141</v>
      </c>
      <c r="F26" s="20">
        <v>3.75</v>
      </c>
      <c r="G26" s="37" t="s">
        <v>134</v>
      </c>
      <c r="H26" s="21">
        <v>27.94</v>
      </c>
      <c r="I26" s="21" t="s">
        <v>134</v>
      </c>
      <c r="J26" s="21">
        <f t="shared" ref="J26" si="2">ROUND(H26*F26,2)</f>
        <v>104.78</v>
      </c>
    </row>
    <row r="27" spans="1:10" ht="30" x14ac:dyDescent="0.25">
      <c r="A27" s="22" t="s">
        <v>11</v>
      </c>
      <c r="B27" s="22">
        <v>102193</v>
      </c>
      <c r="C27" s="23" t="s">
        <v>151</v>
      </c>
      <c r="D27" s="24" t="s">
        <v>17</v>
      </c>
      <c r="E27" s="18" t="s">
        <v>133</v>
      </c>
      <c r="F27" s="20">
        <v>6.3</v>
      </c>
      <c r="G27" s="21">
        <v>2.29</v>
      </c>
      <c r="H27" s="21" t="s">
        <v>134</v>
      </c>
      <c r="I27" s="21">
        <f>ROUND(F27*G27,2)</f>
        <v>14.43</v>
      </c>
      <c r="J27" s="21" t="s">
        <v>134</v>
      </c>
    </row>
    <row r="28" spans="1:10" ht="30" x14ac:dyDescent="0.25">
      <c r="A28" s="22" t="s">
        <v>11</v>
      </c>
      <c r="B28" s="22">
        <v>102200</v>
      </c>
      <c r="C28" s="23" t="s">
        <v>70</v>
      </c>
      <c r="D28" s="24" t="s">
        <v>17</v>
      </c>
      <c r="E28" s="18" t="s">
        <v>133</v>
      </c>
      <c r="F28" s="20">
        <v>6.3</v>
      </c>
      <c r="G28" s="21">
        <v>24.11</v>
      </c>
      <c r="H28" s="21" t="s">
        <v>134</v>
      </c>
      <c r="I28" s="21">
        <f>ROUND(F28*G28,2)</f>
        <v>151.88999999999999</v>
      </c>
      <c r="J28" s="21" t="s">
        <v>134</v>
      </c>
    </row>
    <row r="29" spans="1:10" ht="30" x14ac:dyDescent="0.25">
      <c r="A29" s="22" t="s">
        <v>11</v>
      </c>
      <c r="B29" s="22">
        <v>102197</v>
      </c>
      <c r="C29" s="23" t="s">
        <v>69</v>
      </c>
      <c r="D29" s="24" t="s">
        <v>17</v>
      </c>
      <c r="E29" s="18" t="s">
        <v>133</v>
      </c>
      <c r="F29" s="20">
        <v>6.3</v>
      </c>
      <c r="G29" s="21">
        <v>31.66</v>
      </c>
      <c r="H29" s="21" t="s">
        <v>134</v>
      </c>
      <c r="I29" s="21">
        <f>ROUND(F29*G29,2)</f>
        <v>199.46</v>
      </c>
      <c r="J29" s="21" t="s">
        <v>134</v>
      </c>
    </row>
    <row r="30" spans="1:10" ht="30" x14ac:dyDescent="0.25">
      <c r="A30" s="22" t="s">
        <v>11</v>
      </c>
      <c r="B30" s="22">
        <v>102219</v>
      </c>
      <c r="C30" s="23" t="s">
        <v>71</v>
      </c>
      <c r="D30" s="24" t="s">
        <v>17</v>
      </c>
      <c r="E30" s="18" t="s">
        <v>133</v>
      </c>
      <c r="F30" s="20">
        <v>6.3</v>
      </c>
      <c r="G30" s="21">
        <v>18.21</v>
      </c>
      <c r="H30" s="21" t="s">
        <v>134</v>
      </c>
      <c r="I30" s="21">
        <f t="shared" ref="I30:I38" si="3">ROUND(F30*G30,2)</f>
        <v>114.72</v>
      </c>
      <c r="J30" s="21" t="s">
        <v>134</v>
      </c>
    </row>
    <row r="31" spans="1:10" ht="30" x14ac:dyDescent="0.25">
      <c r="A31" s="22" t="s">
        <v>11</v>
      </c>
      <c r="B31" s="22">
        <v>370</v>
      </c>
      <c r="C31" s="23" t="s">
        <v>152</v>
      </c>
      <c r="D31" s="24" t="s">
        <v>41</v>
      </c>
      <c r="E31" s="18" t="s">
        <v>133</v>
      </c>
      <c r="F31" s="20">
        <v>1.06E-2</v>
      </c>
      <c r="G31" s="21">
        <v>95</v>
      </c>
      <c r="H31" s="21" t="s">
        <v>134</v>
      </c>
      <c r="I31" s="21">
        <f t="shared" si="3"/>
        <v>1.01</v>
      </c>
      <c r="J31" s="21" t="s">
        <v>134</v>
      </c>
    </row>
    <row r="32" spans="1:10" ht="24.95" customHeight="1" x14ac:dyDescent="0.25">
      <c r="A32" s="22" t="s">
        <v>11</v>
      </c>
      <c r="B32" s="22">
        <v>1106</v>
      </c>
      <c r="C32" s="23" t="s">
        <v>153</v>
      </c>
      <c r="D32" s="24" t="s">
        <v>48</v>
      </c>
      <c r="E32" s="18" t="s">
        <v>133</v>
      </c>
      <c r="F32" s="20">
        <v>1.72</v>
      </c>
      <c r="G32" s="21">
        <v>1.02</v>
      </c>
      <c r="H32" s="21" t="s">
        <v>134</v>
      </c>
      <c r="I32" s="21">
        <f t="shared" si="3"/>
        <v>1.75</v>
      </c>
      <c r="J32" s="21" t="s">
        <v>134</v>
      </c>
    </row>
    <row r="33" spans="1:10" ht="24.95" customHeight="1" x14ac:dyDescent="0.25">
      <c r="A33" s="22" t="s">
        <v>11</v>
      </c>
      <c r="B33" s="22">
        <v>1379</v>
      </c>
      <c r="C33" s="23" t="s">
        <v>154</v>
      </c>
      <c r="D33" s="24" t="s">
        <v>48</v>
      </c>
      <c r="E33" s="18" t="s">
        <v>133</v>
      </c>
      <c r="F33" s="20">
        <v>1.72</v>
      </c>
      <c r="G33" s="21">
        <v>0.88</v>
      </c>
      <c r="H33" s="21" t="s">
        <v>134</v>
      </c>
      <c r="I33" s="21">
        <f t="shared" si="3"/>
        <v>1.51</v>
      </c>
      <c r="J33" s="21" t="s">
        <v>134</v>
      </c>
    </row>
    <row r="34" spans="1:10" ht="45" x14ac:dyDescent="0.25">
      <c r="A34" s="22" t="s">
        <v>11</v>
      </c>
      <c r="B34" s="22">
        <v>20017</v>
      </c>
      <c r="C34" s="23" t="s">
        <v>155</v>
      </c>
      <c r="D34" s="24" t="s">
        <v>26</v>
      </c>
      <c r="E34" s="18" t="s">
        <v>133</v>
      </c>
      <c r="F34" s="20">
        <v>10.4</v>
      </c>
      <c r="G34" s="21">
        <v>12.32</v>
      </c>
      <c r="H34" s="21" t="s">
        <v>134</v>
      </c>
      <c r="I34" s="21">
        <f t="shared" si="3"/>
        <v>128.13</v>
      </c>
      <c r="J34" s="21" t="s">
        <v>134</v>
      </c>
    </row>
    <row r="35" spans="1:10" ht="75" x14ac:dyDescent="0.25">
      <c r="A35" s="22" t="s">
        <v>11</v>
      </c>
      <c r="B35" s="22">
        <v>183</v>
      </c>
      <c r="C35" s="23" t="s">
        <v>156</v>
      </c>
      <c r="D35" s="24" t="s">
        <v>157</v>
      </c>
      <c r="E35" s="18" t="s">
        <v>133</v>
      </c>
      <c r="F35" s="20">
        <v>1</v>
      </c>
      <c r="G35" s="21">
        <v>338.95</v>
      </c>
      <c r="H35" s="21" t="s">
        <v>134</v>
      </c>
      <c r="I35" s="21">
        <f t="shared" si="3"/>
        <v>338.95</v>
      </c>
      <c r="J35" s="21" t="s">
        <v>134</v>
      </c>
    </row>
    <row r="36" spans="1:10" ht="30" x14ac:dyDescent="0.25">
      <c r="A36" s="22" t="s">
        <v>11</v>
      </c>
      <c r="B36" s="22">
        <v>2432</v>
      </c>
      <c r="C36" s="23" t="s">
        <v>158</v>
      </c>
      <c r="D36" s="24" t="s">
        <v>32</v>
      </c>
      <c r="E36" s="18" t="s">
        <v>133</v>
      </c>
      <c r="F36" s="20">
        <v>3</v>
      </c>
      <c r="G36" s="21">
        <v>33.39</v>
      </c>
      <c r="H36" s="21" t="s">
        <v>134</v>
      </c>
      <c r="I36" s="21">
        <f t="shared" si="3"/>
        <v>100.17</v>
      </c>
      <c r="J36" s="21" t="s">
        <v>134</v>
      </c>
    </row>
    <row r="37" spans="1:10" ht="60" x14ac:dyDescent="0.25">
      <c r="A37" s="22" t="s">
        <v>11</v>
      </c>
      <c r="B37" s="22">
        <v>3081</v>
      </c>
      <c r="C37" s="23" t="s">
        <v>159</v>
      </c>
      <c r="D37" s="24" t="s">
        <v>160</v>
      </c>
      <c r="E37" s="18" t="s">
        <v>133</v>
      </c>
      <c r="F37" s="20">
        <v>1</v>
      </c>
      <c r="G37" s="21">
        <v>172.42</v>
      </c>
      <c r="H37" s="21" t="s">
        <v>134</v>
      </c>
      <c r="I37" s="21">
        <f t="shared" si="3"/>
        <v>172.42</v>
      </c>
      <c r="J37" s="21" t="s">
        <v>134</v>
      </c>
    </row>
    <row r="38" spans="1:10" ht="30" x14ac:dyDescent="0.25">
      <c r="A38" s="22" t="s">
        <v>11</v>
      </c>
      <c r="B38" s="22">
        <v>11058</v>
      </c>
      <c r="C38" s="23" t="s">
        <v>161</v>
      </c>
      <c r="D38" s="24" t="s">
        <v>32</v>
      </c>
      <c r="E38" s="18" t="s">
        <v>133</v>
      </c>
      <c r="F38" s="20">
        <v>8</v>
      </c>
      <c r="G38" s="21">
        <v>0.33</v>
      </c>
      <c r="H38" s="21" t="s">
        <v>134</v>
      </c>
      <c r="I38" s="21">
        <f t="shared" si="3"/>
        <v>2.64</v>
      </c>
      <c r="J38" s="21" t="s">
        <v>134</v>
      </c>
    </row>
    <row r="39" spans="1:10" x14ac:dyDescent="0.25">
      <c r="A39" s="22" t="s">
        <v>11</v>
      </c>
      <c r="B39" s="22">
        <v>5067</v>
      </c>
      <c r="C39" s="23" t="s">
        <v>162</v>
      </c>
      <c r="D39" s="24" t="s">
        <v>48</v>
      </c>
      <c r="E39" s="18" t="s">
        <v>133</v>
      </c>
      <c r="F39" s="20">
        <v>0.25</v>
      </c>
      <c r="G39" s="21">
        <v>15.1</v>
      </c>
      <c r="H39" s="21" t="s">
        <v>134</v>
      </c>
      <c r="I39" s="21">
        <f>ROUND(F39*G39,2)</f>
        <v>3.78</v>
      </c>
      <c r="J39" s="21" t="s">
        <v>134</v>
      </c>
    </row>
    <row r="40" spans="1:10" x14ac:dyDescent="0.25">
      <c r="A40" s="22" t="s">
        <v>11</v>
      </c>
      <c r="B40" s="22">
        <v>88309</v>
      </c>
      <c r="C40" s="23" t="s">
        <v>163</v>
      </c>
      <c r="D40" s="24" t="s">
        <v>13</v>
      </c>
      <c r="E40" s="18" t="s">
        <v>141</v>
      </c>
      <c r="F40" s="20">
        <v>0.7</v>
      </c>
      <c r="G40" s="37" t="s">
        <v>134</v>
      </c>
      <c r="H40" s="21">
        <v>29.88</v>
      </c>
      <c r="I40" s="21" t="s">
        <v>134</v>
      </c>
      <c r="J40" s="21">
        <f>ROUND(H40*F40,2)</f>
        <v>20.92</v>
      </c>
    </row>
    <row r="41" spans="1:10" x14ac:dyDescent="0.25">
      <c r="A41" s="25" t="s">
        <v>11</v>
      </c>
      <c r="B41" s="22">
        <v>88316</v>
      </c>
      <c r="C41" s="23" t="s">
        <v>142</v>
      </c>
      <c r="D41" s="24" t="s">
        <v>13</v>
      </c>
      <c r="E41" s="18" t="s">
        <v>141</v>
      </c>
      <c r="F41" s="20">
        <v>0.7</v>
      </c>
      <c r="G41" s="37" t="s">
        <v>134</v>
      </c>
      <c r="H41" s="21">
        <v>24.83</v>
      </c>
      <c r="I41" s="21" t="s">
        <v>134</v>
      </c>
      <c r="J41" s="21">
        <f>ROUND(H41*F41,2)</f>
        <v>17.38</v>
      </c>
    </row>
    <row r="42" spans="1:10" ht="52.5" customHeight="1" thickBot="1" x14ac:dyDescent="0.3">
      <c r="A42" s="24" t="s">
        <v>11</v>
      </c>
      <c r="B42" s="22">
        <v>4989</v>
      </c>
      <c r="C42" s="23" t="s">
        <v>164</v>
      </c>
      <c r="D42" s="24" t="s">
        <v>32</v>
      </c>
      <c r="E42" s="18" t="s">
        <v>133</v>
      </c>
      <c r="F42" s="20">
        <v>1</v>
      </c>
      <c r="G42" s="21">
        <v>425.05</v>
      </c>
      <c r="H42" s="21" t="s">
        <v>134</v>
      </c>
      <c r="I42" s="21">
        <f>ROUND(F42*G42,2)</f>
        <v>425.05</v>
      </c>
      <c r="J42" s="21" t="s">
        <v>134</v>
      </c>
    </row>
    <row r="43" spans="1:10" ht="15.75" thickBot="1" x14ac:dyDescent="0.3">
      <c r="A43" s="27"/>
      <c r="B43" s="28"/>
      <c r="C43" s="29"/>
      <c r="D43" s="27"/>
      <c r="E43" s="30"/>
      <c r="F43" s="31"/>
      <c r="G43" s="31"/>
      <c r="H43" s="32" t="s">
        <v>146</v>
      </c>
      <c r="I43" s="33"/>
      <c r="J43" s="34">
        <f>SUM(J25:J26,I27:I39,J40:J41,I42)</f>
        <v>1895.4800000000002</v>
      </c>
    </row>
    <row r="44" spans="1:10" ht="15.75" thickBot="1" x14ac:dyDescent="0.3">
      <c r="A44" s="61" t="s">
        <v>31</v>
      </c>
      <c r="B44" s="78" t="s">
        <v>165</v>
      </c>
      <c r="C44" s="78"/>
      <c r="D44" s="78"/>
      <c r="E44" s="78"/>
      <c r="F44" s="78"/>
      <c r="G44" s="78"/>
      <c r="H44" s="78"/>
      <c r="I44" s="78"/>
      <c r="J44" s="79"/>
    </row>
    <row r="45" spans="1:10" ht="28.5" x14ac:dyDescent="0.25">
      <c r="A45" s="35" t="s">
        <v>124</v>
      </c>
      <c r="B45" s="35" t="s">
        <v>125</v>
      </c>
      <c r="C45" s="36" t="s">
        <v>126</v>
      </c>
      <c r="D45" s="13" t="s">
        <v>32</v>
      </c>
      <c r="E45" s="13" t="s">
        <v>1</v>
      </c>
      <c r="F45" s="15" t="s">
        <v>127</v>
      </c>
      <c r="G45" s="16" t="s">
        <v>128</v>
      </c>
      <c r="H45" s="14" t="s">
        <v>129</v>
      </c>
      <c r="I45" s="17" t="s">
        <v>130</v>
      </c>
      <c r="J45" s="17" t="s">
        <v>131</v>
      </c>
    </row>
    <row r="46" spans="1:10" x14ac:dyDescent="0.25">
      <c r="A46" s="38" t="s">
        <v>11</v>
      </c>
      <c r="B46" s="38">
        <v>88316</v>
      </c>
      <c r="C46" s="39" t="s">
        <v>142</v>
      </c>
      <c r="D46" s="18" t="s">
        <v>13</v>
      </c>
      <c r="E46" s="18" t="s">
        <v>141</v>
      </c>
      <c r="F46" s="20">
        <v>0.11600000000000001</v>
      </c>
      <c r="G46" s="40" t="s">
        <v>134</v>
      </c>
      <c r="H46" s="21">
        <v>24.83</v>
      </c>
      <c r="I46" s="41" t="s">
        <v>134</v>
      </c>
      <c r="J46" s="21">
        <f>ROUND(H46*F46,2)</f>
        <v>2.88</v>
      </c>
    </row>
    <row r="47" spans="1:10" x14ac:dyDescent="0.25">
      <c r="A47" s="38" t="s">
        <v>11</v>
      </c>
      <c r="B47" s="38">
        <v>88264</v>
      </c>
      <c r="C47" s="39" t="s">
        <v>166</v>
      </c>
      <c r="D47" s="18" t="s">
        <v>13</v>
      </c>
      <c r="E47" s="18" t="s">
        <v>141</v>
      </c>
      <c r="F47" s="20">
        <v>0.22689999999999999</v>
      </c>
      <c r="G47" s="40" t="s">
        <v>134</v>
      </c>
      <c r="H47" s="21">
        <v>31.99</v>
      </c>
      <c r="I47" s="41" t="s">
        <v>134</v>
      </c>
      <c r="J47" s="21">
        <f t="shared" ref="J47" si="4">ROUND(H47*F47,2)</f>
        <v>7.26</v>
      </c>
    </row>
    <row r="48" spans="1:10" ht="30" x14ac:dyDescent="0.25">
      <c r="A48" s="38" t="s">
        <v>11</v>
      </c>
      <c r="B48" s="38">
        <v>21127</v>
      </c>
      <c r="C48" s="39" t="s">
        <v>167</v>
      </c>
      <c r="D48" s="18" t="s">
        <v>32</v>
      </c>
      <c r="E48" s="18" t="s">
        <v>133</v>
      </c>
      <c r="F48" s="20">
        <v>1.4E-2</v>
      </c>
      <c r="G48" s="21">
        <v>6.41</v>
      </c>
      <c r="H48" s="21" t="s">
        <v>134</v>
      </c>
      <c r="I48" s="21">
        <f>ROUND(F48*G48,2)</f>
        <v>0.09</v>
      </c>
      <c r="J48" s="21" t="s">
        <v>134</v>
      </c>
    </row>
    <row r="49" spans="1:10" ht="15.75" thickBot="1" x14ac:dyDescent="0.3">
      <c r="A49" s="38" t="s">
        <v>11</v>
      </c>
      <c r="B49" s="38">
        <v>88247</v>
      </c>
      <c r="C49" s="39" t="s">
        <v>168</v>
      </c>
      <c r="D49" s="18" t="s">
        <v>13</v>
      </c>
      <c r="E49" s="18" t="s">
        <v>141</v>
      </c>
      <c r="F49" s="20">
        <v>0.2064</v>
      </c>
      <c r="G49" s="40" t="s">
        <v>134</v>
      </c>
      <c r="H49" s="21">
        <v>26.69</v>
      </c>
      <c r="I49" s="41" t="s">
        <v>134</v>
      </c>
      <c r="J49" s="21">
        <f>ROUND(H49*F49,2)</f>
        <v>5.51</v>
      </c>
    </row>
    <row r="50" spans="1:10" ht="20.25" customHeight="1" thickBot="1" x14ac:dyDescent="0.3">
      <c r="A50" s="27"/>
      <c r="B50" s="28"/>
      <c r="C50" s="29"/>
      <c r="D50" s="27"/>
      <c r="E50" s="30"/>
      <c r="F50" s="31"/>
      <c r="G50" s="31"/>
      <c r="H50" s="32" t="s">
        <v>146</v>
      </c>
      <c r="I50" s="33"/>
      <c r="J50" s="34">
        <f>SUM(I48,J46,J47,J49)</f>
        <v>15.74</v>
      </c>
    </row>
    <row r="51" spans="1:10" ht="35.25" customHeight="1" thickBot="1" x14ac:dyDescent="0.3">
      <c r="A51" s="61" t="s">
        <v>94</v>
      </c>
      <c r="B51" s="76" t="s">
        <v>169</v>
      </c>
      <c r="C51" s="76"/>
      <c r="D51" s="76"/>
      <c r="E51" s="76"/>
      <c r="F51" s="76"/>
      <c r="G51" s="76"/>
      <c r="H51" s="76"/>
      <c r="I51" s="76"/>
      <c r="J51" s="77"/>
    </row>
    <row r="52" spans="1:10" ht="28.5" x14ac:dyDescent="0.25">
      <c r="A52" s="35" t="s">
        <v>124</v>
      </c>
      <c r="B52" s="35" t="s">
        <v>125</v>
      </c>
      <c r="C52" s="36" t="s">
        <v>126</v>
      </c>
      <c r="D52" s="13" t="s">
        <v>26</v>
      </c>
      <c r="E52" s="13" t="s">
        <v>1</v>
      </c>
      <c r="F52" s="15" t="s">
        <v>127</v>
      </c>
      <c r="G52" s="16" t="s">
        <v>128</v>
      </c>
      <c r="H52" s="14" t="s">
        <v>129</v>
      </c>
      <c r="I52" s="17" t="s">
        <v>130</v>
      </c>
      <c r="J52" s="17" t="s">
        <v>131</v>
      </c>
    </row>
    <row r="53" spans="1:10" x14ac:dyDescent="0.25">
      <c r="A53" s="22" t="s">
        <v>11</v>
      </c>
      <c r="B53" s="24">
        <v>88323</v>
      </c>
      <c r="C53" s="23" t="s">
        <v>170</v>
      </c>
      <c r="D53" s="24" t="s">
        <v>13</v>
      </c>
      <c r="E53" s="18" t="s">
        <v>141</v>
      </c>
      <c r="F53" s="20">
        <v>0.53900000000000003</v>
      </c>
      <c r="G53" s="42" t="s">
        <v>134</v>
      </c>
      <c r="H53" s="21">
        <v>28.94</v>
      </c>
      <c r="I53" s="21" t="s">
        <v>134</v>
      </c>
      <c r="J53" s="21">
        <f t="shared" ref="J53" si="5">ROUND(H53*F53,2)</f>
        <v>15.6</v>
      </c>
    </row>
    <row r="54" spans="1:10" x14ac:dyDescent="0.25">
      <c r="A54" s="22" t="s">
        <v>11</v>
      </c>
      <c r="B54" s="24">
        <v>5061</v>
      </c>
      <c r="C54" s="23" t="s">
        <v>171</v>
      </c>
      <c r="D54" s="24" t="s">
        <v>48</v>
      </c>
      <c r="E54" s="18" t="s">
        <v>133</v>
      </c>
      <c r="F54" s="20">
        <v>2.5000000000000001E-2</v>
      </c>
      <c r="G54" s="21">
        <v>13.93</v>
      </c>
      <c r="H54" s="21" t="s">
        <v>134</v>
      </c>
      <c r="I54" s="21">
        <f>ROUND(F54*G54,2)</f>
        <v>0.35</v>
      </c>
      <c r="J54" s="21" t="s">
        <v>134</v>
      </c>
    </row>
    <row r="55" spans="1:10" ht="30" x14ac:dyDescent="0.25">
      <c r="A55" s="24" t="s">
        <v>11</v>
      </c>
      <c r="B55" s="24">
        <v>142</v>
      </c>
      <c r="C55" s="23" t="s">
        <v>172</v>
      </c>
      <c r="D55" s="24" t="s">
        <v>173</v>
      </c>
      <c r="E55" s="18" t="s">
        <v>133</v>
      </c>
      <c r="F55" s="20">
        <v>0.21099999999999999</v>
      </c>
      <c r="G55" s="21">
        <v>35.15</v>
      </c>
      <c r="H55" s="21" t="s">
        <v>134</v>
      </c>
      <c r="I55" s="21">
        <f>ROUND(F55*G55,2)</f>
        <v>7.42</v>
      </c>
      <c r="J55" s="21" t="s">
        <v>134</v>
      </c>
    </row>
    <row r="56" spans="1:10" ht="30" x14ac:dyDescent="0.25">
      <c r="A56" s="24" t="s">
        <v>11</v>
      </c>
      <c r="B56" s="24">
        <v>5104</v>
      </c>
      <c r="C56" s="23" t="s">
        <v>174</v>
      </c>
      <c r="D56" s="24" t="s">
        <v>48</v>
      </c>
      <c r="E56" s="18" t="s">
        <v>133</v>
      </c>
      <c r="F56" s="20">
        <v>4.8999999999999998E-3</v>
      </c>
      <c r="G56" s="21">
        <v>81.510000000000005</v>
      </c>
      <c r="H56" s="21" t="s">
        <v>134</v>
      </c>
      <c r="I56" s="21">
        <f>ROUND(F56*G56,2)</f>
        <v>0.4</v>
      </c>
      <c r="J56" s="21" t="s">
        <v>134</v>
      </c>
    </row>
    <row r="57" spans="1:10" ht="15.75" thickBot="1" x14ac:dyDescent="0.3">
      <c r="A57" s="24" t="s">
        <v>11</v>
      </c>
      <c r="B57" s="22">
        <v>88316</v>
      </c>
      <c r="C57" s="23" t="s">
        <v>142</v>
      </c>
      <c r="D57" s="24" t="s">
        <v>13</v>
      </c>
      <c r="E57" s="18" t="s">
        <v>141</v>
      </c>
      <c r="F57" s="20">
        <v>0.63300000000000001</v>
      </c>
      <c r="G57" s="37" t="s">
        <v>134</v>
      </c>
      <c r="H57" s="21">
        <v>24.83</v>
      </c>
      <c r="I57" s="21" t="s">
        <v>134</v>
      </c>
      <c r="J57" s="21">
        <f t="shared" ref="J57" si="6">ROUND(H57*F57,2)</f>
        <v>15.72</v>
      </c>
    </row>
    <row r="58" spans="1:10" ht="15.75" thickBot="1" x14ac:dyDescent="0.3">
      <c r="A58" s="27"/>
      <c r="B58" s="28"/>
      <c r="C58" s="29"/>
      <c r="D58" s="27"/>
      <c r="E58" s="30"/>
      <c r="F58" s="31"/>
      <c r="G58" s="31"/>
      <c r="H58" s="32" t="s">
        <v>146</v>
      </c>
      <c r="I58" s="33"/>
      <c r="J58" s="34">
        <f>SUM(J53,I54:I56,J57)</f>
        <v>39.489999999999995</v>
      </c>
    </row>
    <row r="59" spans="1:10" ht="15.75" thickBot="1" x14ac:dyDescent="0.3">
      <c r="A59" s="61" t="s">
        <v>68</v>
      </c>
      <c r="B59" s="78" t="s">
        <v>175</v>
      </c>
      <c r="C59" s="78"/>
      <c r="D59" s="78"/>
      <c r="E59" s="78"/>
      <c r="F59" s="78"/>
      <c r="G59" s="78"/>
      <c r="H59" s="78"/>
      <c r="I59" s="78"/>
      <c r="J59" s="79"/>
    </row>
    <row r="60" spans="1:10" ht="28.5" x14ac:dyDescent="0.25">
      <c r="A60" s="35" t="s">
        <v>124</v>
      </c>
      <c r="B60" s="35" t="s">
        <v>125</v>
      </c>
      <c r="C60" s="36" t="s">
        <v>126</v>
      </c>
      <c r="D60" s="13" t="s">
        <v>32</v>
      </c>
      <c r="E60" s="13" t="s">
        <v>1</v>
      </c>
      <c r="F60" s="15" t="s">
        <v>127</v>
      </c>
      <c r="G60" s="16" t="s">
        <v>128</v>
      </c>
      <c r="H60" s="14" t="s">
        <v>129</v>
      </c>
      <c r="I60" s="17" t="s">
        <v>130</v>
      </c>
      <c r="J60" s="17" t="s">
        <v>131</v>
      </c>
    </row>
    <row r="61" spans="1:10" x14ac:dyDescent="0.25">
      <c r="A61" s="22" t="s">
        <v>22</v>
      </c>
      <c r="B61" s="22">
        <v>1993</v>
      </c>
      <c r="C61" s="23" t="s">
        <v>176</v>
      </c>
      <c r="D61" s="24" t="s">
        <v>67</v>
      </c>
      <c r="E61" s="43" t="s">
        <v>133</v>
      </c>
      <c r="F61" s="20">
        <v>2</v>
      </c>
      <c r="G61" s="21">
        <v>26.99</v>
      </c>
      <c r="H61" s="44" t="s">
        <v>134</v>
      </c>
      <c r="I61" s="44">
        <f t="shared" ref="I61:I65" si="7">ROUND(F61*G61,2)</f>
        <v>53.98</v>
      </c>
      <c r="J61" s="44" t="s">
        <v>134</v>
      </c>
    </row>
    <row r="62" spans="1:10" x14ac:dyDescent="0.25">
      <c r="A62" s="22" t="s">
        <v>22</v>
      </c>
      <c r="B62" s="22">
        <v>2277</v>
      </c>
      <c r="C62" s="45" t="s">
        <v>177</v>
      </c>
      <c r="D62" s="24" t="s">
        <v>59</v>
      </c>
      <c r="E62" s="43" t="s">
        <v>133</v>
      </c>
      <c r="F62" s="20">
        <v>2</v>
      </c>
      <c r="G62" s="21">
        <v>44.11</v>
      </c>
      <c r="H62" s="44" t="s">
        <v>134</v>
      </c>
      <c r="I62" s="44">
        <f t="shared" si="7"/>
        <v>88.22</v>
      </c>
      <c r="J62" s="44" t="s">
        <v>134</v>
      </c>
    </row>
    <row r="63" spans="1:10" x14ac:dyDescent="0.25">
      <c r="A63" s="22" t="s">
        <v>22</v>
      </c>
      <c r="B63" s="22">
        <v>2869</v>
      </c>
      <c r="C63" s="45" t="s">
        <v>178</v>
      </c>
      <c r="D63" s="24" t="s">
        <v>179</v>
      </c>
      <c r="E63" s="43" t="s">
        <v>133</v>
      </c>
      <c r="F63" s="20">
        <v>0.05</v>
      </c>
      <c r="G63" s="21">
        <v>33.82</v>
      </c>
      <c r="H63" s="44" t="s">
        <v>134</v>
      </c>
      <c r="I63" s="44">
        <f t="shared" si="7"/>
        <v>1.69</v>
      </c>
      <c r="J63" s="44" t="s">
        <v>134</v>
      </c>
    </row>
    <row r="64" spans="1:10" ht="30" x14ac:dyDescent="0.25">
      <c r="A64" s="22" t="s">
        <v>22</v>
      </c>
      <c r="B64" s="22">
        <v>13419</v>
      </c>
      <c r="C64" s="23" t="s">
        <v>180</v>
      </c>
      <c r="D64" s="24" t="s">
        <v>67</v>
      </c>
      <c r="E64" s="43" t="s">
        <v>133</v>
      </c>
      <c r="F64" s="20">
        <v>1</v>
      </c>
      <c r="G64" s="21">
        <v>271.89999999999998</v>
      </c>
      <c r="H64" s="44" t="s">
        <v>134</v>
      </c>
      <c r="I64" s="44">
        <f t="shared" si="7"/>
        <v>271.89999999999998</v>
      </c>
      <c r="J64" s="44" t="s">
        <v>134</v>
      </c>
    </row>
    <row r="65" spans="1:10" ht="30" x14ac:dyDescent="0.25">
      <c r="A65" s="22" t="s">
        <v>11</v>
      </c>
      <c r="B65" s="22">
        <v>370</v>
      </c>
      <c r="C65" s="23" t="s">
        <v>181</v>
      </c>
      <c r="D65" s="24" t="s">
        <v>182</v>
      </c>
      <c r="E65" s="43" t="s">
        <v>133</v>
      </c>
      <c r="F65" s="20">
        <v>2.1000000000000001E-2</v>
      </c>
      <c r="G65" s="21">
        <v>95</v>
      </c>
      <c r="H65" s="44" t="s">
        <v>134</v>
      </c>
      <c r="I65" s="44">
        <f t="shared" si="7"/>
        <v>2</v>
      </c>
      <c r="J65" s="44" t="s">
        <v>134</v>
      </c>
    </row>
    <row r="66" spans="1:10" x14ac:dyDescent="0.25">
      <c r="A66" s="22" t="s">
        <v>11</v>
      </c>
      <c r="B66" s="22">
        <v>1214</v>
      </c>
      <c r="C66" s="23" t="s">
        <v>183</v>
      </c>
      <c r="D66" s="24" t="s">
        <v>184</v>
      </c>
      <c r="E66" s="18" t="s">
        <v>141</v>
      </c>
      <c r="F66" s="20">
        <v>5</v>
      </c>
      <c r="G66" s="42" t="s">
        <v>134</v>
      </c>
      <c r="H66" s="44">
        <v>21.42</v>
      </c>
      <c r="I66" s="44" t="s">
        <v>134</v>
      </c>
      <c r="J66" s="44">
        <f>ROUND(H66*F66,2)</f>
        <v>107.1</v>
      </c>
    </row>
    <row r="67" spans="1:10" ht="24.95" customHeight="1" x14ac:dyDescent="0.25">
      <c r="A67" s="22" t="s">
        <v>11</v>
      </c>
      <c r="B67" s="22">
        <v>1379</v>
      </c>
      <c r="C67" s="23" t="s">
        <v>185</v>
      </c>
      <c r="D67" s="24" t="s">
        <v>186</v>
      </c>
      <c r="E67" s="18" t="s">
        <v>133</v>
      </c>
      <c r="F67" s="20">
        <v>3.3</v>
      </c>
      <c r="G67" s="21">
        <v>0.88</v>
      </c>
      <c r="H67" s="44" t="s">
        <v>134</v>
      </c>
      <c r="I67" s="44">
        <f>ROUND(F67*G67,2)</f>
        <v>2.9</v>
      </c>
      <c r="J67" s="44" t="s">
        <v>134</v>
      </c>
    </row>
    <row r="68" spans="1:10" x14ac:dyDescent="0.25">
      <c r="A68" s="22" t="s">
        <v>11</v>
      </c>
      <c r="B68" s="47">
        <v>4750</v>
      </c>
      <c r="C68" s="48" t="s">
        <v>187</v>
      </c>
      <c r="D68" s="46" t="s">
        <v>184</v>
      </c>
      <c r="E68" s="18" t="s">
        <v>141</v>
      </c>
      <c r="F68" s="20">
        <v>2</v>
      </c>
      <c r="G68" s="21" t="s">
        <v>134</v>
      </c>
      <c r="H68" s="44">
        <v>22.76</v>
      </c>
      <c r="I68" s="44" t="s">
        <v>134</v>
      </c>
      <c r="J68" s="44">
        <f>ROUND(H68*F68,2)</f>
        <v>45.52</v>
      </c>
    </row>
    <row r="69" spans="1:10" x14ac:dyDescent="0.25">
      <c r="A69" s="22" t="s">
        <v>11</v>
      </c>
      <c r="B69" s="47">
        <v>5075</v>
      </c>
      <c r="C69" s="48" t="s">
        <v>188</v>
      </c>
      <c r="D69" s="46" t="s">
        <v>186</v>
      </c>
      <c r="E69" s="18" t="s">
        <v>133</v>
      </c>
      <c r="F69" s="20">
        <v>0.05</v>
      </c>
      <c r="G69" s="21">
        <v>14.17</v>
      </c>
      <c r="H69" s="44"/>
      <c r="I69" s="44">
        <f>ROUND(F69*G69,2)</f>
        <v>0.71</v>
      </c>
      <c r="J69" s="44" t="s">
        <v>134</v>
      </c>
    </row>
    <row r="70" spans="1:10" x14ac:dyDescent="0.25">
      <c r="A70" s="22" t="s">
        <v>11</v>
      </c>
      <c r="B70" s="47">
        <v>6111</v>
      </c>
      <c r="C70" s="48" t="s">
        <v>189</v>
      </c>
      <c r="D70" s="46" t="s">
        <v>184</v>
      </c>
      <c r="E70" s="18" t="s">
        <v>141</v>
      </c>
      <c r="F70" s="20">
        <v>7</v>
      </c>
      <c r="G70" s="42" t="s">
        <v>134</v>
      </c>
      <c r="H70" s="44">
        <v>17.88</v>
      </c>
      <c r="I70" s="44" t="s">
        <v>134</v>
      </c>
      <c r="J70" s="44">
        <f>ROUND(H70*F70,2)</f>
        <v>125.16</v>
      </c>
    </row>
    <row r="71" spans="1:10" ht="30.75" customHeight="1" x14ac:dyDescent="0.25">
      <c r="A71" s="22" t="s">
        <v>11</v>
      </c>
      <c r="B71" s="47">
        <v>11581</v>
      </c>
      <c r="C71" s="48" t="s">
        <v>190</v>
      </c>
      <c r="D71" s="46" t="s">
        <v>59</v>
      </c>
      <c r="E71" s="18" t="s">
        <v>133</v>
      </c>
      <c r="F71" s="20">
        <v>2</v>
      </c>
      <c r="G71" s="21">
        <v>22.84</v>
      </c>
      <c r="H71" s="44" t="s">
        <v>134</v>
      </c>
      <c r="I71" s="44">
        <f t="shared" ref="I71:I72" si="8">ROUND(F71*G71,2)</f>
        <v>45.68</v>
      </c>
      <c r="J71" s="44" t="s">
        <v>134</v>
      </c>
    </row>
    <row r="72" spans="1:10" ht="30" x14ac:dyDescent="0.25">
      <c r="A72" s="46" t="s">
        <v>22</v>
      </c>
      <c r="B72" s="47">
        <v>1770</v>
      </c>
      <c r="C72" s="48" t="s">
        <v>191</v>
      </c>
      <c r="D72" s="46" t="s">
        <v>59</v>
      </c>
      <c r="E72" s="18" t="s">
        <v>133</v>
      </c>
      <c r="F72" s="20">
        <v>5.2</v>
      </c>
      <c r="G72" s="21">
        <v>77.34</v>
      </c>
      <c r="H72" s="44" t="s">
        <v>134</v>
      </c>
      <c r="I72" s="44">
        <f t="shared" si="8"/>
        <v>402.17</v>
      </c>
      <c r="J72" s="44" t="s">
        <v>134</v>
      </c>
    </row>
    <row r="73" spans="1:10" x14ac:dyDescent="0.25">
      <c r="A73" s="46" t="s">
        <v>22</v>
      </c>
      <c r="B73" s="47">
        <v>10549</v>
      </c>
      <c r="C73" s="48" t="s">
        <v>192</v>
      </c>
      <c r="D73" s="46" t="s">
        <v>184</v>
      </c>
      <c r="E73" s="18" t="s">
        <v>141</v>
      </c>
      <c r="F73" s="20">
        <v>7</v>
      </c>
      <c r="G73" s="37" t="s">
        <v>134</v>
      </c>
      <c r="H73" s="44">
        <v>3.96</v>
      </c>
      <c r="I73" s="44" t="s">
        <v>134</v>
      </c>
      <c r="J73" s="44">
        <f t="shared" ref="J73:J75" si="9">ROUND(H73*F73,2)</f>
        <v>27.72</v>
      </c>
    </row>
    <row r="74" spans="1:10" x14ac:dyDescent="0.25">
      <c r="A74" s="46" t="s">
        <v>22</v>
      </c>
      <c r="B74" s="47">
        <v>10550</v>
      </c>
      <c r="C74" s="48" t="s">
        <v>193</v>
      </c>
      <c r="D74" s="46" t="s">
        <v>184</v>
      </c>
      <c r="E74" s="18" t="s">
        <v>141</v>
      </c>
      <c r="F74" s="20">
        <v>2</v>
      </c>
      <c r="G74" s="37" t="s">
        <v>134</v>
      </c>
      <c r="H74" s="44">
        <v>3.86</v>
      </c>
      <c r="I74" s="44" t="s">
        <v>134</v>
      </c>
      <c r="J74" s="44">
        <f t="shared" si="9"/>
        <v>7.72</v>
      </c>
    </row>
    <row r="75" spans="1:10" x14ac:dyDescent="0.25">
      <c r="A75" s="46" t="s">
        <v>22</v>
      </c>
      <c r="B75" s="47">
        <v>10551</v>
      </c>
      <c r="C75" s="48" t="s">
        <v>194</v>
      </c>
      <c r="D75" s="46" t="s">
        <v>184</v>
      </c>
      <c r="E75" s="18" t="s">
        <v>141</v>
      </c>
      <c r="F75" s="20">
        <v>5</v>
      </c>
      <c r="G75" s="37" t="s">
        <v>134</v>
      </c>
      <c r="H75" s="44">
        <v>3.9</v>
      </c>
      <c r="I75" s="44" t="s">
        <v>134</v>
      </c>
      <c r="J75" s="44">
        <f t="shared" si="9"/>
        <v>19.5</v>
      </c>
    </row>
    <row r="76" spans="1:10" ht="30.75" thickBot="1" x14ac:dyDescent="0.3">
      <c r="A76" s="46" t="s">
        <v>22</v>
      </c>
      <c r="B76" s="47">
        <v>1809</v>
      </c>
      <c r="C76" s="48" t="s">
        <v>195</v>
      </c>
      <c r="D76" s="46" t="s">
        <v>67</v>
      </c>
      <c r="E76" s="18" t="s">
        <v>133</v>
      </c>
      <c r="F76" s="20">
        <v>1</v>
      </c>
      <c r="G76" s="21">
        <v>351.9</v>
      </c>
      <c r="H76" s="49" t="s">
        <v>134</v>
      </c>
      <c r="I76" s="49">
        <f>ROUND(F76*G76,2)</f>
        <v>351.9</v>
      </c>
      <c r="J76" s="49" t="s">
        <v>134</v>
      </c>
    </row>
    <row r="77" spans="1:10" ht="15.75" thickBot="1" x14ac:dyDescent="0.3">
      <c r="A77" s="27"/>
      <c r="B77" s="28"/>
      <c r="C77" s="29"/>
      <c r="D77" s="27"/>
      <c r="E77" s="30"/>
      <c r="F77" s="31"/>
      <c r="G77" s="31"/>
      <c r="H77" s="50" t="s">
        <v>146</v>
      </c>
      <c r="I77" s="51"/>
      <c r="J77" s="52">
        <f>SUM(I61:I65,J66,I67,J68,I69,I71,I72,J73:J75,I76+J70)</f>
        <v>1553.87</v>
      </c>
    </row>
    <row r="78" spans="1:10" x14ac:dyDescent="0.25">
      <c r="A78" s="27"/>
      <c r="B78" s="28"/>
      <c r="C78" s="29"/>
      <c r="D78" s="27"/>
      <c r="E78" s="30"/>
      <c r="F78" s="31"/>
      <c r="G78" s="31"/>
      <c r="H78" s="31"/>
      <c r="I78" s="31"/>
      <c r="J78" s="31"/>
    </row>
    <row r="79" spans="1:10" x14ac:dyDescent="0.25">
      <c r="A79" s="27"/>
      <c r="B79" s="28"/>
      <c r="C79" s="29"/>
      <c r="D79" s="27"/>
      <c r="E79" s="30"/>
      <c r="F79" s="31"/>
      <c r="G79" s="31"/>
      <c r="H79" s="31"/>
      <c r="I79" s="31"/>
      <c r="J79" s="31"/>
    </row>
    <row r="80" spans="1:10" x14ac:dyDescent="0.25">
      <c r="A80" s="27"/>
      <c r="B80" s="28"/>
      <c r="C80" s="29"/>
      <c r="D80" s="27"/>
      <c r="E80" s="30"/>
      <c r="F80" s="31"/>
      <c r="G80" s="31"/>
      <c r="H80" s="31"/>
      <c r="I80" s="31"/>
      <c r="J80" s="31"/>
    </row>
    <row r="81" spans="1:10" x14ac:dyDescent="0.25">
      <c r="A81" s="27"/>
      <c r="B81" s="28"/>
      <c r="C81" s="29"/>
      <c r="D81" s="27"/>
      <c r="E81" s="30"/>
      <c r="F81" s="31"/>
      <c r="G81" s="31"/>
      <c r="H81" s="31"/>
      <c r="I81" s="31"/>
      <c r="J81" s="31"/>
    </row>
    <row r="82" spans="1:10" x14ac:dyDescent="0.25">
      <c r="A82" s="27"/>
      <c r="B82" s="28"/>
      <c r="C82" s="29"/>
      <c r="D82" s="27"/>
      <c r="E82" s="30"/>
      <c r="F82" s="31"/>
      <c r="G82" s="31"/>
      <c r="H82" s="31"/>
      <c r="I82" s="31"/>
      <c r="J82" s="31"/>
    </row>
    <row r="83" spans="1:10" x14ac:dyDescent="0.25">
      <c r="A83" s="27"/>
      <c r="B83" s="28"/>
      <c r="C83" s="29"/>
      <c r="D83" s="27"/>
      <c r="E83" s="30"/>
      <c r="F83" s="31"/>
      <c r="G83" s="31"/>
      <c r="H83" s="31"/>
      <c r="I83" s="31"/>
      <c r="J83" s="31"/>
    </row>
    <row r="84" spans="1:10" x14ac:dyDescent="0.25">
      <c r="A84" s="27"/>
      <c r="B84" s="28"/>
      <c r="C84" s="29"/>
      <c r="D84" s="27"/>
      <c r="E84" s="30"/>
      <c r="F84" s="31"/>
      <c r="G84" s="31"/>
      <c r="H84" s="31"/>
      <c r="I84" s="31"/>
      <c r="J84" s="31"/>
    </row>
    <row r="85" spans="1:10" x14ac:dyDescent="0.25">
      <c r="A85" s="27"/>
      <c r="B85" s="28"/>
      <c r="C85" s="29"/>
      <c r="D85" s="27"/>
      <c r="E85" s="30"/>
      <c r="F85" s="31"/>
      <c r="G85" s="31"/>
      <c r="H85" s="31"/>
      <c r="I85" s="31"/>
      <c r="J85" s="31"/>
    </row>
    <row r="86" spans="1:10" x14ac:dyDescent="0.25">
      <c r="A86" s="11"/>
      <c r="B86" s="53"/>
      <c r="C86" s="9" t="s">
        <v>196</v>
      </c>
      <c r="D86" s="10"/>
      <c r="E86" s="10"/>
      <c r="F86" s="71" t="s">
        <v>196</v>
      </c>
      <c r="G86" s="71"/>
      <c r="H86" s="71"/>
      <c r="I86" s="71"/>
      <c r="J86" s="71"/>
    </row>
    <row r="87" spans="1:10" x14ac:dyDescent="0.25">
      <c r="A87" s="11"/>
      <c r="B87" s="53"/>
      <c r="C87" s="54" t="s">
        <v>197</v>
      </c>
      <c r="D87" s="10"/>
      <c r="E87" s="10"/>
      <c r="F87" s="71" t="s">
        <v>198</v>
      </c>
      <c r="G87" s="71"/>
      <c r="H87" s="71"/>
      <c r="I87" s="71"/>
      <c r="J87" s="71"/>
    </row>
    <row r="88" spans="1:10" x14ac:dyDescent="0.25">
      <c r="A88" s="11"/>
      <c r="B88" s="53"/>
      <c r="C88" s="55" t="s">
        <v>199</v>
      </c>
      <c r="D88" s="56"/>
      <c r="E88" s="56"/>
      <c r="F88" s="72" t="s">
        <v>199</v>
      </c>
      <c r="G88" s="72"/>
      <c r="H88" s="72"/>
      <c r="I88" s="72"/>
      <c r="J88" s="72"/>
    </row>
    <row r="89" spans="1:10" x14ac:dyDescent="0.25">
      <c r="A89" s="11"/>
      <c r="B89" s="53"/>
      <c r="C89" s="55" t="s">
        <v>200</v>
      </c>
      <c r="F89" s="73" t="s">
        <v>201</v>
      </c>
      <c r="G89" s="73"/>
      <c r="H89" s="73"/>
      <c r="I89" s="73"/>
      <c r="J89" s="73"/>
    </row>
    <row r="90" spans="1:10" x14ac:dyDescent="0.25">
      <c r="C90" s="58"/>
      <c r="F90" s="59"/>
      <c r="G90" s="59"/>
      <c r="H90" s="59"/>
    </row>
  </sheetData>
  <sheetProtection formatCells="0" formatColumns="0" formatRows="0" insertColumns="0" insertRows="0" insertHyperlinks="0" deleteColumns="0" deleteRows="0" sort="0" autoFilter="0" pivotTables="0"/>
  <mergeCells count="14">
    <mergeCell ref="B59:J59"/>
    <mergeCell ref="F86:J86"/>
    <mergeCell ref="F87:J87"/>
    <mergeCell ref="F88:J88"/>
    <mergeCell ref="F89:J89"/>
    <mergeCell ref="B8:J8"/>
    <mergeCell ref="B23:J23"/>
    <mergeCell ref="B44:J44"/>
    <mergeCell ref="B51:J51"/>
    <mergeCell ref="B2:C2"/>
    <mergeCell ref="B3:C3"/>
    <mergeCell ref="B4:C4"/>
    <mergeCell ref="G2:I2"/>
    <mergeCell ref="A6:J6"/>
  </mergeCells>
  <pageMargins left="0.70866141732283472" right="0.70866141732283472" top="0.74803149606299213" bottom="0.74803149606299213" header="0.31496062992125984" footer="0.31496062992125984"/>
  <pageSetup scale="49" orientation="landscape" r:id="rId1"/>
  <rowBreaks count="2" manualBreakCount="2">
    <brk id="36" max="9" man="1"/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COMPOSIÇÕES</vt:lpstr>
      <vt:lpstr>ORÇAMENTO!Area_de_impressao</vt:lpstr>
      <vt:lpstr>COMPOSIÇÕES!Titulos_de_impressao</vt:lpstr>
      <vt:lpstr>ORÇAMENTO!Titulos_de_impressao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Mirela Miorim</cp:lastModifiedBy>
  <cp:lastPrinted>2026-03-17T12:28:23Z</cp:lastPrinted>
  <dcterms:created xsi:type="dcterms:W3CDTF">2025-10-13T10:48:45Z</dcterms:created>
  <dcterms:modified xsi:type="dcterms:W3CDTF">2026-03-17T12:54:32Z</dcterms:modified>
  <cp:category>Sinapi Excel</cp:category>
</cp:coreProperties>
</file>