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Meu Drive\ANÁLISE PROCESSOS E LICITAÇÕES\2026\3522-26 Serviços de Cozinha Prato Gaucho\"/>
    </mc:Choice>
  </mc:AlternateContent>
  <xr:revisionPtr revIDLastSave="0" documentId="13_ncr:1_{D39FB04A-C0A7-47A7-A6AD-FF42C41FEE55}" xr6:coauthVersionLast="47" xr6:coauthVersionMax="47" xr10:uidLastSave="{00000000-0000-0000-0000-000000000000}"/>
  <bookViews>
    <workbookView xWindow="-120" yWindow="-120" windowWidth="29040" windowHeight="15720" tabRatio="693" xr2:uid="{00000000-000D-0000-FFFF-FFFF00000000}"/>
  </bookViews>
  <sheets>
    <sheet name="Cozinheiro 40h" sheetId="7" r:id="rId1"/>
    <sheet name="Resumo" sheetId="4" r:id="rId2"/>
  </sheets>
  <externalReferences>
    <externalReference r:id="rId3"/>
    <externalReference r:id="rId4"/>
  </externalReferences>
  <definedNames>
    <definedName name="_xlnm.Print_Area" localSheetId="0">'Cozinheiro 40h'!$A$1:$I$180</definedName>
    <definedName name="_xlnm.Print_Area" localSheetId="1">Resumo!$A$1:$I$4</definedName>
    <definedName name="MOMB4">'[1]SERVENTE MANUTENCAO'!$I$144</definedName>
    <definedName name="MONA3">[2]HIDRAULICO!$I$138</definedName>
    <definedName name="MONA4">'[2]SERVENTE (AUX PRODUCAO)'!$I$138</definedName>
    <definedName name="MONA8">[2]MECANICO_REFRIGERACAO!$I$138</definedName>
    <definedName name="MONB3">[2]HIDRAULICO!$I$144</definedName>
    <definedName name="MONB4">'[2]SERVENTE (AUX PRODUCAO)'!$I$144</definedName>
    <definedName name="MONB8">[2]MECANICO_REFRIGERACAO!$I$144</definedName>
    <definedName name="MONC3">[2]HIDRAULICO!$I$148</definedName>
    <definedName name="MONC4">'[2]SERVENTE (AUX PRODUCAO)'!$I$148</definedName>
    <definedName name="MONC8">[2]MECANICO_REFRIGERACAO!$I$148</definedName>
    <definedName name="REMUNERACAO3">[2]HIDRAULICO!$I$30</definedName>
    <definedName name="REMUNERACAO4">'[2]SERVENTE (AUX PRODUCAO)'!$I$30</definedName>
    <definedName name="REMUNERACAO8">[2]MECANICO_REFRIGERACAO!$I$30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" i="4" l="1"/>
  <c r="I42" i="7" l="1"/>
  <c r="I43" i="7"/>
  <c r="I45" i="7"/>
  <c r="I46" i="7" s="1"/>
  <c r="I38" i="7"/>
  <c r="I39" i="7"/>
  <c r="I40" i="7"/>
  <c r="I41" i="7"/>
  <c r="H59" i="7"/>
  <c r="H71" i="7"/>
  <c r="A104" i="7"/>
  <c r="C104" i="7"/>
  <c r="G104" i="7"/>
  <c r="A100" i="7"/>
  <c r="C100" i="7"/>
  <c r="G100" i="7"/>
  <c r="A96" i="7"/>
  <c r="C96" i="7"/>
  <c r="G96" i="7"/>
  <c r="I90" i="7"/>
  <c r="I91" i="7"/>
  <c r="F119" i="7"/>
  <c r="I116" i="7"/>
  <c r="I126" i="7"/>
  <c r="I168" i="7" s="1"/>
  <c r="I130" i="7"/>
  <c r="I169" i="7" s="1"/>
  <c r="H152" i="7"/>
  <c r="H154" i="7"/>
  <c r="D152" i="7"/>
  <c r="E152" i="7"/>
  <c r="H178" i="7"/>
  <c r="A178" i="7"/>
  <c r="G152" i="7"/>
  <c r="G154" i="7"/>
  <c r="E153" i="7"/>
  <c r="D151" i="7"/>
  <c r="E151" i="7"/>
  <c r="H78" i="7"/>
  <c r="H103" i="7"/>
  <c r="B47" i="7"/>
  <c r="A36" i="7"/>
  <c r="A37" i="7"/>
  <c r="A38" i="7"/>
  <c r="A39" i="7"/>
  <c r="A40" i="7"/>
  <c r="A41" i="7"/>
  <c r="A42" i="7"/>
  <c r="A43" i="7"/>
  <c r="A44" i="7"/>
  <c r="A47" i="7"/>
  <c r="G11" i="7"/>
  <c r="A6" i="7"/>
  <c r="I5" i="7"/>
  <c r="I35" i="7" s="1"/>
  <c r="G5" i="7"/>
  <c r="E100" i="7" l="1"/>
  <c r="F100" i="7" s="1"/>
  <c r="H100" i="7" s="1"/>
  <c r="I100" i="7" s="1"/>
  <c r="I88" i="7" s="1"/>
  <c r="E104" i="7"/>
  <c r="F104" i="7" s="1"/>
  <c r="H104" i="7" s="1"/>
  <c r="E96" i="7"/>
  <c r="F96" i="7"/>
  <c r="H96" i="7" s="1"/>
  <c r="I136" i="7"/>
  <c r="C150" i="7" s="1"/>
  <c r="I44" i="7"/>
  <c r="I167" i="7"/>
  <c r="I170" i="7" s="1"/>
  <c r="H81" i="7"/>
  <c r="I96" i="7" l="1"/>
  <c r="I89" i="7" s="1"/>
  <c r="I119" i="7" s="1"/>
  <c r="I104" i="7"/>
  <c r="I87" i="7" s="1"/>
  <c r="I37" i="7"/>
  <c r="H82" i="7"/>
  <c r="H84" i="7" s="1"/>
  <c r="I92" i="7" l="1"/>
  <c r="I163" i="7" s="1"/>
  <c r="I132" i="7"/>
  <c r="I48" i="7"/>
  <c r="G121" i="7" l="1"/>
  <c r="G134" i="7"/>
  <c r="I55" i="7"/>
  <c r="I66" i="7"/>
  <c r="A121" i="7"/>
  <c r="H88" i="7"/>
  <c r="I56" i="7"/>
  <c r="I57" i="7"/>
  <c r="I67" i="7"/>
  <c r="H36" i="7"/>
  <c r="I68" i="7"/>
  <c r="I161" i="7"/>
  <c r="I69" i="7"/>
  <c r="H46" i="7"/>
  <c r="H91" i="7"/>
  <c r="I53" i="7"/>
  <c r="I77" i="7"/>
  <c r="H45" i="7"/>
  <c r="I58" i="7"/>
  <c r="H38" i="7"/>
  <c r="I65" i="7"/>
  <c r="H87" i="7"/>
  <c r="I51" i="7"/>
  <c r="I70" i="7"/>
  <c r="A134" i="7"/>
  <c r="H39" i="7"/>
  <c r="H47" i="7"/>
  <c r="I64" i="7"/>
  <c r="I54" i="7"/>
  <c r="I52" i="7"/>
  <c r="I63" i="7"/>
  <c r="I75" i="7"/>
  <c r="H40" i="7"/>
  <c r="I76" i="7"/>
  <c r="H41" i="7"/>
  <c r="H90" i="7"/>
  <c r="H35" i="7"/>
  <c r="H42" i="7"/>
  <c r="H89" i="7"/>
  <c r="H43" i="7"/>
  <c r="H44" i="7"/>
  <c r="I81" i="7"/>
  <c r="I82" i="7" s="1"/>
  <c r="H37" i="7"/>
  <c r="I59" i="7" l="1"/>
  <c r="C121" i="7" s="1"/>
  <c r="I78" i="7"/>
  <c r="F121" i="7"/>
  <c r="F134" i="7"/>
  <c r="I71" i="7"/>
  <c r="H92" i="7"/>
  <c r="H48" i="7"/>
  <c r="H106" i="7" l="1"/>
  <c r="C134" i="7"/>
  <c r="D134" i="7"/>
  <c r="D121" i="7"/>
  <c r="I84" i="7"/>
  <c r="I106" i="7" s="1"/>
  <c r="I162" i="7"/>
  <c r="I164" i="7" s="1"/>
  <c r="E121" i="7"/>
  <c r="E134" i="7"/>
  <c r="H134" i="7" l="1"/>
  <c r="I134" i="7" s="1"/>
  <c r="H124" i="7" s="1"/>
  <c r="H144" i="7"/>
  <c r="A150" i="7"/>
  <c r="H121" i="7"/>
  <c r="I121" i="7" s="1"/>
  <c r="G132" i="7" l="1"/>
  <c r="H129" i="7"/>
  <c r="H130" i="7" s="1"/>
  <c r="H125" i="7"/>
  <c r="H126" i="7" s="1"/>
  <c r="H111" i="7"/>
  <c r="H114" i="7"/>
  <c r="H112" i="7"/>
  <c r="H115" i="7"/>
  <c r="H113" i="7"/>
  <c r="H110" i="7"/>
  <c r="G119" i="7"/>
  <c r="D150" i="7"/>
  <c r="H116" i="7" l="1"/>
  <c r="H136" i="7" s="1"/>
  <c r="I142" i="7"/>
  <c r="H142" i="7" s="1"/>
  <c r="I143" i="7"/>
  <c r="H143" i="7" s="1"/>
  <c r="I141" i="7"/>
  <c r="H141" i="7" s="1"/>
  <c r="I140" i="7"/>
  <c r="H140" i="7" l="1"/>
  <c r="H145" i="7" s="1"/>
  <c r="H157" i="7" s="1"/>
  <c r="I145" i="7"/>
  <c r="I174" i="7" l="1"/>
  <c r="G178" i="7" s="1"/>
  <c r="I157" i="7"/>
  <c r="I173" i="7"/>
  <c r="H173" i="7" l="1"/>
  <c r="H174" i="7" s="1"/>
  <c r="H168" i="7"/>
  <c r="H169" i="7"/>
  <c r="H161" i="7"/>
  <c r="H162" i="7"/>
  <c r="I178" i="7"/>
  <c r="H163" i="7"/>
  <c r="H167" i="7"/>
  <c r="H170" i="7" l="1"/>
  <c r="E3" i="4"/>
  <c r="G3" i="4" s="1"/>
  <c r="H3" i="4" s="1"/>
  <c r="I180" i="7"/>
  <c r="H164" i="7"/>
  <c r="G4" i="4" l="1"/>
  <c r="H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Ilete-Kuhn</author>
  </authors>
  <commentList>
    <comment ref="B154" authorId="0" shapeId="0" xr:uid="{DEB60E61-1F95-4E3E-A644-DCC2CAF907C9}">
      <text>
        <r>
          <rPr>
            <b/>
            <sz val="9"/>
            <color indexed="81"/>
            <rFont val="Segoe UI"/>
            <family val="2"/>
          </rPr>
          <t>Anexo IV, Lei Complementar 123 (alteração em 2018).</t>
        </r>
      </text>
    </comment>
  </commentList>
</comments>
</file>

<file path=xl/sharedStrings.xml><?xml version="1.0" encoding="utf-8"?>
<sst xmlns="http://schemas.openxmlformats.org/spreadsheetml/2006/main" count="273" uniqueCount="196">
  <si>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</si>
  <si>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</si>
  <si>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</si>
  <si>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</si>
  <si>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</si>
  <si>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</si>
  <si>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</si>
  <si>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</si>
  <si>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</si>
  <si>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</si>
  <si>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</si>
  <si>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</si>
  <si>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</si>
  <si>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</si>
  <si>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</si>
  <si>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</si>
  <si>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</si>
  <si>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</si>
  <si>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</si>
  <si>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</si>
  <si>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</si>
  <si>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</si>
  <si>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</si>
  <si>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</si>
  <si>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</si>
  <si>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</si>
  <si>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Horas por mês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</si>
  <si>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</si>
  <si>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</si>
  <si>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</si>
  <si>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</si>
  <si>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</si>
  <si>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</si>
  <si>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</si>
  <si>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Total de Remuneração</t>
  </si>
  <si>
    <t>II</t>
  </si>
  <si>
    <t>Encargos Sociais - Grupo II: Obrigações Sociais</t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</si>
  <si>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</si>
  <si>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</si>
  <si>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</si>
  <si>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</si>
  <si>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</si>
  <si>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</si>
  <si>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</si>
  <si>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</si>
  <si>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</si>
  <si>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</si>
  <si>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</si>
  <si>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</si>
  <si>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</si>
  <si>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</si>
  <si>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</si>
  <si>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</si>
  <si>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</si>
  <si>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</si>
  <si>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</si>
  <si>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</si>
  <si>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</si>
  <si>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</si>
  <si>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</si>
  <si>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</si>
  <si>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</si>
  <si>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</si>
  <si>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</si>
  <si>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</si>
  <si>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</si>
  <si>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Adicional Intervalar</t>
  </si>
  <si>
    <t>Outros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</si>
  <si>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</si>
  <si>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</si>
  <si>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</si>
  <si>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</si>
  <si>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</si>
  <si>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</si>
  <si>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</si>
  <si>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</si>
  <si>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</si>
  <si>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</si>
  <si>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</si>
  <si>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</si>
  <si>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</si>
  <si>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</si>
  <si>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</si>
  <si>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</si>
  <si>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</si>
  <si>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</si>
  <si>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</si>
  <si>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</si>
  <si>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</si>
  <si>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</si>
  <si>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</si>
  <si>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</si>
  <si>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</si>
  <si>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</si>
  <si>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</si>
  <si>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</si>
  <si>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</si>
  <si>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</si>
  <si>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</si>
  <si>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</si>
  <si>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</si>
  <si>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</si>
  <si>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</si>
  <si>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</si>
  <si>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TOTAL DO MONTANTE B (I + II + III)</t>
  </si>
  <si>
    <t>MONTANTE C</t>
  </si>
  <si>
    <t>PIS</t>
  </si>
  <si>
    <t>COFINS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</si>
  <si>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</si>
  <si>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</si>
  <si>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</si>
  <si>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</si>
  <si>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</si>
  <si>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</si>
  <si>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</si>
  <si>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</si>
  <si>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</si>
  <si>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</si>
  <si>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</si>
  <si>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Coeficiente L. Real</t>
  </si>
  <si>
    <t>Coeficiente L. Presumido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</si>
  <si>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</si>
  <si>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</si>
  <si>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</si>
  <si>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</si>
  <si>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</si>
  <si>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</si>
  <si>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</si>
  <si>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</si>
  <si>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</si>
  <si>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</si>
  <si>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</si>
  <si>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</si>
  <si>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</si>
  <si>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</si>
  <si>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</si>
  <si>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</si>
  <si>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</si>
  <si>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</si>
  <si>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</si>
  <si>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</si>
  <si>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</si>
  <si>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</si>
  <si>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</si>
  <si>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</si>
  <si>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</si>
  <si>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t>Nova Santa Rita</t>
  </si>
  <si>
    <t>Valor Total Mensal</t>
  </si>
  <si>
    <r>
      <t xml:space="preserve">REGIME DE TRIBUTAÇÃO: </t>
    </r>
    <r>
      <rPr>
        <b/>
        <sz val="12"/>
        <color indexed="10"/>
        <rFont val="Calibri"/>
        <family val="2"/>
      </rPr>
      <t>LUCRO REAL e PRESUMIDO (*)</t>
    </r>
  </si>
  <si>
    <t>Adicional Troca de Uniforme (CLÁUSULA DÉCIMA SÉTIMA da CCT)</t>
  </si>
  <si>
    <t>Quantidade de dias trabalhados no mês</t>
  </si>
  <si>
    <t>Hora Intervalar (indenizada, conforme TR)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</si>
  <si>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</si>
  <si>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</si>
  <si>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</si>
  <si>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</rPr>
      <t xml:space="preserve"> 4,33 horas</t>
    </r>
    <r>
      <rPr>
        <b/>
        <sz val="8"/>
        <color rgb="FF000000"/>
        <rFont val="Calibri"/>
        <family val="2"/>
        <charset val="1"/>
      </rPr>
      <t xml:space="preserve">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</si>
  <si>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5"/>
        <color theme="1"/>
        <rFont val="Calibri"/>
        <family val="2"/>
        <scheme val="minor"/>
      </rPr>
      <t>(Ver súmula 60 TST)</t>
    </r>
  </si>
  <si>
    <t>Adicional Periculosidade 30%</t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</si>
  <si>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</si>
  <si>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</si>
  <si>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</si>
  <si>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</si>
  <si>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</si>
  <si>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</si>
  <si>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</si>
  <si>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</si>
  <si>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</si>
  <si>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</si>
  <si>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</si>
  <si>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</si>
  <si>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</si>
  <si>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</si>
  <si>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</si>
  <si>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</si>
  <si>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</si>
  <si>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</si>
  <si>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</si>
  <si>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r>
      <t>Vale-Transporte</t>
    </r>
    <r>
      <rPr>
        <sz val="8"/>
        <color theme="1"/>
        <rFont val="Calibri"/>
        <family val="2"/>
      </rPr>
      <t>⁽⁵⁾</t>
    </r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</si>
  <si>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</si>
  <si>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</si>
  <si>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</si>
  <si>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</si>
  <si>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</si>
  <si>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LUCRO PRESUMIDO e REAL (*)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</si>
  <si>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</si>
  <si>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OUTRO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</si>
  <si>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</si>
  <si>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</t>
    </r>
  </si>
  <si>
    <t>LIMITE QUADRO I (Despesas Diretas) sobre Montante A (exceto Vale-transporte): 10% SEM MATERIAIS/EQUIPAMENTOS; 20% COM MATERIAIS/EQUIPAMENTOS</t>
  </si>
  <si>
    <t>LIMITE DOS QUADROS II (Despesas Indiretas) e III (Lucro) sobre Montante A (exceto Vale-transporte)</t>
  </si>
  <si>
    <t>Quadro Resumo Mensal - VALORES MÁXIMOS</t>
  </si>
  <si>
    <t>Cozinheiro</t>
  </si>
  <si>
    <t>40h</t>
  </si>
  <si>
    <t>seg a sex</t>
  </si>
  <si>
    <t>PLANO DE BENEFÍCIO SOCIAL FAMILIAR  CLÁUSULA 30ª DA CCT.</t>
  </si>
  <si>
    <t>Valor Total (12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</si>
</sst>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 &quot;* #,##0.00_-;&quot;-R$ &quot;* #,##0.00_-;_-&quot;R$ &quot;* \-??_-;_-@_-"/>
    <numFmt numFmtId="165" formatCode="0.0000%"/>
    <numFmt numFmtId="166" formatCode="&quot;R$ &quot;#,##0.00"/>
    <numFmt numFmtId="167" formatCode="0.0%"/>
    <numFmt numFmtId="168" formatCode="0.0000"/>
    <numFmt numFmtId="169" formatCode="_-* #,##0.00_-;\-* #,##0.00_-;_-* \-??_-;_-@_-"/>
    <numFmt numFmtId="170" formatCode="00&quot;/&quot;0000&quot;-&quot;0000000&quot;-&quot;0"/>
    <numFmt numFmtId="171" formatCode="&quot;R$&quot;\ #,##0.00"/>
  </numFmts>
  <fonts count="3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10"/>
      <name val="Calibri"/>
      <family val="2"/>
    </font>
    <font>
      <b/>
      <sz val="14"/>
      <color rgb="FFFF0000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i/>
      <sz val="7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sz val="6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sz val="5"/>
      <color theme="1"/>
      <name val="Calibri"/>
      <family val="2"/>
      <scheme val="minor"/>
    </font>
    <font>
      <b/>
      <sz val="9"/>
      <color indexed="81"/>
      <name val="Segoe UI"/>
      <family val="2"/>
    </font>
  </fonts>
  <fills count="18">
    <fill>
      <patternFill patternType="none"/>
    </fill>
    <fill>
      <patternFill patternType="gray125"/>
    </fill>
    <fill>
      <patternFill patternType="solid">
        <fgColor rgb="FFD9D9D9"/>
        <bgColor rgb="FFDBDBDB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E6E0E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 applyBorder="0" applyProtection="0"/>
    <xf numFmtId="164" fontId="8" fillId="0" borderId="0" applyBorder="0" applyProtection="0"/>
    <xf numFmtId="0" fontId="8" fillId="0" borderId="0"/>
    <xf numFmtId="0" fontId="8" fillId="0" borderId="0"/>
    <xf numFmtId="0" fontId="8" fillId="0" borderId="0"/>
    <xf numFmtId="9" fontId="8" fillId="0" borderId="0" applyBorder="0" applyProtection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206">
    <xf numFmtId="0" fontId="0" fillId="0" borderId="0" xfId="0"/>
    <xf numFmtId="166" fontId="3" fillId="2" borderId="1" xfId="0" applyNumberFormat="1" applyFont="1" applyFill="1" applyBorder="1" applyAlignment="1">
      <alignment horizontal="center" vertical="center"/>
    </xf>
    <xf numFmtId="166" fontId="3" fillId="2" borderId="3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8" fillId="0" borderId="0" xfId="3"/>
    <xf numFmtId="0" fontId="6" fillId="4" borderId="1" xfId="3" applyFont="1" applyFill="1" applyBorder="1" applyAlignment="1">
      <alignment horizontal="center" vertical="center" wrapText="1"/>
    </xf>
    <xf numFmtId="0" fontId="5" fillId="4" borderId="1" xfId="3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/>
    </xf>
    <xf numFmtId="0" fontId="8" fillId="0" borderId="1" xfId="3" applyBorder="1" applyAlignment="1">
      <alignment horizontal="center"/>
    </xf>
    <xf numFmtId="164" fontId="8" fillId="0" borderId="1" xfId="3" applyNumberFormat="1" applyBorder="1"/>
    <xf numFmtId="164" fontId="5" fillId="0" borderId="1" xfId="3" applyNumberFormat="1" applyFont="1" applyBorder="1"/>
    <xf numFmtId="169" fontId="8" fillId="0" borderId="0" xfId="3" applyNumberFormat="1"/>
    <xf numFmtId="0" fontId="7" fillId="0" borderId="0" xfId="3" applyFont="1"/>
    <xf numFmtId="165" fontId="3" fillId="5" borderId="1" xfId="0" applyNumberFormat="1" applyFont="1" applyFill="1" applyBorder="1" applyAlignment="1">
      <alignment horizontal="center" vertical="center"/>
    </xf>
    <xf numFmtId="0" fontId="0" fillId="0" borderId="1" xfId="3" applyFont="1" applyBorder="1" applyAlignment="1">
      <alignment horizontal="center"/>
    </xf>
    <xf numFmtId="0" fontId="0" fillId="0" borderId="1" xfId="3" applyFont="1" applyBorder="1"/>
    <xf numFmtId="0" fontId="9" fillId="0" borderId="1" xfId="7" applyFont="1" applyBorder="1" applyAlignment="1">
      <alignment horizontal="center" vertical="center" wrapText="1"/>
    </xf>
    <xf numFmtId="165" fontId="11" fillId="0" borderId="0" xfId="7" applyNumberFormat="1" applyFont="1" applyAlignment="1">
      <alignment horizontal="center" vertical="center" wrapText="1"/>
    </xf>
    <xf numFmtId="0" fontId="12" fillId="0" borderId="0" xfId="8" applyFill="1" applyAlignment="1" applyProtection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13" fillId="6" borderId="2" xfId="7" applyFont="1" applyFill="1" applyBorder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9" fillId="0" borderId="2" xfId="7" applyFont="1" applyBorder="1" applyAlignment="1">
      <alignment horizontal="center" vertical="center" wrapText="1"/>
    </xf>
    <xf numFmtId="9" fontId="11" fillId="8" borderId="3" xfId="7" applyNumberFormat="1" applyFont="1" applyFill="1" applyBorder="1" applyAlignment="1">
      <alignment horizontal="center" vertical="center" wrapText="1"/>
    </xf>
    <xf numFmtId="9" fontId="11" fillId="8" borderId="1" xfId="7" applyNumberFormat="1" applyFont="1" applyFill="1" applyBorder="1" applyAlignment="1">
      <alignment horizontal="center" vertical="center" wrapText="1"/>
    </xf>
    <xf numFmtId="0" fontId="17" fillId="8" borderId="1" xfId="7" applyFont="1" applyFill="1" applyBorder="1" applyAlignment="1">
      <alignment horizontal="center" vertical="center" wrapText="1"/>
    </xf>
    <xf numFmtId="0" fontId="11" fillId="8" borderId="1" xfId="7" applyFont="1" applyFill="1" applyBorder="1" applyAlignment="1">
      <alignment horizontal="center" vertical="center" wrapText="1"/>
    </xf>
    <xf numFmtId="171" fontId="11" fillId="8" borderId="1" xfId="7" applyNumberFormat="1" applyFont="1" applyFill="1" applyBorder="1" applyAlignment="1">
      <alignment horizontal="center" vertical="center" wrapText="1"/>
    </xf>
    <xf numFmtId="10" fontId="11" fillId="8" borderId="1" xfId="7" applyNumberFormat="1" applyFont="1" applyFill="1" applyBorder="1" applyAlignment="1">
      <alignment horizontal="center" vertical="center" wrapText="1"/>
    </xf>
    <xf numFmtId="3" fontId="11" fillId="8" borderId="1" xfId="7" applyNumberFormat="1" applyFont="1" applyFill="1" applyBorder="1" applyAlignment="1">
      <alignment horizontal="center" vertical="center" wrapText="1"/>
    </xf>
    <xf numFmtId="0" fontId="11" fillId="0" borderId="1" xfId="7" applyFont="1" applyBorder="1" applyAlignment="1">
      <alignment horizontal="center" vertical="center" wrapText="1"/>
    </xf>
    <xf numFmtId="0" fontId="11" fillId="8" borderId="3" xfId="7" applyFont="1" applyFill="1" applyBorder="1" applyAlignment="1">
      <alignment horizontal="center" vertical="center" wrapText="1"/>
    </xf>
    <xf numFmtId="0" fontId="3" fillId="9" borderId="1" xfId="7" applyFont="1" applyFill="1" applyBorder="1" applyAlignment="1">
      <alignment horizontal="center" vertical="center" wrapText="1"/>
    </xf>
    <xf numFmtId="4" fontId="11" fillId="8" borderId="1" xfId="7" applyNumberFormat="1" applyFont="1" applyFill="1" applyBorder="1" applyAlignment="1">
      <alignment horizontal="center" vertical="center" wrapText="1"/>
    </xf>
    <xf numFmtId="0" fontId="3" fillId="9" borderId="3" xfId="7" applyFont="1" applyFill="1" applyBorder="1" applyAlignment="1">
      <alignment horizontal="center" vertical="center" wrapText="1"/>
    </xf>
    <xf numFmtId="2" fontId="3" fillId="9" borderId="3" xfId="7" applyNumberFormat="1" applyFont="1" applyFill="1" applyBorder="1" applyAlignment="1">
      <alignment horizontal="center" vertical="center" wrapText="1"/>
    </xf>
    <xf numFmtId="4" fontId="3" fillId="9" borderId="1" xfId="7" applyNumberFormat="1" applyFont="1" applyFill="1" applyBorder="1" applyAlignment="1">
      <alignment horizontal="center" vertical="center" wrapText="1"/>
    </xf>
    <xf numFmtId="168" fontId="11" fillId="0" borderId="0" xfId="7" applyNumberFormat="1" applyFont="1" applyAlignment="1">
      <alignment horizontal="center" vertical="center" wrapText="1"/>
    </xf>
    <xf numFmtId="0" fontId="9" fillId="11" borderId="1" xfId="7" applyFont="1" applyFill="1" applyBorder="1" applyAlignment="1">
      <alignment horizontal="center" vertical="center" wrapText="1"/>
    </xf>
    <xf numFmtId="165" fontId="11" fillId="0" borderId="1" xfId="7" applyNumberFormat="1" applyFont="1" applyBorder="1" applyAlignment="1">
      <alignment horizontal="center" vertical="center" wrapText="1"/>
    </xf>
    <xf numFmtId="4" fontId="11" fillId="0" borderId="1" xfId="7" applyNumberFormat="1" applyFont="1" applyBorder="1" applyAlignment="1">
      <alignment horizontal="center" vertical="center" wrapText="1"/>
    </xf>
    <xf numFmtId="4" fontId="11" fillId="6" borderId="1" xfId="7" applyNumberFormat="1" applyFont="1" applyFill="1" applyBorder="1" applyAlignment="1">
      <alignment horizontal="center" vertical="center" wrapText="1"/>
    </xf>
    <xf numFmtId="2" fontId="11" fillId="0" borderId="0" xfId="7" applyNumberFormat="1" applyFont="1" applyAlignment="1">
      <alignment horizontal="center" vertical="center" wrapText="1"/>
    </xf>
    <xf numFmtId="4" fontId="3" fillId="0" borderId="1" xfId="7" applyNumberFormat="1" applyFont="1" applyBorder="1" applyAlignment="1">
      <alignment horizontal="center" vertical="center" wrapText="1"/>
    </xf>
    <xf numFmtId="165" fontId="21" fillId="0" borderId="1" xfId="7" applyNumberFormat="1" applyFont="1" applyBorder="1" applyAlignment="1">
      <alignment horizontal="center" vertical="center" wrapText="1"/>
    </xf>
    <xf numFmtId="4" fontId="21" fillId="0" borderId="1" xfId="7" applyNumberFormat="1" applyFont="1" applyBorder="1" applyAlignment="1">
      <alignment horizontal="center" vertical="center" wrapText="1"/>
    </xf>
    <xf numFmtId="2" fontId="22" fillId="0" borderId="0" xfId="7" applyNumberFormat="1" applyFont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0" fontId="1" fillId="0" borderId="0" xfId="7"/>
    <xf numFmtId="0" fontId="20" fillId="0" borderId="0" xfId="7" quotePrefix="1" applyFont="1" applyAlignment="1">
      <alignment horizontal="center" vertical="center" wrapText="1"/>
    </xf>
    <xf numFmtId="2" fontId="21" fillId="0" borderId="0" xfId="7" applyNumberFormat="1" applyFont="1" applyAlignment="1">
      <alignment horizontal="center" vertical="center" wrapText="1"/>
    </xf>
    <xf numFmtId="167" fontId="11" fillId="0" borderId="0" xfId="7" applyNumberFormat="1" applyFont="1" applyAlignment="1">
      <alignment horizontal="center" vertical="center" wrapText="1"/>
    </xf>
    <xf numFmtId="165" fontId="21" fillId="8" borderId="1" xfId="7" applyNumberFormat="1" applyFont="1" applyFill="1" applyBorder="1" applyAlignment="1">
      <alignment horizontal="center" vertical="center" wrapText="1"/>
    </xf>
    <xf numFmtId="4" fontId="21" fillId="8" borderId="1" xfId="7" applyNumberFormat="1" applyFont="1" applyFill="1" applyBorder="1" applyAlignment="1">
      <alignment horizontal="center" vertical="center" wrapText="1"/>
    </xf>
    <xf numFmtId="165" fontId="21" fillId="0" borderId="0" xfId="7" applyNumberFormat="1" applyFont="1" applyAlignment="1">
      <alignment horizontal="center" vertical="center" wrapText="1"/>
    </xf>
    <xf numFmtId="4" fontId="21" fillId="0" borderId="0" xfId="7" applyNumberFormat="1" applyFont="1" applyAlignment="1">
      <alignment horizontal="center" vertical="center" wrapText="1"/>
    </xf>
    <xf numFmtId="2" fontId="11" fillId="0" borderId="1" xfId="7" applyNumberFormat="1" applyFont="1" applyBorder="1" applyAlignment="1">
      <alignment horizontal="center" vertical="center" wrapText="1"/>
    </xf>
    <xf numFmtId="9" fontId="11" fillId="0" borderId="1" xfId="7" applyNumberFormat="1" applyFont="1" applyBorder="1" applyAlignment="1">
      <alignment horizontal="center" vertical="center" wrapText="1"/>
    </xf>
    <xf numFmtId="171" fontId="11" fillId="0" borderId="0" xfId="7" applyNumberFormat="1" applyFont="1" applyAlignment="1">
      <alignment horizontal="center" vertical="center" wrapText="1"/>
    </xf>
    <xf numFmtId="9" fontId="11" fillId="0" borderId="0" xfId="7" applyNumberFormat="1" applyFont="1" applyAlignment="1">
      <alignment horizontal="center" vertical="center" wrapText="1"/>
    </xf>
    <xf numFmtId="4" fontId="3" fillId="0" borderId="0" xfId="7" applyNumberFormat="1" applyFont="1" applyAlignment="1">
      <alignment horizontal="center" vertical="center" wrapText="1"/>
    </xf>
    <xf numFmtId="1" fontId="11" fillId="0" borderId="1" xfId="7" applyNumberFormat="1" applyFont="1" applyBorder="1" applyAlignment="1">
      <alignment horizontal="center" vertical="center" wrapText="1"/>
    </xf>
    <xf numFmtId="10" fontId="11" fillId="0" borderId="1" xfId="7" applyNumberFormat="1" applyFont="1" applyBorder="1" applyAlignment="1">
      <alignment horizontal="center" vertical="center" wrapText="1"/>
    </xf>
    <xf numFmtId="0" fontId="22" fillId="0" borderId="0" xfId="7" applyFont="1" applyAlignment="1">
      <alignment horizontal="center" vertical="center" wrapText="1"/>
    </xf>
    <xf numFmtId="9" fontId="22" fillId="0" borderId="0" xfId="7" applyNumberFormat="1" applyFont="1" applyAlignment="1">
      <alignment horizontal="center" vertical="center" wrapText="1"/>
    </xf>
    <xf numFmtId="4" fontId="22" fillId="0" borderId="0" xfId="7" applyNumberFormat="1" applyFont="1" applyAlignment="1">
      <alignment horizontal="center" vertical="center" wrapText="1"/>
    </xf>
    <xf numFmtId="165" fontId="21" fillId="14" borderId="1" xfId="7" applyNumberFormat="1" applyFont="1" applyFill="1" applyBorder="1" applyAlignment="1">
      <alignment horizontal="center" vertical="center" wrapText="1"/>
    </xf>
    <xf numFmtId="4" fontId="21" fillId="14" borderId="1" xfId="7" applyNumberFormat="1" applyFont="1" applyFill="1" applyBorder="1" applyAlignment="1">
      <alignment horizontal="center" vertical="center" wrapText="1"/>
    </xf>
    <xf numFmtId="0" fontId="21" fillId="6" borderId="0" xfId="7" applyFont="1" applyFill="1" applyAlignment="1">
      <alignment horizontal="center" vertical="center" wrapText="1"/>
    </xf>
    <xf numFmtId="165" fontId="21" fillId="6" borderId="0" xfId="7" applyNumberFormat="1" applyFont="1" applyFill="1" applyAlignment="1">
      <alignment horizontal="center" vertical="center" wrapText="1"/>
    </xf>
    <xf numFmtId="4" fontId="21" fillId="6" borderId="0" xfId="7" applyNumberFormat="1" applyFont="1" applyFill="1" applyAlignment="1">
      <alignment horizontal="center" vertical="center" wrapText="1"/>
    </xf>
    <xf numFmtId="2" fontId="11" fillId="6" borderId="0" xfId="7" applyNumberFormat="1" applyFont="1" applyFill="1" applyAlignment="1">
      <alignment horizontal="center" vertical="center" wrapText="1"/>
    </xf>
    <xf numFmtId="0" fontId="11" fillId="6" borderId="0" xfId="7" applyFont="1" applyFill="1" applyAlignment="1">
      <alignment horizontal="center" vertical="center" wrapText="1"/>
    </xf>
    <xf numFmtId="4" fontId="21" fillId="13" borderId="1" xfId="7" applyNumberFormat="1" applyFont="1" applyFill="1" applyBorder="1" applyAlignment="1">
      <alignment horizontal="center" vertical="center" wrapText="1"/>
    </xf>
    <xf numFmtId="9" fontId="9" fillId="15" borderId="1" xfId="7" quotePrefix="1" applyNumberFormat="1" applyFont="1" applyFill="1" applyBorder="1" applyAlignment="1">
      <alignment horizontal="center" vertical="center" wrapText="1"/>
    </xf>
    <xf numFmtId="0" fontId="30" fillId="6" borderId="1" xfId="7" applyFont="1" applyFill="1" applyBorder="1" applyAlignment="1">
      <alignment horizontal="center" vertical="center" wrapText="1"/>
    </xf>
    <xf numFmtId="2" fontId="30" fillId="6" borderId="1" xfId="7" applyNumberFormat="1" applyFont="1" applyFill="1" applyBorder="1" applyAlignment="1">
      <alignment horizontal="center" vertical="center" wrapText="1"/>
    </xf>
    <xf numFmtId="0" fontId="30" fillId="6" borderId="1" xfId="7" quotePrefix="1" applyFont="1" applyFill="1" applyBorder="1" applyAlignment="1">
      <alignment horizontal="center" vertical="center" wrapText="1"/>
    </xf>
    <xf numFmtId="10" fontId="30" fillId="6" borderId="1" xfId="7" applyNumberFormat="1" applyFont="1" applyFill="1" applyBorder="1" applyAlignment="1">
      <alignment horizontal="center" vertical="center" wrapText="1"/>
    </xf>
    <xf numFmtId="165" fontId="30" fillId="0" borderId="0" xfId="7" applyNumberFormat="1" applyFont="1" applyAlignment="1">
      <alignment horizontal="center" vertical="center" wrapText="1"/>
    </xf>
    <xf numFmtId="0" fontId="30" fillId="0" borderId="0" xfId="7" applyFont="1" applyAlignment="1">
      <alignment horizontal="center" vertical="center" wrapText="1"/>
    </xf>
    <xf numFmtId="49" fontId="11" fillId="0" borderId="1" xfId="7" applyNumberFormat="1" applyFont="1" applyBorder="1" applyAlignment="1">
      <alignment horizontal="center" vertical="center" wrapText="1"/>
    </xf>
    <xf numFmtId="49" fontId="21" fillId="0" borderId="1" xfId="7" applyNumberFormat="1" applyFont="1" applyBorder="1" applyAlignment="1">
      <alignment horizontal="center" vertical="center" wrapText="1"/>
    </xf>
    <xf numFmtId="49" fontId="21" fillId="7" borderId="5" xfId="7" applyNumberFormat="1" applyFont="1" applyFill="1" applyBorder="1" applyAlignment="1">
      <alignment horizontal="center" vertical="center" wrapText="1"/>
    </xf>
    <xf numFmtId="168" fontId="11" fillId="6" borderId="1" xfId="7" applyNumberFormat="1" applyFont="1" applyFill="1" applyBorder="1" applyAlignment="1">
      <alignment horizontal="center" vertical="center" wrapText="1"/>
    </xf>
    <xf numFmtId="168" fontId="21" fillId="6" borderId="1" xfId="7" applyNumberFormat="1" applyFont="1" applyFill="1" applyBorder="1" applyAlignment="1">
      <alignment horizontal="center" vertical="center" wrapText="1"/>
    </xf>
    <xf numFmtId="0" fontId="34" fillId="6" borderId="1" xfId="7" quotePrefix="1" applyFont="1" applyFill="1" applyBorder="1" applyAlignment="1">
      <alignment horizontal="center" vertical="center" wrapText="1"/>
    </xf>
    <xf numFmtId="10" fontId="9" fillId="0" borderId="1" xfId="7" applyNumberFormat="1" applyFont="1" applyBorder="1" applyAlignment="1">
      <alignment horizontal="center" vertical="center" wrapText="1"/>
    </xf>
    <xf numFmtId="0" fontId="37" fillId="0" borderId="0" xfId="7" quotePrefix="1" applyFont="1" applyAlignment="1">
      <alignment horizontal="center" vertical="center" wrapText="1"/>
    </xf>
    <xf numFmtId="4" fontId="9" fillId="0" borderId="1" xfId="7" applyNumberFormat="1" applyFont="1" applyBorder="1" applyAlignment="1">
      <alignment horizontal="center" vertical="center" wrapText="1"/>
    </xf>
    <xf numFmtId="4" fontId="11" fillId="0" borderId="0" xfId="7" applyNumberFormat="1" applyFont="1" applyAlignment="1">
      <alignment horizontal="center" vertical="center" wrapText="1"/>
    </xf>
    <xf numFmtId="0" fontId="11" fillId="17" borderId="1" xfId="7" applyFont="1" applyFill="1" applyBorder="1" applyAlignment="1">
      <alignment horizontal="center" vertical="center" wrapText="1"/>
    </xf>
    <xf numFmtId="4" fontId="11" fillId="17" borderId="1" xfId="7" applyNumberFormat="1" applyFont="1" applyFill="1" applyBorder="1" applyAlignment="1">
      <alignment horizontal="center" vertical="center" wrapText="1"/>
    </xf>
    <xf numFmtId="4" fontId="21" fillId="17" borderId="1" xfId="7" applyNumberFormat="1" applyFont="1" applyFill="1" applyBorder="1" applyAlignment="1">
      <alignment horizontal="center" vertical="center" wrapText="1"/>
    </xf>
    <xf numFmtId="4" fontId="3" fillId="9" borderId="3" xfId="7" applyNumberFormat="1" applyFont="1" applyFill="1" applyBorder="1" applyAlignment="1">
      <alignment horizontal="center" vertical="center" wrapText="1"/>
    </xf>
    <xf numFmtId="4" fontId="11" fillId="5" borderId="1" xfId="7" applyNumberFormat="1" applyFont="1" applyFill="1" applyBorder="1" applyAlignment="1">
      <alignment horizontal="center" vertical="center" wrapText="1"/>
    </xf>
    <xf numFmtId="4" fontId="9" fillId="13" borderId="1" xfId="7" quotePrefix="1" applyNumberFormat="1" applyFont="1" applyFill="1" applyBorder="1" applyAlignment="1">
      <alignment horizontal="center" vertical="center" wrapText="1"/>
    </xf>
    <xf numFmtId="0" fontId="11" fillId="0" borderId="5" xfId="7" applyFont="1" applyBorder="1" applyAlignment="1">
      <alignment horizontal="left" vertical="center"/>
    </xf>
    <xf numFmtId="0" fontId="11" fillId="0" borderId="7" xfId="7" applyFont="1" applyBorder="1" applyAlignment="1">
      <alignment horizontal="left" vertical="center"/>
    </xf>
    <xf numFmtId="0" fontId="11" fillId="0" borderId="10" xfId="7" applyFont="1" applyBorder="1" applyAlignment="1">
      <alignment horizontal="left" vertical="center"/>
    </xf>
    <xf numFmtId="0" fontId="11" fillId="0" borderId="5" xfId="7" applyFont="1" applyBorder="1" applyAlignment="1">
      <alignment horizontal="left" vertical="center" wrapText="1"/>
    </xf>
    <xf numFmtId="0" fontId="11" fillId="0" borderId="7" xfId="7" applyFont="1" applyBorder="1" applyAlignment="1">
      <alignment horizontal="left" vertical="center" wrapText="1"/>
    </xf>
    <xf numFmtId="0" fontId="11" fillId="0" borderId="10" xfId="7" applyFont="1" applyBorder="1" applyAlignment="1">
      <alignment horizontal="left" vertical="center" wrapText="1"/>
    </xf>
    <xf numFmtId="0" fontId="17" fillId="8" borderId="6" xfId="7" applyFont="1" applyFill="1" applyBorder="1" applyAlignment="1">
      <alignment horizontal="center" vertical="center" wrapText="1"/>
    </xf>
    <xf numFmtId="0" fontId="17" fillId="8" borderId="11" xfId="7" applyFont="1" applyFill="1" applyBorder="1" applyAlignment="1">
      <alignment horizontal="center" vertical="center" wrapText="1"/>
    </xf>
    <xf numFmtId="0" fontId="17" fillId="8" borderId="4" xfId="7" applyFont="1" applyFill="1" applyBorder="1" applyAlignment="1">
      <alignment horizontal="center" vertical="center" wrapText="1"/>
    </xf>
    <xf numFmtId="0" fontId="17" fillId="8" borderId="15" xfId="7" applyFont="1" applyFill="1" applyBorder="1" applyAlignment="1">
      <alignment horizontal="center" vertical="center" wrapText="1"/>
    </xf>
    <xf numFmtId="9" fontId="11" fillId="8" borderId="3" xfId="7" applyNumberFormat="1" applyFont="1" applyFill="1" applyBorder="1" applyAlignment="1">
      <alignment horizontal="center" vertical="center" wrapText="1"/>
    </xf>
    <xf numFmtId="9" fontId="11" fillId="8" borderId="2" xfId="7" applyNumberFormat="1" applyFont="1" applyFill="1" applyBorder="1" applyAlignment="1">
      <alignment horizontal="center" vertical="center" wrapText="1"/>
    </xf>
    <xf numFmtId="0" fontId="9" fillId="0" borderId="1" xfId="7" applyFont="1" applyBorder="1" applyAlignment="1">
      <alignment horizontal="center" vertical="center" wrapText="1"/>
    </xf>
    <xf numFmtId="170" fontId="13" fillId="6" borderId="1" xfId="7" applyNumberFormat="1" applyFont="1" applyFill="1" applyBorder="1" applyAlignment="1">
      <alignment horizontal="center" vertical="center" wrapText="1"/>
    </xf>
    <xf numFmtId="0" fontId="14" fillId="7" borderId="1" xfId="7" applyFont="1" applyFill="1" applyBorder="1" applyAlignment="1">
      <alignment horizontal="center" vertical="center" wrapText="1"/>
    </xf>
    <xf numFmtId="0" fontId="9" fillId="0" borderId="5" xfId="7" applyFont="1" applyBorder="1" applyAlignment="1">
      <alignment horizontal="left" vertical="center"/>
    </xf>
    <xf numFmtId="0" fontId="9" fillId="0" borderId="7" xfId="7" applyFont="1" applyBorder="1" applyAlignment="1">
      <alignment horizontal="left" vertical="center"/>
    </xf>
    <xf numFmtId="0" fontId="9" fillId="0" borderId="10" xfId="7" applyFont="1" applyBorder="1" applyAlignment="1">
      <alignment horizontal="left" vertical="center"/>
    </xf>
    <xf numFmtId="0" fontId="11" fillId="8" borderId="6" xfId="7" applyFont="1" applyFill="1" applyBorder="1" applyAlignment="1">
      <alignment horizontal="center" vertical="center" wrapText="1"/>
    </xf>
    <xf numFmtId="0" fontId="11" fillId="8" borderId="11" xfId="7" applyFont="1" applyFill="1" applyBorder="1" applyAlignment="1">
      <alignment horizontal="center" vertical="center" wrapText="1"/>
    </xf>
    <xf numFmtId="0" fontId="11" fillId="8" borderId="12" xfId="7" applyFont="1" applyFill="1" applyBorder="1" applyAlignment="1">
      <alignment horizontal="center" vertical="center" wrapText="1"/>
    </xf>
    <xf numFmtId="0" fontId="11" fillId="8" borderId="1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8" borderId="14" xfId="7" applyFont="1" applyFill="1" applyBorder="1" applyAlignment="1">
      <alignment horizontal="center" vertical="center" wrapText="1"/>
    </xf>
    <xf numFmtId="0" fontId="11" fillId="0" borderId="5" xfId="7" applyFont="1" applyBorder="1" applyAlignment="1">
      <alignment horizontal="center" vertical="center" wrapText="1"/>
    </xf>
    <xf numFmtId="0" fontId="11" fillId="0" borderId="7" xfId="7" applyFont="1" applyBorder="1" applyAlignment="1">
      <alignment horizontal="center" vertical="center" wrapText="1"/>
    </xf>
    <xf numFmtId="0" fontId="11" fillId="0" borderId="10" xfId="7" applyFont="1" applyBorder="1" applyAlignment="1">
      <alignment horizontal="center" vertical="center" wrapText="1"/>
    </xf>
    <xf numFmtId="0" fontId="11" fillId="0" borderId="6" xfId="7" applyFont="1" applyBorder="1" applyAlignment="1">
      <alignment horizontal="center" vertical="center" wrapText="1"/>
    </xf>
    <xf numFmtId="0" fontId="11" fillId="0" borderId="8" xfId="7" applyFont="1" applyBorder="1" applyAlignment="1">
      <alignment horizontal="center" vertical="center" wrapText="1"/>
    </xf>
    <xf numFmtId="0" fontId="11" fillId="0" borderId="12" xfId="7" applyFont="1" applyBorder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11" fillId="0" borderId="4" xfId="7" applyFont="1" applyBorder="1" applyAlignment="1">
      <alignment horizontal="center" vertical="center" wrapText="1"/>
    </xf>
    <xf numFmtId="0" fontId="11" fillId="0" borderId="9" xfId="7" applyFont="1" applyBorder="1" applyAlignment="1">
      <alignment horizontal="center" vertical="center" wrapText="1"/>
    </xf>
    <xf numFmtId="0" fontId="11" fillId="8" borderId="1" xfId="7" applyFont="1" applyFill="1" applyBorder="1" applyAlignment="1">
      <alignment horizontal="center" vertical="center" wrapText="1"/>
    </xf>
    <xf numFmtId="0" fontId="11" fillId="0" borderId="1" xfId="7" applyFont="1" applyBorder="1" applyAlignment="1">
      <alignment horizontal="center" vertical="center" wrapText="1"/>
    </xf>
    <xf numFmtId="0" fontId="17" fillId="8" borderId="5" xfId="7" applyFont="1" applyFill="1" applyBorder="1" applyAlignment="1">
      <alignment horizontal="center" vertical="center" wrapText="1"/>
    </xf>
    <xf numFmtId="0" fontId="17" fillId="8" borderId="10" xfId="7" applyFont="1" applyFill="1" applyBorder="1" applyAlignment="1">
      <alignment horizontal="center" vertical="center" wrapText="1"/>
    </xf>
    <xf numFmtId="0" fontId="3" fillId="9" borderId="1" xfId="7" applyFont="1" applyFill="1" applyBorder="1" applyAlignment="1">
      <alignment horizontal="center" vertical="center" wrapText="1"/>
    </xf>
    <xf numFmtId="0" fontId="4" fillId="0" borderId="5" xfId="7" applyFont="1" applyBorder="1" applyAlignment="1">
      <alignment horizontal="center" vertical="center" wrapText="1"/>
    </xf>
    <xf numFmtId="0" fontId="9" fillId="10" borderId="1" xfId="7" applyFont="1" applyFill="1" applyBorder="1" applyAlignment="1">
      <alignment horizontal="center" vertical="center" wrapText="1"/>
    </xf>
    <xf numFmtId="0" fontId="19" fillId="11" borderId="5" xfId="7" applyFont="1" applyFill="1" applyBorder="1" applyAlignment="1">
      <alignment horizontal="center" vertical="center" wrapText="1"/>
    </xf>
    <xf numFmtId="0" fontId="19" fillId="11" borderId="7" xfId="7" applyFont="1" applyFill="1" applyBorder="1" applyAlignment="1">
      <alignment horizontal="center" vertical="center" wrapText="1"/>
    </xf>
    <xf numFmtId="0" fontId="19" fillId="11" borderId="10" xfId="7" applyFont="1" applyFill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 wrapText="1"/>
    </xf>
    <xf numFmtId="0" fontId="3" fillId="0" borderId="1" xfId="7" applyFont="1" applyBorder="1" applyAlignment="1">
      <alignment horizontal="left" vertical="center" wrapText="1"/>
    </xf>
    <xf numFmtId="0" fontId="3" fillId="0" borderId="5" xfId="7" applyFont="1" applyBorder="1" applyAlignment="1">
      <alignment horizontal="left" vertical="center" wrapText="1"/>
    </xf>
    <xf numFmtId="0" fontId="3" fillId="0" borderId="7" xfId="7" applyFont="1" applyBorder="1" applyAlignment="1">
      <alignment horizontal="left" vertical="center" wrapText="1"/>
    </xf>
    <xf numFmtId="0" fontId="3" fillId="0" borderId="10" xfId="7" applyFont="1" applyBorder="1" applyAlignment="1">
      <alignment horizontal="left" vertical="center" wrapText="1"/>
    </xf>
    <xf numFmtId="0" fontId="3" fillId="12" borderId="5" xfId="7" applyFont="1" applyFill="1" applyBorder="1" applyAlignment="1">
      <alignment horizontal="left" vertical="center" wrapText="1"/>
    </xf>
    <xf numFmtId="0" fontId="3" fillId="12" borderId="7" xfId="7" applyFont="1" applyFill="1" applyBorder="1" applyAlignment="1">
      <alignment horizontal="left" vertical="center" wrapText="1"/>
    </xf>
    <xf numFmtId="0" fontId="3" fillId="12" borderId="10" xfId="7" applyFont="1" applyFill="1" applyBorder="1" applyAlignment="1">
      <alignment horizontal="left" vertical="center" wrapText="1"/>
    </xf>
    <xf numFmtId="0" fontId="11" fillId="0" borderId="1" xfId="7" applyFont="1" applyBorder="1" applyAlignment="1">
      <alignment horizontal="left" vertical="center" wrapText="1"/>
    </xf>
    <xf numFmtId="0" fontId="21" fillId="0" borderId="5" xfId="7" applyFont="1" applyBorder="1" applyAlignment="1">
      <alignment horizontal="center" vertical="center" wrapText="1"/>
    </xf>
    <xf numFmtId="0" fontId="21" fillId="0" borderId="7" xfId="7" applyFont="1" applyBorder="1" applyAlignment="1">
      <alignment horizontal="center" vertical="center" wrapText="1"/>
    </xf>
    <xf numFmtId="0" fontId="21" fillId="0" borderId="10" xfId="7" applyFont="1" applyBorder="1" applyAlignment="1">
      <alignment horizontal="center" vertical="center" wrapText="1"/>
    </xf>
    <xf numFmtId="0" fontId="23" fillId="0" borderId="7" xfId="7" applyFont="1" applyBorder="1" applyAlignment="1">
      <alignment horizontal="left" vertical="center" wrapText="1"/>
    </xf>
    <xf numFmtId="0" fontId="23" fillId="0" borderId="8" xfId="7" applyFont="1" applyBorder="1" applyAlignment="1">
      <alignment horizontal="left" vertical="center" wrapText="1"/>
    </xf>
    <xf numFmtId="0" fontId="23" fillId="0" borderId="7" xfId="7" applyFont="1" applyBorder="1" applyAlignment="1">
      <alignment horizontal="justify" vertical="center" wrapText="1"/>
    </xf>
    <xf numFmtId="0" fontId="21" fillId="8" borderId="1" xfId="7" applyFont="1" applyFill="1" applyBorder="1" applyAlignment="1">
      <alignment horizontal="center" vertical="center" wrapText="1"/>
    </xf>
    <xf numFmtId="0" fontId="23" fillId="0" borderId="9" xfId="7" applyFont="1" applyBorder="1" applyAlignment="1">
      <alignment horizontal="left" vertical="center" wrapText="1"/>
    </xf>
    <xf numFmtId="0" fontId="21" fillId="13" borderId="1" xfId="7" applyFont="1" applyFill="1" applyBorder="1" applyAlignment="1">
      <alignment horizontal="center" vertical="center" wrapText="1"/>
    </xf>
    <xf numFmtId="171" fontId="11" fillId="0" borderId="1" xfId="7" applyNumberFormat="1" applyFont="1" applyBorder="1" applyAlignment="1">
      <alignment horizontal="center" vertical="center" wrapText="1"/>
    </xf>
    <xf numFmtId="2" fontId="11" fillId="0" borderId="1" xfId="7" applyNumberFormat="1" applyFont="1" applyBorder="1" applyAlignment="1">
      <alignment horizontal="center" vertical="center" wrapText="1"/>
    </xf>
    <xf numFmtId="0" fontId="27" fillId="0" borderId="7" xfId="7" applyFont="1" applyBorder="1" applyAlignment="1">
      <alignment horizontal="left" vertical="center" wrapText="1"/>
    </xf>
    <xf numFmtId="0" fontId="28" fillId="0" borderId="5" xfId="7" applyFont="1" applyBorder="1" applyAlignment="1">
      <alignment horizontal="left" vertical="center"/>
    </xf>
    <xf numFmtId="0" fontId="28" fillId="0" borderId="7" xfId="7" applyFont="1" applyBorder="1" applyAlignment="1">
      <alignment horizontal="left" vertical="center"/>
    </xf>
    <xf numFmtId="0" fontId="28" fillId="0" borderId="10" xfId="7" applyFont="1" applyBorder="1" applyAlignment="1">
      <alignment horizontal="left" vertical="center"/>
    </xf>
    <xf numFmtId="0" fontId="21" fillId="14" borderId="1" xfId="7" applyFont="1" applyFill="1" applyBorder="1" applyAlignment="1">
      <alignment horizontal="center" vertical="center" wrapText="1"/>
    </xf>
    <xf numFmtId="0" fontId="9" fillId="15" borderId="5" xfId="7" applyFont="1" applyFill="1" applyBorder="1" applyAlignment="1">
      <alignment vertical="top" wrapText="1"/>
    </xf>
    <xf numFmtId="0" fontId="9" fillId="15" borderId="7" xfId="7" quotePrefix="1" applyFont="1" applyFill="1" applyBorder="1" applyAlignment="1">
      <alignment vertical="top" wrapText="1"/>
    </xf>
    <xf numFmtId="0" fontId="9" fillId="15" borderId="10" xfId="7" quotePrefix="1" applyFont="1" applyFill="1" applyBorder="1" applyAlignment="1">
      <alignment vertical="top" wrapText="1"/>
    </xf>
    <xf numFmtId="0" fontId="30" fillId="6" borderId="1" xfId="7" quotePrefix="1" applyFont="1" applyFill="1" applyBorder="1" applyAlignment="1">
      <alignment horizontal="center" vertical="center" wrapText="1"/>
    </xf>
    <xf numFmtId="4" fontId="11" fillId="6" borderId="1" xfId="7" applyNumberFormat="1" applyFont="1" applyFill="1" applyBorder="1" applyAlignment="1">
      <alignment horizontal="center" vertical="center" wrapText="1"/>
    </xf>
    <xf numFmtId="0" fontId="31" fillId="0" borderId="9" xfId="7" applyFont="1" applyBorder="1" applyAlignment="1">
      <alignment horizontal="left" vertical="center" wrapText="1"/>
    </xf>
    <xf numFmtId="0" fontId="9" fillId="15" borderId="1" xfId="7" quotePrefix="1" applyFont="1" applyFill="1" applyBorder="1" applyAlignment="1">
      <alignment horizontal="center" vertical="center" wrapText="1"/>
    </xf>
    <xf numFmtId="4" fontId="11" fillId="0" borderId="5" xfId="7" applyNumberFormat="1" applyFont="1" applyBorder="1" applyAlignment="1">
      <alignment horizontal="center" vertical="center" wrapText="1"/>
    </xf>
    <xf numFmtId="4" fontId="11" fillId="0" borderId="10" xfId="7" applyNumberFormat="1" applyFont="1" applyBorder="1" applyAlignment="1">
      <alignment horizontal="center" vertical="center" wrapText="1"/>
    </xf>
    <xf numFmtId="4" fontId="21" fillId="0" borderId="1" xfId="7" applyNumberFormat="1" applyFont="1" applyBorder="1" applyAlignment="1">
      <alignment horizontal="center" vertical="center" wrapText="1"/>
    </xf>
    <xf numFmtId="4" fontId="21" fillId="0" borderId="5" xfId="7" applyNumberFormat="1" applyFont="1" applyBorder="1" applyAlignment="1">
      <alignment horizontal="center" vertical="center" wrapText="1"/>
    </xf>
    <xf numFmtId="10" fontId="11" fillId="7" borderId="1" xfId="7" applyNumberFormat="1" applyFont="1" applyFill="1" applyBorder="1" applyAlignment="1">
      <alignment horizontal="center" vertical="center" wrapText="1"/>
    </xf>
    <xf numFmtId="0" fontId="9" fillId="0" borderId="1" xfId="7" quotePrefix="1" applyFont="1" applyBorder="1" applyAlignment="1">
      <alignment horizontal="left" vertical="center" wrapText="1"/>
    </xf>
    <xf numFmtId="0" fontId="30" fillId="0" borderId="1" xfId="7" quotePrefix="1" applyFont="1" applyBorder="1" applyAlignment="1">
      <alignment horizontal="left" vertical="center" wrapText="1"/>
    </xf>
    <xf numFmtId="0" fontId="23" fillId="0" borderId="0" xfId="7" applyFont="1" applyAlignment="1">
      <alignment horizontal="left" vertical="center" wrapText="1"/>
    </xf>
    <xf numFmtId="0" fontId="21" fillId="13" borderId="1" xfId="7" quotePrefix="1" applyFont="1" applyFill="1" applyBorder="1" applyAlignment="1">
      <alignment horizontal="center" vertical="center" wrapText="1"/>
    </xf>
    <xf numFmtId="0" fontId="9" fillId="0" borderId="1" xfId="7" quotePrefix="1" applyFont="1" applyBorder="1" applyAlignment="1">
      <alignment horizontal="center" vertical="center" wrapText="1"/>
    </xf>
    <xf numFmtId="0" fontId="9" fillId="0" borderId="5" xfId="7" applyFont="1" applyBorder="1" applyAlignment="1">
      <alignment horizontal="center" vertical="center" wrapText="1"/>
    </xf>
    <xf numFmtId="0" fontId="9" fillId="7" borderId="1" xfId="7" applyFont="1" applyFill="1" applyBorder="1" applyAlignment="1">
      <alignment horizontal="center" vertical="center" wrapText="1"/>
    </xf>
    <xf numFmtId="0" fontId="9" fillId="16" borderId="1" xfId="7" applyFont="1" applyFill="1" applyBorder="1" applyAlignment="1">
      <alignment horizontal="center" vertical="center" wrapText="1"/>
    </xf>
    <xf numFmtId="0" fontId="34" fillId="6" borderId="1" xfId="7" applyFont="1" applyFill="1" applyBorder="1" applyAlignment="1">
      <alignment horizontal="left" vertical="center" wrapText="1"/>
    </xf>
    <xf numFmtId="10" fontId="9" fillId="7" borderId="1" xfId="7" applyNumberFormat="1" applyFont="1" applyFill="1" applyBorder="1" applyAlignment="1">
      <alignment horizontal="center" vertical="center" wrapText="1"/>
    </xf>
    <xf numFmtId="0" fontId="35" fillId="7" borderId="16" xfId="7" applyFont="1" applyFill="1" applyBorder="1" applyAlignment="1">
      <alignment horizontal="justify" vertical="center" wrapText="1"/>
    </xf>
    <xf numFmtId="0" fontId="36" fillId="7" borderId="17" xfId="7" applyFont="1" applyFill="1" applyBorder="1" applyAlignment="1">
      <alignment horizontal="justify" vertical="center" wrapText="1"/>
    </xf>
    <xf numFmtId="0" fontId="36" fillId="7" borderId="18" xfId="7" applyFont="1" applyFill="1" applyBorder="1" applyAlignment="1">
      <alignment horizontal="justify" vertical="center" wrapText="1"/>
    </xf>
    <xf numFmtId="0" fontId="30" fillId="0" borderId="9" xfId="7" applyFont="1" applyBorder="1" applyAlignment="1">
      <alignment horizontal="left" vertical="center" wrapText="1"/>
    </xf>
    <xf numFmtId="0" fontId="11" fillId="17" borderId="5" xfId="7" applyFont="1" applyFill="1" applyBorder="1" applyAlignment="1">
      <alignment horizontal="left" vertical="center" wrapText="1"/>
    </xf>
    <xf numFmtId="0" fontId="11" fillId="17" borderId="7" xfId="7" applyFont="1" applyFill="1" applyBorder="1" applyAlignment="1">
      <alignment horizontal="left" vertical="center" wrapText="1"/>
    </xf>
    <xf numFmtId="0" fontId="11" fillId="17" borderId="10" xfId="7" applyFont="1" applyFill="1" applyBorder="1" applyAlignment="1">
      <alignment horizontal="left" vertical="center" wrapText="1"/>
    </xf>
    <xf numFmtId="0" fontId="21" fillId="17" borderId="5" xfId="7" applyFont="1" applyFill="1" applyBorder="1" applyAlignment="1">
      <alignment horizontal="center" vertical="center" wrapText="1"/>
    </xf>
    <xf numFmtId="0" fontId="21" fillId="17" borderId="7" xfId="7" applyFont="1" applyFill="1" applyBorder="1" applyAlignment="1">
      <alignment horizontal="center" vertical="center" wrapText="1"/>
    </xf>
    <xf numFmtId="0" fontId="21" fillId="17" borderId="10" xfId="7" applyFont="1" applyFill="1" applyBorder="1" applyAlignment="1">
      <alignment horizontal="center" vertical="center" wrapText="1"/>
    </xf>
    <xf numFmtId="0" fontId="21" fillId="14" borderId="5" xfId="7" applyFont="1" applyFill="1" applyBorder="1" applyAlignment="1">
      <alignment horizontal="center" vertical="center" wrapText="1"/>
    </xf>
    <xf numFmtId="0" fontId="21" fillId="14" borderId="7" xfId="7" applyFont="1" applyFill="1" applyBorder="1" applyAlignment="1">
      <alignment horizontal="center" vertical="center" wrapText="1"/>
    </xf>
    <xf numFmtId="0" fontId="21" fillId="14" borderId="10" xfId="7" applyFont="1" applyFill="1" applyBorder="1" applyAlignment="1">
      <alignment horizontal="center" vertical="center" wrapText="1"/>
    </xf>
    <xf numFmtId="0" fontId="11" fillId="17" borderId="1" xfId="7" applyFont="1" applyFill="1" applyBorder="1" applyAlignment="1">
      <alignment horizontal="center" vertical="center" wrapText="1"/>
    </xf>
    <xf numFmtId="0" fontId="9" fillId="17" borderId="1" xfId="7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3" borderId="1" xfId="3" applyFont="1" applyFill="1" applyBorder="1" applyAlignment="1">
      <alignment horizontal="center"/>
    </xf>
    <xf numFmtId="0" fontId="5" fillId="0" borderId="1" xfId="3" applyFont="1" applyBorder="1" applyAlignment="1">
      <alignment horizontal="right"/>
    </xf>
  </cellXfs>
  <cellStyles count="9">
    <cellStyle name="Hiperlink 2" xfId="1" xr:uid="{00000000-0005-0000-0000-000006000000}"/>
    <cellStyle name="Hiperlink 3" xfId="8" xr:uid="{B46B0DAA-7971-4268-B63E-3E79D331A507}"/>
    <cellStyle name="Moeda 2" xfId="2" xr:uid="{00000000-0005-0000-0000-000007000000}"/>
    <cellStyle name="Normal" xfId="0" builtinId="0"/>
    <cellStyle name="Normal 2" xfId="3" xr:uid="{00000000-0005-0000-0000-000008000000}"/>
    <cellStyle name="Normal 2 2" xfId="4" xr:uid="{00000000-0005-0000-0000-000009000000}"/>
    <cellStyle name="Normal 3" xfId="5" xr:uid="{00000000-0005-0000-0000-00000A000000}"/>
    <cellStyle name="Normal 4" xfId="7" xr:uid="{FFAE2684-DB7D-4520-B253-766147A87D03}"/>
    <cellStyle name="Porcentagem 2" xfId="6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92066-035F-4033-A036-1B957CAE6406}">
  <dimension ref="A1:S180"/>
  <sheetViews>
    <sheetView tabSelected="1" view="pageBreakPreview" zoomScale="130" zoomScaleNormal="130" zoomScaleSheetLayoutView="130" workbookViewId="0">
      <selection activeCell="K13" sqref="K13"/>
    </sheetView>
  </sheetViews>
  <sheetFormatPr defaultColWidth="9.140625" defaultRowHeight="11.25" x14ac:dyDescent="0.25"/>
  <cols>
    <col min="1" max="1" width="2.85546875" style="19" customWidth="1"/>
    <col min="2" max="4" width="11.28515625" style="19" customWidth="1"/>
    <col min="5" max="5" width="12.140625" style="19" customWidth="1"/>
    <col min="6" max="7" width="11.28515625" style="19" customWidth="1"/>
    <col min="8" max="8" width="9.28515625" style="19" customWidth="1"/>
    <col min="9" max="9" width="11.7109375" style="19" customWidth="1"/>
    <col min="10" max="10" width="11.140625" style="17" customWidth="1"/>
    <col min="11" max="11" width="10" style="19" customWidth="1"/>
    <col min="12" max="12" width="9.140625" style="19"/>
    <col min="13" max="15" width="22.28515625" style="19" customWidth="1"/>
    <col min="16" max="16384" width="9.140625" style="19"/>
  </cols>
  <sheetData>
    <row r="1" spans="1:11" ht="27.75" customHeight="1" x14ac:dyDescent="0.25">
      <c r="A1" s="109" t="s">
        <v>187</v>
      </c>
      <c r="B1" s="109"/>
      <c r="C1" s="109"/>
      <c r="D1" s="109"/>
      <c r="E1" s="109"/>
      <c r="F1" s="109"/>
      <c r="G1" s="109"/>
      <c r="H1" s="109"/>
      <c r="I1" s="109"/>
      <c r="K1" s="18"/>
    </row>
    <row r="2" spans="1:11" ht="22.5" customHeight="1" x14ac:dyDescent="0.25">
      <c r="A2" s="109" t="s">
        <v>0</v>
      </c>
      <c r="B2" s="109"/>
      <c r="C2" s="110"/>
      <c r="D2" s="110"/>
      <c r="E2" s="111" t="s">
        <v>148</v>
      </c>
      <c r="F2" s="111"/>
      <c r="G2" s="111"/>
      <c r="H2" s="111"/>
      <c r="I2" s="111"/>
    </row>
    <row r="3" spans="1:11" ht="11.25" customHeight="1" x14ac:dyDescent="0.25">
      <c r="A3" s="109" t="s">
        <v>1</v>
      </c>
      <c r="B3" s="109"/>
      <c r="C3" s="20"/>
      <c r="D3" s="21"/>
      <c r="E3" s="22" t="s">
        <v>2</v>
      </c>
      <c r="F3" s="20"/>
      <c r="G3" s="21"/>
      <c r="H3" s="21"/>
      <c r="I3" s="21"/>
    </row>
    <row r="4" spans="1:11" ht="5.0999999999999996" customHeight="1" x14ac:dyDescent="0.25"/>
    <row r="5" spans="1:11" ht="18.75" customHeight="1" x14ac:dyDescent="0.25">
      <c r="A5" s="97" t="s">
        <v>3</v>
      </c>
      <c r="B5" s="98"/>
      <c r="C5" s="99"/>
      <c r="D5" s="112"/>
      <c r="E5" s="113"/>
      <c r="F5" s="114"/>
      <c r="G5" s="115" t="str">
        <f>IF(D6="12x36","Regime de trabalho:","Quantidade de HORAS/MÊS")</f>
        <v>Quantidade de HORAS/MÊS</v>
      </c>
      <c r="H5" s="116"/>
      <c r="I5" s="119">
        <f>IF(D6="12x36",D6,5*D6)</f>
        <v>200</v>
      </c>
    </row>
    <row r="6" spans="1:11" ht="18.75" customHeight="1" x14ac:dyDescent="0.25">
      <c r="A6" s="97" t="str">
        <f>IF(D6="12x36","Regime de trabalho:","Regime de trabalho (horas semanais):")</f>
        <v>Regime de trabalho (horas semanais):</v>
      </c>
      <c r="B6" s="98"/>
      <c r="C6" s="99"/>
      <c r="D6" s="97">
        <v>40</v>
      </c>
      <c r="E6" s="98"/>
      <c r="F6" s="99"/>
      <c r="G6" s="117"/>
      <c r="H6" s="118"/>
      <c r="I6" s="120"/>
    </row>
    <row r="7" spans="1:11" ht="22.5" customHeight="1" x14ac:dyDescent="0.25">
      <c r="A7" s="97" t="s">
        <v>4</v>
      </c>
      <c r="B7" s="98"/>
      <c r="C7" s="99"/>
      <c r="D7" s="100"/>
      <c r="E7" s="101"/>
      <c r="F7" s="102"/>
      <c r="G7" s="103" t="s">
        <v>5</v>
      </c>
      <c r="H7" s="104"/>
      <c r="I7" s="107" t="s">
        <v>6</v>
      </c>
    </row>
    <row r="8" spans="1:11" ht="22.5" customHeight="1" x14ac:dyDescent="0.25">
      <c r="A8" s="97" t="s">
        <v>7</v>
      </c>
      <c r="B8" s="98"/>
      <c r="C8" s="99"/>
      <c r="D8" s="100"/>
      <c r="E8" s="101"/>
      <c r="F8" s="102"/>
      <c r="G8" s="105"/>
      <c r="H8" s="106"/>
      <c r="I8" s="108"/>
    </row>
    <row r="9" spans="1:11" ht="24.75" customHeight="1" x14ac:dyDescent="0.25">
      <c r="A9" s="97" t="s">
        <v>8</v>
      </c>
      <c r="B9" s="98"/>
      <c r="C9" s="99"/>
      <c r="D9" s="112" t="s">
        <v>146</v>
      </c>
      <c r="E9" s="113"/>
      <c r="F9" s="114"/>
      <c r="G9" s="132" t="s">
        <v>9</v>
      </c>
      <c r="H9" s="133"/>
      <c r="I9" s="24" t="s">
        <v>6</v>
      </c>
    </row>
    <row r="10" spans="1:11" ht="32.25" customHeight="1" x14ac:dyDescent="0.25">
      <c r="A10" s="128" t="s">
        <v>10</v>
      </c>
      <c r="B10" s="129"/>
      <c r="C10" s="129"/>
      <c r="D10" s="129"/>
      <c r="E10" s="129"/>
      <c r="F10" s="129"/>
      <c r="G10" s="25" t="s">
        <v>11</v>
      </c>
      <c r="H10" s="26">
        <v>220</v>
      </c>
      <c r="I10" s="27"/>
    </row>
    <row r="11" spans="1:11" ht="15" customHeight="1" x14ac:dyDescent="0.25">
      <c r="A11" s="121" t="s">
        <v>12</v>
      </c>
      <c r="B11" s="122"/>
      <c r="C11" s="122"/>
      <c r="D11" s="122"/>
      <c r="E11" s="122"/>
      <c r="F11" s="122"/>
      <c r="G11" s="26" t="str">
        <f>D9</f>
        <v>Nova Santa Rita</v>
      </c>
      <c r="H11" s="26" t="s">
        <v>13</v>
      </c>
      <c r="I11" s="28">
        <v>0.02</v>
      </c>
    </row>
    <row r="12" spans="1:11" ht="26.25" customHeight="1" x14ac:dyDescent="0.25">
      <c r="A12" s="121" t="s">
        <v>149</v>
      </c>
      <c r="B12" s="122"/>
      <c r="C12" s="122"/>
      <c r="D12" s="122"/>
      <c r="E12" s="122"/>
      <c r="F12" s="123"/>
      <c r="G12" s="26" t="s">
        <v>15</v>
      </c>
      <c r="H12" s="26" t="s">
        <v>25</v>
      </c>
      <c r="I12" s="27"/>
    </row>
    <row r="13" spans="1:11" ht="16.5" customHeight="1" x14ac:dyDescent="0.25">
      <c r="A13" s="121" t="s">
        <v>150</v>
      </c>
      <c r="B13" s="122"/>
      <c r="C13" s="122"/>
      <c r="D13" s="122"/>
      <c r="E13" s="122"/>
      <c r="F13" s="123"/>
      <c r="G13" s="26"/>
      <c r="H13" s="26"/>
      <c r="I13" s="29"/>
    </row>
    <row r="14" spans="1:11" ht="15" customHeight="1" x14ac:dyDescent="0.25">
      <c r="A14" s="124" t="s">
        <v>14</v>
      </c>
      <c r="B14" s="125"/>
      <c r="C14" s="125"/>
      <c r="D14" s="125"/>
      <c r="E14" s="125"/>
      <c r="F14" s="125"/>
      <c r="G14" s="130" t="s">
        <v>15</v>
      </c>
      <c r="H14" s="26" t="s">
        <v>16</v>
      </c>
      <c r="I14" s="27"/>
    </row>
    <row r="15" spans="1:11" x14ac:dyDescent="0.25">
      <c r="A15" s="126"/>
      <c r="B15" s="127"/>
      <c r="C15" s="127"/>
      <c r="D15" s="127"/>
      <c r="E15" s="127"/>
      <c r="F15" s="127"/>
      <c r="G15" s="130"/>
      <c r="H15" s="26" t="s">
        <v>17</v>
      </c>
      <c r="I15" s="29"/>
    </row>
    <row r="16" spans="1:11" x14ac:dyDescent="0.25">
      <c r="A16" s="128"/>
      <c r="B16" s="129"/>
      <c r="C16" s="129"/>
      <c r="D16" s="129"/>
      <c r="E16" s="129"/>
      <c r="F16" s="129"/>
      <c r="G16" s="130"/>
      <c r="H16" s="26" t="s">
        <v>18</v>
      </c>
      <c r="I16" s="24"/>
    </row>
    <row r="17" spans="1:10" ht="11.25" customHeight="1" x14ac:dyDescent="0.25">
      <c r="A17" s="203" t="s">
        <v>19</v>
      </c>
      <c r="B17" s="203"/>
      <c r="C17" s="203"/>
      <c r="D17" s="203"/>
      <c r="E17" s="203"/>
      <c r="F17" s="203"/>
      <c r="G17" s="130" t="s">
        <v>15</v>
      </c>
      <c r="H17" s="26" t="s">
        <v>16</v>
      </c>
      <c r="I17" s="27"/>
    </row>
    <row r="18" spans="1:10" ht="11.25" customHeight="1" x14ac:dyDescent="0.25">
      <c r="A18" s="203"/>
      <c r="B18" s="203"/>
      <c r="C18" s="203"/>
      <c r="D18" s="203"/>
      <c r="E18" s="203"/>
      <c r="F18" s="203"/>
      <c r="G18" s="130"/>
      <c r="H18" s="26" t="s">
        <v>17</v>
      </c>
      <c r="I18" s="29"/>
    </row>
    <row r="19" spans="1:10" x14ac:dyDescent="0.25">
      <c r="A19" s="203"/>
      <c r="B19" s="203"/>
      <c r="C19" s="203"/>
      <c r="D19" s="203"/>
      <c r="E19" s="203"/>
      <c r="F19" s="203"/>
      <c r="G19" s="130"/>
      <c r="H19" s="26" t="s">
        <v>18</v>
      </c>
      <c r="I19" s="24"/>
    </row>
    <row r="20" spans="1:10" ht="11.25" customHeight="1" x14ac:dyDescent="0.25">
      <c r="A20" s="131" t="s">
        <v>20</v>
      </c>
      <c r="B20" s="131"/>
      <c r="C20" s="131"/>
      <c r="D20" s="131"/>
      <c r="E20" s="131"/>
      <c r="F20" s="121"/>
      <c r="G20" s="130" t="s">
        <v>15</v>
      </c>
      <c r="H20" s="26" t="s">
        <v>16</v>
      </c>
      <c r="I20" s="27"/>
    </row>
    <row r="21" spans="1:10" x14ac:dyDescent="0.25">
      <c r="A21" s="131"/>
      <c r="B21" s="131"/>
      <c r="C21" s="131"/>
      <c r="D21" s="131"/>
      <c r="E21" s="131"/>
      <c r="F21" s="121"/>
      <c r="G21" s="130"/>
      <c r="H21" s="26" t="s">
        <v>17</v>
      </c>
      <c r="I21" s="29"/>
    </row>
    <row r="22" spans="1:10" x14ac:dyDescent="0.25">
      <c r="A22" s="131"/>
      <c r="B22" s="131"/>
      <c r="C22" s="131"/>
      <c r="D22" s="131"/>
      <c r="E22" s="131"/>
      <c r="F22" s="121"/>
      <c r="G22" s="130"/>
      <c r="H22" s="26" t="s">
        <v>18</v>
      </c>
      <c r="I22" s="24"/>
    </row>
    <row r="23" spans="1:10" ht="36" customHeight="1" x14ac:dyDescent="0.25">
      <c r="A23" s="202" t="s">
        <v>194</v>
      </c>
      <c r="B23" s="202"/>
      <c r="C23" s="202"/>
      <c r="D23" s="202"/>
      <c r="E23" s="202"/>
      <c r="F23" s="202"/>
      <c r="G23" s="31" t="s">
        <v>15</v>
      </c>
      <c r="H23" s="31" t="s">
        <v>21</v>
      </c>
      <c r="I23" s="2"/>
    </row>
    <row r="24" spans="1:10" ht="22.5" x14ac:dyDescent="0.25">
      <c r="A24" s="121" t="s">
        <v>22</v>
      </c>
      <c r="B24" s="122"/>
      <c r="C24" s="122"/>
      <c r="D24" s="122"/>
      <c r="E24" s="122"/>
      <c r="F24" s="123"/>
      <c r="G24" s="31"/>
      <c r="H24" s="31" t="s">
        <v>23</v>
      </c>
      <c r="I24" s="23"/>
    </row>
    <row r="25" spans="1:10" ht="36" customHeight="1" x14ac:dyDescent="0.25">
      <c r="A25" s="131" t="s">
        <v>24</v>
      </c>
      <c r="B25" s="131"/>
      <c r="C25" s="131"/>
      <c r="D25" s="131"/>
      <c r="E25" s="131"/>
      <c r="F25" s="131"/>
      <c r="G25" s="26"/>
      <c r="H25" s="26" t="s">
        <v>25</v>
      </c>
      <c r="I25" s="1"/>
    </row>
    <row r="26" spans="1:10" ht="26.25" customHeight="1" x14ac:dyDescent="0.25">
      <c r="A26" s="121" t="s">
        <v>151</v>
      </c>
      <c r="B26" s="122"/>
      <c r="C26" s="122"/>
      <c r="D26" s="122"/>
      <c r="E26" s="122"/>
      <c r="F26" s="123"/>
      <c r="G26" s="31"/>
      <c r="H26" s="32" t="s">
        <v>26</v>
      </c>
      <c r="I26" s="33"/>
    </row>
    <row r="27" spans="1:10" ht="36.75" customHeight="1" x14ac:dyDescent="0.25">
      <c r="A27" s="131" t="s">
        <v>27</v>
      </c>
      <c r="B27" s="131"/>
      <c r="C27" s="131"/>
      <c r="D27" s="131"/>
      <c r="E27" s="131"/>
      <c r="F27" s="131"/>
      <c r="G27" s="26"/>
      <c r="H27" s="25" t="s">
        <v>23</v>
      </c>
      <c r="I27" s="24"/>
    </row>
    <row r="28" spans="1:10" ht="24.75" customHeight="1" x14ac:dyDescent="0.25">
      <c r="A28" s="140" t="s">
        <v>152</v>
      </c>
      <c r="B28" s="140"/>
      <c r="C28" s="140"/>
      <c r="D28" s="140"/>
      <c r="E28" s="140"/>
      <c r="F28" s="140"/>
      <c r="G28" s="134" t="s">
        <v>15</v>
      </c>
      <c r="H28" s="34" t="s">
        <v>153</v>
      </c>
      <c r="I28" s="35"/>
    </row>
    <row r="29" spans="1:10" ht="24.75" customHeight="1" x14ac:dyDescent="0.25">
      <c r="A29" s="140"/>
      <c r="B29" s="140"/>
      <c r="C29" s="140"/>
      <c r="D29" s="140"/>
      <c r="E29" s="140"/>
      <c r="F29" s="140"/>
      <c r="G29" s="134"/>
      <c r="H29" s="34" t="s">
        <v>154</v>
      </c>
      <c r="I29" s="94"/>
    </row>
    <row r="30" spans="1:10" ht="29.25" customHeight="1" x14ac:dyDescent="0.25">
      <c r="A30" s="135" t="s">
        <v>155</v>
      </c>
      <c r="B30" s="135"/>
      <c r="C30" s="135"/>
      <c r="D30" s="135"/>
      <c r="E30" s="135"/>
      <c r="F30" s="135"/>
      <c r="G30" s="134" t="s">
        <v>15</v>
      </c>
      <c r="H30" s="32" t="s">
        <v>153</v>
      </c>
      <c r="I30" s="36"/>
      <c r="J30" s="37"/>
    </row>
    <row r="31" spans="1:10" ht="30.75" customHeight="1" x14ac:dyDescent="0.25">
      <c r="A31" s="135"/>
      <c r="B31" s="135"/>
      <c r="C31" s="135"/>
      <c r="D31" s="135"/>
      <c r="E31" s="135"/>
      <c r="F31" s="135"/>
      <c r="G31" s="134"/>
      <c r="H31" s="32" t="s">
        <v>154</v>
      </c>
      <c r="I31" s="36"/>
    </row>
    <row r="32" spans="1:10" ht="5.0999999999999996" customHeight="1" x14ac:dyDescent="0.25"/>
    <row r="33" spans="1:10" ht="17.25" customHeight="1" x14ac:dyDescent="0.25">
      <c r="A33" s="136" t="s">
        <v>28</v>
      </c>
      <c r="B33" s="136"/>
      <c r="C33" s="136"/>
      <c r="D33" s="136"/>
      <c r="E33" s="136"/>
      <c r="F33" s="136"/>
      <c r="G33" s="136"/>
      <c r="H33" s="136"/>
      <c r="I33" s="136"/>
    </row>
    <row r="34" spans="1:10" ht="33.75" x14ac:dyDescent="0.25">
      <c r="A34" s="38" t="s">
        <v>29</v>
      </c>
      <c r="B34" s="137" t="s">
        <v>30</v>
      </c>
      <c r="C34" s="138"/>
      <c r="D34" s="138"/>
      <c r="E34" s="138"/>
      <c r="F34" s="138"/>
      <c r="G34" s="139"/>
      <c r="H34" s="38" t="s">
        <v>31</v>
      </c>
      <c r="I34" s="38" t="s">
        <v>32</v>
      </c>
    </row>
    <row r="35" spans="1:10" ht="15" customHeight="1" x14ac:dyDescent="0.25">
      <c r="A35" s="30">
        <v>1</v>
      </c>
      <c r="B35" s="100" t="s">
        <v>33</v>
      </c>
      <c r="C35" s="101"/>
      <c r="D35" s="101"/>
      <c r="E35" s="101"/>
      <c r="F35" s="101"/>
      <c r="G35" s="102"/>
      <c r="H35" s="39" t="e">
        <f t="shared" ref="H35:H47" si="0">I35/$I$48</f>
        <v>#DIV/0!</v>
      </c>
      <c r="I35" s="40">
        <f>IF(D6="12x36",I10,I10/H10*I5)</f>
        <v>0</v>
      </c>
    </row>
    <row r="36" spans="1:10" ht="15" customHeight="1" x14ac:dyDescent="0.25">
      <c r="A36" s="30">
        <f>A35+1</f>
        <v>2</v>
      </c>
      <c r="B36" s="100" t="s">
        <v>156</v>
      </c>
      <c r="C36" s="101"/>
      <c r="D36" s="101"/>
      <c r="E36" s="101"/>
      <c r="F36" s="101"/>
      <c r="G36" s="102"/>
      <c r="H36" s="39" t="e">
        <f t="shared" si="0"/>
        <v>#DIV/0!</v>
      </c>
      <c r="I36" s="41">
        <v>0</v>
      </c>
      <c r="J36" s="42"/>
    </row>
    <row r="37" spans="1:10" ht="15" customHeight="1" x14ac:dyDescent="0.25">
      <c r="A37" s="30">
        <f t="shared" ref="A37:A44" si="1">A36+1</f>
        <v>3</v>
      </c>
      <c r="B37" s="100" t="s">
        <v>157</v>
      </c>
      <c r="C37" s="101"/>
      <c r="D37" s="101"/>
      <c r="E37" s="101"/>
      <c r="F37" s="101"/>
      <c r="G37" s="102"/>
      <c r="H37" s="39" t="e">
        <f t="shared" si="0"/>
        <v>#DIV/0!</v>
      </c>
      <c r="I37" s="40">
        <f>IF(I9=30%,(I35+I45+I42+I43+I44+I46)*I9,0)</f>
        <v>0</v>
      </c>
    </row>
    <row r="38" spans="1:10" ht="15" customHeight="1" x14ac:dyDescent="0.25">
      <c r="A38" s="30">
        <f t="shared" si="1"/>
        <v>4</v>
      </c>
      <c r="B38" s="148" t="s">
        <v>158</v>
      </c>
      <c r="C38" s="148"/>
      <c r="D38" s="148"/>
      <c r="E38" s="148"/>
      <c r="F38" s="148"/>
      <c r="G38" s="148"/>
      <c r="H38" s="39" t="e">
        <f t="shared" si="0"/>
        <v>#DIV/0!</v>
      </c>
      <c r="I38" s="40">
        <f>IF(I7=10%,I25*I7,0)</f>
        <v>0</v>
      </c>
    </row>
    <row r="39" spans="1:10" ht="15" customHeight="1" x14ac:dyDescent="0.25">
      <c r="A39" s="30">
        <f t="shared" si="1"/>
        <v>5</v>
      </c>
      <c r="B39" s="148" t="s">
        <v>159</v>
      </c>
      <c r="C39" s="148"/>
      <c r="D39" s="148"/>
      <c r="E39" s="148"/>
      <c r="F39" s="148"/>
      <c r="G39" s="148"/>
      <c r="H39" s="39" t="e">
        <f t="shared" si="0"/>
        <v>#DIV/0!</v>
      </c>
      <c r="I39" s="40">
        <f>IF(I7=20%,I25*I7,0)</f>
        <v>0</v>
      </c>
    </row>
    <row r="40" spans="1:10" ht="15" customHeight="1" x14ac:dyDescent="0.25">
      <c r="A40" s="30">
        <f t="shared" si="1"/>
        <v>6</v>
      </c>
      <c r="B40" s="148" t="s">
        <v>160</v>
      </c>
      <c r="C40" s="148"/>
      <c r="D40" s="148"/>
      <c r="E40" s="148"/>
      <c r="F40" s="148"/>
      <c r="G40" s="148"/>
      <c r="H40" s="39" t="e">
        <f t="shared" si="0"/>
        <v>#DIV/0!</v>
      </c>
      <c r="I40" s="40">
        <f>IF(I7=40%,I25*I7,0)</f>
        <v>0</v>
      </c>
    </row>
    <row r="41" spans="1:10" ht="15" customHeight="1" x14ac:dyDescent="0.25">
      <c r="A41" s="30">
        <f t="shared" si="1"/>
        <v>7</v>
      </c>
      <c r="B41" s="100" t="s">
        <v>161</v>
      </c>
      <c r="C41" s="101"/>
      <c r="D41" s="101"/>
      <c r="E41" s="101"/>
      <c r="F41" s="101"/>
      <c r="G41" s="102"/>
      <c r="H41" s="39" t="e">
        <f t="shared" si="0"/>
        <v>#DIV/0!</v>
      </c>
      <c r="I41" s="40">
        <f>IF(I24="Não aplicável",0,I35*I24)</f>
        <v>0</v>
      </c>
    </row>
    <row r="42" spans="1:10" ht="15" customHeight="1" x14ac:dyDescent="0.25">
      <c r="A42" s="30">
        <f t="shared" si="1"/>
        <v>8</v>
      </c>
      <c r="B42" s="141" t="s">
        <v>162</v>
      </c>
      <c r="C42" s="141"/>
      <c r="D42" s="141"/>
      <c r="E42" s="141"/>
      <c r="F42" s="141"/>
      <c r="G42" s="141"/>
      <c r="H42" s="39" t="e">
        <f t="shared" si="0"/>
        <v>#DIV/0!</v>
      </c>
      <c r="I42" s="40">
        <f>I30*I31</f>
        <v>0</v>
      </c>
    </row>
    <row r="43" spans="1:10" ht="15" customHeight="1" x14ac:dyDescent="0.25">
      <c r="A43" s="30">
        <f t="shared" si="1"/>
        <v>9</v>
      </c>
      <c r="B43" s="141" t="s">
        <v>163</v>
      </c>
      <c r="C43" s="141"/>
      <c r="D43" s="141"/>
      <c r="E43" s="141"/>
      <c r="F43" s="141"/>
      <c r="G43" s="141"/>
      <c r="H43" s="39" t="e">
        <f t="shared" si="0"/>
        <v>#DIV/0!</v>
      </c>
      <c r="I43" s="40">
        <f>I28*I29</f>
        <v>0</v>
      </c>
    </row>
    <row r="44" spans="1:10" ht="24" customHeight="1" x14ac:dyDescent="0.25">
      <c r="A44" s="30">
        <f t="shared" si="1"/>
        <v>10</v>
      </c>
      <c r="B44" s="141" t="s">
        <v>164</v>
      </c>
      <c r="C44" s="141"/>
      <c r="D44" s="141"/>
      <c r="E44" s="141"/>
      <c r="F44" s="141"/>
      <c r="G44" s="141"/>
      <c r="H44" s="39" t="e">
        <f t="shared" si="0"/>
        <v>#DIV/0!</v>
      </c>
      <c r="I44" s="43">
        <f>(I42+I43)*0.2</f>
        <v>0</v>
      </c>
    </row>
    <row r="45" spans="1:10" ht="12.75" customHeight="1" x14ac:dyDescent="0.25">
      <c r="A45" s="30"/>
      <c r="B45" s="142" t="s">
        <v>165</v>
      </c>
      <c r="C45" s="143"/>
      <c r="D45" s="143"/>
      <c r="E45" s="143"/>
      <c r="F45" s="143"/>
      <c r="G45" s="144"/>
      <c r="H45" s="39" t="e">
        <f t="shared" si="0"/>
        <v>#DIV/0!</v>
      </c>
      <c r="I45" s="43">
        <f>I12*I13</f>
        <v>0</v>
      </c>
    </row>
    <row r="46" spans="1:10" ht="12.75" customHeight="1" x14ac:dyDescent="0.25">
      <c r="A46" s="30"/>
      <c r="B46" s="142" t="s">
        <v>166</v>
      </c>
      <c r="C46" s="143"/>
      <c r="D46" s="143"/>
      <c r="E46" s="143"/>
      <c r="F46" s="143"/>
      <c r="G46" s="144"/>
      <c r="H46" s="39" t="e">
        <f t="shared" si="0"/>
        <v>#DIV/0!</v>
      </c>
      <c r="I46" s="43">
        <f>I45*20%</f>
        <v>0</v>
      </c>
    </row>
    <row r="47" spans="1:10" ht="15" customHeight="1" x14ac:dyDescent="0.25">
      <c r="A47" s="30">
        <f>A44+1</f>
        <v>11</v>
      </c>
      <c r="B47" s="145" t="str">
        <f>IF(D6="12x36","Para postos 12x36 os feriados são considerados compensados, conforme parágrafo único, Art. 59-A da CLT","Outros")</f>
        <v>Outros</v>
      </c>
      <c r="C47" s="146"/>
      <c r="D47" s="146"/>
      <c r="E47" s="146"/>
      <c r="F47" s="146"/>
      <c r="G47" s="147"/>
      <c r="H47" s="39" t="e">
        <f t="shared" si="0"/>
        <v>#DIV/0!</v>
      </c>
      <c r="I47" s="43">
        <v>0</v>
      </c>
    </row>
    <row r="48" spans="1:10" s="47" customFormat="1" ht="15" customHeight="1" x14ac:dyDescent="0.25">
      <c r="A48" s="149" t="s">
        <v>34</v>
      </c>
      <c r="B48" s="150"/>
      <c r="C48" s="150"/>
      <c r="D48" s="150"/>
      <c r="E48" s="150"/>
      <c r="F48" s="150"/>
      <c r="G48" s="151"/>
      <c r="H48" s="44" t="e">
        <f>SUM(H35:H47)</f>
        <v>#DIV/0!</v>
      </c>
      <c r="I48" s="45">
        <f>SUM(I35:I47)</f>
        <v>0</v>
      </c>
      <c r="J48" s="46"/>
    </row>
    <row r="49" spans="1:16" ht="5.0999999999999996" customHeight="1" x14ac:dyDescent="0.25"/>
    <row r="50" spans="1:16" ht="33.75" customHeight="1" x14ac:dyDescent="0.25">
      <c r="A50" s="38" t="s">
        <v>35</v>
      </c>
      <c r="B50" s="137" t="s">
        <v>36</v>
      </c>
      <c r="C50" s="138"/>
      <c r="D50" s="138"/>
      <c r="E50" s="138"/>
      <c r="F50" s="138"/>
      <c r="G50" s="139"/>
      <c r="H50" s="38" t="s">
        <v>31</v>
      </c>
      <c r="I50" s="38" t="s">
        <v>32</v>
      </c>
    </row>
    <row r="51" spans="1:16" ht="15" customHeight="1" x14ac:dyDescent="0.25">
      <c r="A51" s="30">
        <v>1</v>
      </c>
      <c r="B51" s="100" t="s">
        <v>167</v>
      </c>
      <c r="C51" s="101"/>
      <c r="D51" s="101"/>
      <c r="E51" s="101"/>
      <c r="F51" s="101"/>
      <c r="G51" s="102"/>
      <c r="H51" s="39">
        <v>0.2</v>
      </c>
      <c r="I51" s="40">
        <f>$I$48*H51</f>
        <v>0</v>
      </c>
    </row>
    <row r="52" spans="1:16" ht="15" customHeight="1" x14ac:dyDescent="0.25">
      <c r="A52" s="30">
        <v>2</v>
      </c>
      <c r="B52" s="100" t="s">
        <v>168</v>
      </c>
      <c r="C52" s="101"/>
      <c r="D52" s="101"/>
      <c r="E52" s="101"/>
      <c r="F52" s="101"/>
      <c r="G52" s="102"/>
      <c r="H52" s="39">
        <v>1.4999999999999999E-2</v>
      </c>
      <c r="I52" s="40">
        <f t="shared" ref="I52:I58" si="2">$I$48*H52</f>
        <v>0</v>
      </c>
    </row>
    <row r="53" spans="1:16" ht="15" customHeight="1" x14ac:dyDescent="0.25">
      <c r="A53" s="30">
        <v>3</v>
      </c>
      <c r="B53" s="100" t="s">
        <v>169</v>
      </c>
      <c r="C53" s="101"/>
      <c r="D53" s="101"/>
      <c r="E53" s="101"/>
      <c r="F53" s="101"/>
      <c r="G53" s="102"/>
      <c r="H53" s="39">
        <v>0.01</v>
      </c>
      <c r="I53" s="40">
        <f t="shared" si="2"/>
        <v>0</v>
      </c>
    </row>
    <row r="54" spans="1:16" ht="15" customHeight="1" x14ac:dyDescent="0.25">
      <c r="A54" s="30">
        <v>4</v>
      </c>
      <c r="B54" s="100" t="s">
        <v>170</v>
      </c>
      <c r="C54" s="101"/>
      <c r="D54" s="101"/>
      <c r="E54" s="101"/>
      <c r="F54" s="101"/>
      <c r="G54" s="102"/>
      <c r="H54" s="39">
        <v>2E-3</v>
      </c>
      <c r="I54" s="40">
        <f>$I$48*H54</f>
        <v>0</v>
      </c>
    </row>
    <row r="55" spans="1:16" ht="15" customHeight="1" x14ac:dyDescent="0.25">
      <c r="A55" s="30">
        <v>5</v>
      </c>
      <c r="B55" s="100" t="s">
        <v>171</v>
      </c>
      <c r="C55" s="101"/>
      <c r="D55" s="101"/>
      <c r="E55" s="101"/>
      <c r="F55" s="101"/>
      <c r="G55" s="102"/>
      <c r="H55" s="39">
        <v>2.5000000000000001E-2</v>
      </c>
      <c r="I55" s="40">
        <f t="shared" si="2"/>
        <v>0</v>
      </c>
    </row>
    <row r="56" spans="1:16" ht="15" customHeight="1" x14ac:dyDescent="0.25">
      <c r="A56" s="30">
        <v>6</v>
      </c>
      <c r="B56" s="100" t="s">
        <v>172</v>
      </c>
      <c r="C56" s="101"/>
      <c r="D56" s="101"/>
      <c r="E56" s="101"/>
      <c r="F56" s="101"/>
      <c r="G56" s="102"/>
      <c r="H56" s="39">
        <v>0.08</v>
      </c>
      <c r="I56" s="40">
        <f>$I$48*H56</f>
        <v>0</v>
      </c>
    </row>
    <row r="57" spans="1:16" ht="15" customHeight="1" x14ac:dyDescent="0.25">
      <c r="A57" s="30">
        <v>7</v>
      </c>
      <c r="B57" s="100" t="s">
        <v>173</v>
      </c>
      <c r="C57" s="101"/>
      <c r="D57" s="101"/>
      <c r="E57" s="101"/>
      <c r="F57" s="101"/>
      <c r="G57" s="102"/>
      <c r="H57" s="13"/>
      <c r="I57" s="40">
        <f t="shared" si="2"/>
        <v>0</v>
      </c>
    </row>
    <row r="58" spans="1:16" ht="15" customHeight="1" x14ac:dyDescent="0.25">
      <c r="A58" s="30">
        <v>8</v>
      </c>
      <c r="B58" s="100" t="s">
        <v>174</v>
      </c>
      <c r="C58" s="101"/>
      <c r="D58" s="101"/>
      <c r="E58" s="101"/>
      <c r="F58" s="101"/>
      <c r="G58" s="102"/>
      <c r="H58" s="39">
        <v>6.0000000000000001E-3</v>
      </c>
      <c r="I58" s="40">
        <f t="shared" si="2"/>
        <v>0</v>
      </c>
    </row>
    <row r="59" spans="1:16" s="47" customFormat="1" ht="15" customHeight="1" x14ac:dyDescent="0.25">
      <c r="A59" s="149" t="s">
        <v>37</v>
      </c>
      <c r="B59" s="150"/>
      <c r="C59" s="150"/>
      <c r="D59" s="150"/>
      <c r="E59" s="150"/>
      <c r="F59" s="150"/>
      <c r="G59" s="151"/>
      <c r="H59" s="44">
        <f>SUM(H51:H58)</f>
        <v>0.33800000000000008</v>
      </c>
      <c r="I59" s="45">
        <f>SUM(I51:I58)</f>
        <v>0</v>
      </c>
      <c r="J59" s="46"/>
    </row>
    <row r="60" spans="1:16" ht="15" customHeight="1" x14ac:dyDescent="0.25">
      <c r="A60" s="152" t="s">
        <v>38</v>
      </c>
      <c r="B60" s="152"/>
      <c r="C60" s="152"/>
      <c r="D60" s="152"/>
      <c r="E60" s="152"/>
      <c r="F60" s="152"/>
      <c r="G60" s="152"/>
      <c r="H60" s="152"/>
      <c r="I60" s="152"/>
    </row>
    <row r="61" spans="1:16" ht="30.75" customHeight="1" x14ac:dyDescent="0.25">
      <c r="A61" s="154" t="s">
        <v>39</v>
      </c>
      <c r="B61" s="154"/>
      <c r="C61" s="154"/>
      <c r="D61" s="154"/>
      <c r="E61" s="154"/>
      <c r="F61" s="154"/>
      <c r="G61" s="154"/>
      <c r="H61" s="154"/>
      <c r="I61" s="154"/>
      <c r="J61" s="48"/>
      <c r="K61" s="48"/>
      <c r="L61" s="48"/>
      <c r="M61" s="48"/>
      <c r="N61" s="48"/>
      <c r="O61" s="48"/>
      <c r="P61" s="48"/>
    </row>
    <row r="62" spans="1:16" ht="33.75" customHeight="1" x14ac:dyDescent="0.25">
      <c r="A62" s="38" t="s">
        <v>40</v>
      </c>
      <c r="B62" s="137" t="s">
        <v>41</v>
      </c>
      <c r="C62" s="138"/>
      <c r="D62" s="138"/>
      <c r="E62" s="138"/>
      <c r="F62" s="138"/>
      <c r="G62" s="139"/>
      <c r="H62" s="38" t="s">
        <v>31</v>
      </c>
      <c r="I62" s="38" t="s">
        <v>32</v>
      </c>
    </row>
    <row r="63" spans="1:16" ht="15" customHeight="1" x14ac:dyDescent="0.25">
      <c r="A63" s="30">
        <v>1</v>
      </c>
      <c r="B63" s="100" t="s">
        <v>42</v>
      </c>
      <c r="C63" s="101"/>
      <c r="D63" s="101"/>
      <c r="E63" s="101"/>
      <c r="F63" s="101"/>
      <c r="G63" s="102"/>
      <c r="H63" s="3">
        <v>0.111111</v>
      </c>
      <c r="I63" s="40">
        <f>$I$48*H63</f>
        <v>0</v>
      </c>
    </row>
    <row r="64" spans="1:16" ht="15" customHeight="1" x14ac:dyDescent="0.25">
      <c r="A64" s="30">
        <v>2</v>
      </c>
      <c r="B64" s="100" t="s">
        <v>175</v>
      </c>
      <c r="C64" s="101"/>
      <c r="D64" s="101"/>
      <c r="E64" s="101"/>
      <c r="F64" s="101"/>
      <c r="G64" s="102"/>
      <c r="H64" s="13"/>
      <c r="I64" s="40">
        <f t="shared" ref="I64:I69" si="3">$I$48*H64</f>
        <v>0</v>
      </c>
    </row>
    <row r="65" spans="1:10" ht="15" customHeight="1" x14ac:dyDescent="0.25">
      <c r="A65" s="30">
        <v>3</v>
      </c>
      <c r="B65" s="100" t="s">
        <v>176</v>
      </c>
      <c r="C65" s="101"/>
      <c r="D65" s="101"/>
      <c r="E65" s="101"/>
      <c r="F65" s="101"/>
      <c r="G65" s="102"/>
      <c r="H65" s="13"/>
      <c r="I65" s="40">
        <f t="shared" si="3"/>
        <v>0</v>
      </c>
    </row>
    <row r="66" spans="1:10" ht="15" customHeight="1" x14ac:dyDescent="0.25">
      <c r="A66" s="30">
        <v>4</v>
      </c>
      <c r="B66" s="100" t="s">
        <v>43</v>
      </c>
      <c r="C66" s="101"/>
      <c r="D66" s="101"/>
      <c r="E66" s="101"/>
      <c r="F66" s="101"/>
      <c r="G66" s="102"/>
      <c r="H66" s="13"/>
      <c r="I66" s="40">
        <f>$I$48*H66</f>
        <v>0</v>
      </c>
    </row>
    <row r="67" spans="1:10" ht="15" customHeight="1" x14ac:dyDescent="0.25">
      <c r="A67" s="30">
        <v>5</v>
      </c>
      <c r="B67" s="100" t="s">
        <v>44</v>
      </c>
      <c r="C67" s="101"/>
      <c r="D67" s="101"/>
      <c r="E67" s="101"/>
      <c r="F67" s="101"/>
      <c r="G67" s="102"/>
      <c r="H67" s="13"/>
      <c r="I67" s="40">
        <f t="shared" si="3"/>
        <v>0</v>
      </c>
    </row>
    <row r="68" spans="1:10" ht="15" customHeight="1" x14ac:dyDescent="0.25">
      <c r="A68" s="30">
        <v>6</v>
      </c>
      <c r="B68" s="100" t="s">
        <v>45</v>
      </c>
      <c r="C68" s="101"/>
      <c r="D68" s="101"/>
      <c r="E68" s="101"/>
      <c r="F68" s="101"/>
      <c r="G68" s="102"/>
      <c r="H68" s="13"/>
      <c r="I68" s="40">
        <f t="shared" si="3"/>
        <v>0</v>
      </c>
    </row>
    <row r="69" spans="1:10" ht="15" customHeight="1" x14ac:dyDescent="0.25">
      <c r="A69" s="30">
        <v>7</v>
      </c>
      <c r="B69" s="100" t="s">
        <v>46</v>
      </c>
      <c r="C69" s="101"/>
      <c r="D69" s="101"/>
      <c r="E69" s="101"/>
      <c r="F69" s="101"/>
      <c r="G69" s="102"/>
      <c r="H69" s="13"/>
      <c r="I69" s="40">
        <f t="shared" si="3"/>
        <v>0</v>
      </c>
    </row>
    <row r="70" spans="1:10" ht="15" customHeight="1" x14ac:dyDescent="0.25">
      <c r="A70" s="30">
        <v>8</v>
      </c>
      <c r="B70" s="100" t="s">
        <v>47</v>
      </c>
      <c r="C70" s="101"/>
      <c r="D70" s="101"/>
      <c r="E70" s="101"/>
      <c r="F70" s="101"/>
      <c r="G70" s="102"/>
      <c r="H70" s="3">
        <v>8.3333000000000004E-2</v>
      </c>
      <c r="I70" s="40">
        <f>$I$48*H70</f>
        <v>0</v>
      </c>
    </row>
    <row r="71" spans="1:10" s="47" customFormat="1" ht="15" customHeight="1" x14ac:dyDescent="0.25">
      <c r="A71" s="149" t="s">
        <v>48</v>
      </c>
      <c r="B71" s="150"/>
      <c r="C71" s="150"/>
      <c r="D71" s="150"/>
      <c r="E71" s="150"/>
      <c r="F71" s="150"/>
      <c r="G71" s="151"/>
      <c r="H71" s="44">
        <f>SUM(H63:H70)</f>
        <v>0.19444400000000001</v>
      </c>
      <c r="I71" s="45">
        <f>SUM(I63:I70)</f>
        <v>0</v>
      </c>
      <c r="J71" s="46"/>
    </row>
    <row r="72" spans="1:10" ht="11.25" customHeight="1" x14ac:dyDescent="0.25">
      <c r="A72" s="49" t="s">
        <v>49</v>
      </c>
      <c r="B72" s="153" t="s">
        <v>50</v>
      </c>
      <c r="C72" s="153"/>
      <c r="D72" s="153"/>
      <c r="E72" s="153"/>
      <c r="F72" s="153"/>
      <c r="G72" s="153"/>
      <c r="H72" s="153"/>
      <c r="I72" s="153"/>
    </row>
    <row r="73" spans="1:10" ht="15" customHeight="1" x14ac:dyDescent="0.25">
      <c r="A73" s="49" t="s">
        <v>51</v>
      </c>
      <c r="B73" s="156" t="s">
        <v>52</v>
      </c>
      <c r="C73" s="156"/>
      <c r="D73" s="156"/>
      <c r="E73" s="156"/>
      <c r="F73" s="156"/>
      <c r="G73" s="156"/>
      <c r="H73" s="156"/>
      <c r="I73" s="156"/>
    </row>
    <row r="74" spans="1:10" ht="33.75" customHeight="1" x14ac:dyDescent="0.25">
      <c r="A74" s="38" t="s">
        <v>53</v>
      </c>
      <c r="B74" s="137" t="s">
        <v>54</v>
      </c>
      <c r="C74" s="138"/>
      <c r="D74" s="138"/>
      <c r="E74" s="138"/>
      <c r="F74" s="138"/>
      <c r="G74" s="139"/>
      <c r="H74" s="38" t="s">
        <v>31</v>
      </c>
      <c r="I74" s="38" t="s">
        <v>32</v>
      </c>
    </row>
    <row r="75" spans="1:10" ht="15" customHeight="1" x14ac:dyDescent="0.25">
      <c r="A75" s="30">
        <v>1</v>
      </c>
      <c r="B75" s="100" t="s">
        <v>55</v>
      </c>
      <c r="C75" s="101"/>
      <c r="D75" s="101"/>
      <c r="E75" s="101"/>
      <c r="F75" s="101"/>
      <c r="G75" s="102"/>
      <c r="H75" s="13"/>
      <c r="I75" s="40">
        <f>$I$48*H75</f>
        <v>0</v>
      </c>
    </row>
    <row r="76" spans="1:10" ht="15" customHeight="1" x14ac:dyDescent="0.25">
      <c r="A76" s="30">
        <v>2</v>
      </c>
      <c r="B76" s="100" t="s">
        <v>56</v>
      </c>
      <c r="C76" s="101"/>
      <c r="D76" s="101"/>
      <c r="E76" s="101"/>
      <c r="F76" s="101"/>
      <c r="G76" s="102"/>
      <c r="H76" s="13"/>
      <c r="I76" s="40">
        <f t="shared" ref="I76:I77" si="4">$I$48*H76</f>
        <v>0</v>
      </c>
    </row>
    <row r="77" spans="1:10" ht="15" customHeight="1" x14ac:dyDescent="0.25">
      <c r="A77" s="30">
        <v>3</v>
      </c>
      <c r="B77" s="100" t="s">
        <v>57</v>
      </c>
      <c r="C77" s="101"/>
      <c r="D77" s="101"/>
      <c r="E77" s="101"/>
      <c r="F77" s="101"/>
      <c r="G77" s="102"/>
      <c r="H77" s="13"/>
      <c r="I77" s="40">
        <f t="shared" si="4"/>
        <v>0</v>
      </c>
    </row>
    <row r="78" spans="1:10" s="47" customFormat="1" ht="15" customHeight="1" x14ac:dyDescent="0.25">
      <c r="A78" s="149" t="s">
        <v>58</v>
      </c>
      <c r="B78" s="150"/>
      <c r="C78" s="150"/>
      <c r="D78" s="150"/>
      <c r="E78" s="150"/>
      <c r="F78" s="150"/>
      <c r="G78" s="151"/>
      <c r="H78" s="44">
        <f>SUM(H75:H77)</f>
        <v>0</v>
      </c>
      <c r="I78" s="45">
        <f>SUM(I75:I77)</f>
        <v>0</v>
      </c>
      <c r="J78" s="46"/>
    </row>
    <row r="79" spans="1:10" ht="5.0999999999999996" customHeight="1" x14ac:dyDescent="0.25"/>
    <row r="80" spans="1:10" ht="33.75" x14ac:dyDescent="0.25">
      <c r="A80" s="38" t="s">
        <v>59</v>
      </c>
      <c r="B80" s="137" t="s">
        <v>60</v>
      </c>
      <c r="C80" s="138"/>
      <c r="D80" s="138"/>
      <c r="E80" s="138"/>
      <c r="F80" s="138"/>
      <c r="G80" s="139"/>
      <c r="H80" s="38" t="s">
        <v>31</v>
      </c>
      <c r="I80" s="38" t="s">
        <v>32</v>
      </c>
    </row>
    <row r="81" spans="1:11" ht="15" customHeight="1" x14ac:dyDescent="0.25">
      <c r="A81" s="30">
        <v>1</v>
      </c>
      <c r="B81" s="100" t="s">
        <v>61</v>
      </c>
      <c r="C81" s="101"/>
      <c r="D81" s="101"/>
      <c r="E81" s="101"/>
      <c r="F81" s="101"/>
      <c r="G81" s="102"/>
      <c r="H81" s="39">
        <f>(H59*H71)</f>
        <v>6.572207200000002E-2</v>
      </c>
      <c r="I81" s="40">
        <f>$I$48*H81</f>
        <v>0</v>
      </c>
    </row>
    <row r="82" spans="1:11" s="47" customFormat="1" ht="15" customHeight="1" x14ac:dyDescent="0.25">
      <c r="A82" s="149" t="s">
        <v>62</v>
      </c>
      <c r="B82" s="150"/>
      <c r="C82" s="150"/>
      <c r="D82" s="150"/>
      <c r="E82" s="150"/>
      <c r="F82" s="150"/>
      <c r="G82" s="151"/>
      <c r="H82" s="44">
        <f>SUM(H81:H81)</f>
        <v>6.572207200000002E-2</v>
      </c>
      <c r="I82" s="45">
        <f>I81</f>
        <v>0</v>
      </c>
      <c r="J82" s="46"/>
      <c r="K82" s="50"/>
    </row>
    <row r="83" spans="1:11" ht="5.0999999999999996" customHeight="1" x14ac:dyDescent="0.25">
      <c r="J83" s="51"/>
    </row>
    <row r="84" spans="1:11" s="47" customFormat="1" ht="12" x14ac:dyDescent="0.25">
      <c r="A84" s="155" t="s">
        <v>63</v>
      </c>
      <c r="B84" s="155"/>
      <c r="C84" s="155"/>
      <c r="D84" s="155"/>
      <c r="E84" s="155"/>
      <c r="F84" s="155"/>
      <c r="G84" s="155"/>
      <c r="H84" s="52">
        <f>H59+H71+H78+H82</f>
        <v>0.59816607200000016</v>
      </c>
      <c r="I84" s="53">
        <f>I59+I71+I78+I82</f>
        <v>0</v>
      </c>
      <c r="J84" s="46"/>
    </row>
    <row r="85" spans="1:11" ht="5.0999999999999996" customHeight="1" x14ac:dyDescent="0.25"/>
    <row r="86" spans="1:11" ht="33.75" customHeight="1" x14ac:dyDescent="0.25">
      <c r="A86" s="38" t="s">
        <v>64</v>
      </c>
      <c r="B86" s="137" t="s">
        <v>65</v>
      </c>
      <c r="C86" s="138"/>
      <c r="D86" s="138"/>
      <c r="E86" s="138"/>
      <c r="F86" s="138"/>
      <c r="G86" s="139"/>
      <c r="H86" s="38" t="s">
        <v>31</v>
      </c>
      <c r="I86" s="38" t="s">
        <v>32</v>
      </c>
    </row>
    <row r="87" spans="1:11" ht="15" customHeight="1" x14ac:dyDescent="0.25">
      <c r="A87" s="30">
        <v>1</v>
      </c>
      <c r="B87" s="100" t="s">
        <v>19</v>
      </c>
      <c r="C87" s="101"/>
      <c r="D87" s="101"/>
      <c r="E87" s="101"/>
      <c r="F87" s="101"/>
      <c r="G87" s="102"/>
      <c r="H87" s="39" t="e">
        <f>I87/$I$48</f>
        <v>#DIV/0!</v>
      </c>
      <c r="I87" s="40">
        <f>I104</f>
        <v>0</v>
      </c>
    </row>
    <row r="88" spans="1:11" ht="15" customHeight="1" x14ac:dyDescent="0.25">
      <c r="A88" s="30">
        <v>2</v>
      </c>
      <c r="B88" s="100" t="s">
        <v>20</v>
      </c>
      <c r="C88" s="101"/>
      <c r="D88" s="101"/>
      <c r="E88" s="101"/>
      <c r="F88" s="101"/>
      <c r="G88" s="102"/>
      <c r="H88" s="39" t="e">
        <f>I88/$I$48</f>
        <v>#DIV/0!</v>
      </c>
      <c r="I88" s="40">
        <f>I100</f>
        <v>0</v>
      </c>
    </row>
    <row r="89" spans="1:11" ht="15" customHeight="1" x14ac:dyDescent="0.25">
      <c r="A89" s="30">
        <v>3</v>
      </c>
      <c r="B89" s="100" t="s">
        <v>177</v>
      </c>
      <c r="C89" s="101"/>
      <c r="D89" s="101"/>
      <c r="E89" s="101"/>
      <c r="F89" s="101"/>
      <c r="G89" s="102"/>
      <c r="H89" s="39" t="e">
        <f>I89/$I$48</f>
        <v>#DIV/0!</v>
      </c>
      <c r="I89" s="40">
        <f>I96</f>
        <v>0</v>
      </c>
    </row>
    <row r="90" spans="1:11" ht="15" customHeight="1" x14ac:dyDescent="0.25">
      <c r="A90" s="30">
        <v>4</v>
      </c>
      <c r="B90" s="100" t="s">
        <v>66</v>
      </c>
      <c r="C90" s="101"/>
      <c r="D90" s="101"/>
      <c r="E90" s="101"/>
      <c r="F90" s="101"/>
      <c r="G90" s="102"/>
      <c r="H90" s="39" t="e">
        <f>I90/$I$48</f>
        <v>#DIV/0!</v>
      </c>
      <c r="I90" s="40">
        <f>IF(I26="Não aplicável",0,((I10/H10)*1.5*I26))</f>
        <v>0</v>
      </c>
    </row>
    <row r="91" spans="1:11" ht="15" customHeight="1" x14ac:dyDescent="0.25">
      <c r="A91" s="30">
        <v>5</v>
      </c>
      <c r="B91" s="100" t="s">
        <v>67</v>
      </c>
      <c r="C91" s="101"/>
      <c r="D91" s="101"/>
      <c r="E91" s="101"/>
      <c r="F91" s="101"/>
      <c r="G91" s="102"/>
      <c r="H91" s="39" t="e">
        <f>I91/$I$48</f>
        <v>#DIV/0!</v>
      </c>
      <c r="I91" s="40">
        <f>IF(I23="Não aplicável",0,I23)</f>
        <v>0</v>
      </c>
    </row>
    <row r="92" spans="1:11" ht="13.5" customHeight="1" x14ac:dyDescent="0.25">
      <c r="A92" s="149" t="s">
        <v>68</v>
      </c>
      <c r="B92" s="150"/>
      <c r="C92" s="150"/>
      <c r="D92" s="150"/>
      <c r="E92" s="150"/>
      <c r="F92" s="150"/>
      <c r="G92" s="151"/>
      <c r="H92" s="44" t="e">
        <f>SUM(H87:H91)</f>
        <v>#DIV/0!</v>
      </c>
      <c r="I92" s="45">
        <f>SUM(I87:I91)</f>
        <v>0</v>
      </c>
      <c r="J92" s="42"/>
    </row>
    <row r="93" spans="1:11" ht="5.25" customHeight="1" x14ac:dyDescent="0.25">
      <c r="A93" s="49"/>
      <c r="B93" s="152"/>
      <c r="C93" s="160"/>
      <c r="D93" s="160"/>
      <c r="E93" s="160"/>
      <c r="F93" s="160"/>
      <c r="G93" s="160"/>
      <c r="H93" s="54"/>
      <c r="I93" s="55"/>
    </row>
    <row r="94" spans="1:11" ht="15" customHeight="1" x14ac:dyDescent="0.25">
      <c r="A94" s="157" t="s">
        <v>69</v>
      </c>
      <c r="B94" s="157"/>
      <c r="C94" s="157"/>
      <c r="D94" s="157"/>
      <c r="E94" s="157"/>
      <c r="F94" s="157"/>
      <c r="G94" s="157"/>
      <c r="H94" s="157"/>
      <c r="I94" s="157"/>
    </row>
    <row r="95" spans="1:11" ht="24" customHeight="1" x14ac:dyDescent="0.25">
      <c r="A95" s="131" t="s">
        <v>70</v>
      </c>
      <c r="B95" s="131"/>
      <c r="C95" s="30" t="s">
        <v>71</v>
      </c>
      <c r="D95" s="30" t="s">
        <v>72</v>
      </c>
      <c r="E95" s="30" t="s">
        <v>73</v>
      </c>
      <c r="F95" s="30" t="s">
        <v>74</v>
      </c>
      <c r="G95" s="30" t="s">
        <v>75</v>
      </c>
      <c r="H95" s="39" t="s">
        <v>76</v>
      </c>
      <c r="I95" s="40" t="s">
        <v>77</v>
      </c>
    </row>
    <row r="96" spans="1:11" ht="15" customHeight="1" x14ac:dyDescent="0.25">
      <c r="A96" s="158">
        <f>I14</f>
        <v>0</v>
      </c>
      <c r="B96" s="131"/>
      <c r="C96" s="30">
        <f>I15</f>
        <v>0</v>
      </c>
      <c r="D96" s="30">
        <v>2</v>
      </c>
      <c r="E96" s="56">
        <f>A96*C96*D96</f>
        <v>0</v>
      </c>
      <c r="F96" s="56">
        <f>I35</f>
        <v>0</v>
      </c>
      <c r="G96" s="57">
        <f>I16</f>
        <v>0</v>
      </c>
      <c r="H96" s="56">
        <f>F96*G96</f>
        <v>0</v>
      </c>
      <c r="I96" s="43">
        <f>IF((E96-H96)&gt;0,E96-H96,0)</f>
        <v>0</v>
      </c>
    </row>
    <row r="97" spans="1:19" ht="4.5" customHeight="1" x14ac:dyDescent="0.25">
      <c r="A97" s="58"/>
      <c r="E97" s="42"/>
      <c r="F97" s="42"/>
      <c r="G97" s="59"/>
      <c r="H97" s="42"/>
      <c r="I97" s="60"/>
    </row>
    <row r="98" spans="1:19" ht="15" customHeight="1" x14ac:dyDescent="0.25">
      <c r="A98" s="157" t="s">
        <v>78</v>
      </c>
      <c r="B98" s="157"/>
      <c r="C98" s="157"/>
      <c r="D98" s="157"/>
      <c r="E98" s="157"/>
      <c r="F98" s="157"/>
      <c r="G98" s="157"/>
      <c r="H98" s="157"/>
      <c r="I98" s="157"/>
    </row>
    <row r="99" spans="1:19" ht="24" customHeight="1" x14ac:dyDescent="0.25">
      <c r="A99" s="131" t="s">
        <v>70</v>
      </c>
      <c r="B99" s="131"/>
      <c r="C99" s="30" t="s">
        <v>79</v>
      </c>
      <c r="D99" s="30" t="s">
        <v>72</v>
      </c>
      <c r="E99" s="30" t="s">
        <v>73</v>
      </c>
      <c r="F99" s="30" t="s">
        <v>74</v>
      </c>
      <c r="G99" s="30" t="s">
        <v>75</v>
      </c>
      <c r="H99" s="39" t="s">
        <v>76</v>
      </c>
      <c r="I99" s="40" t="s">
        <v>77</v>
      </c>
    </row>
    <row r="100" spans="1:19" ht="15" customHeight="1" x14ac:dyDescent="0.25">
      <c r="A100" s="159">
        <f>I20</f>
        <v>0</v>
      </c>
      <c r="B100" s="159"/>
      <c r="C100" s="61">
        <f>I21</f>
        <v>0</v>
      </c>
      <c r="D100" s="30">
        <v>1</v>
      </c>
      <c r="E100" s="56">
        <f>A100*C100*D100</f>
        <v>0</v>
      </c>
      <c r="F100" s="56">
        <f>E100</f>
        <v>0</v>
      </c>
      <c r="G100" s="62">
        <f>I22</f>
        <v>0</v>
      </c>
      <c r="H100" s="56">
        <f>F100*G100</f>
        <v>0</v>
      </c>
      <c r="I100" s="40">
        <f>E100-H100</f>
        <v>0</v>
      </c>
    </row>
    <row r="101" spans="1:19" ht="5.0999999999999996" customHeight="1" x14ac:dyDescent="0.25">
      <c r="A101" s="63"/>
      <c r="B101" s="63"/>
      <c r="C101" s="63"/>
      <c r="D101" s="63"/>
      <c r="E101" s="46"/>
      <c r="F101" s="46"/>
      <c r="G101" s="64"/>
      <c r="H101" s="46"/>
      <c r="I101" s="65"/>
    </row>
    <row r="102" spans="1:19" ht="15" customHeight="1" x14ac:dyDescent="0.25">
      <c r="A102" s="157" t="s">
        <v>80</v>
      </c>
      <c r="B102" s="157"/>
      <c r="C102" s="157"/>
      <c r="D102" s="157"/>
      <c r="E102" s="157"/>
      <c r="F102" s="157"/>
      <c r="G102" s="157"/>
      <c r="H102" s="157"/>
      <c r="I102" s="157"/>
    </row>
    <row r="103" spans="1:19" ht="23.25" customHeight="1" x14ac:dyDescent="0.25">
      <c r="A103" s="131" t="s">
        <v>70</v>
      </c>
      <c r="B103" s="131"/>
      <c r="C103" s="30" t="s">
        <v>79</v>
      </c>
      <c r="D103" s="30" t="s">
        <v>72</v>
      </c>
      <c r="E103" s="30" t="s">
        <v>73</v>
      </c>
      <c r="F103" s="30" t="s">
        <v>74</v>
      </c>
      <c r="G103" s="30" t="s">
        <v>75</v>
      </c>
      <c r="H103" s="39" t="str">
        <f>H95</f>
        <v>Valor desconto</v>
      </c>
      <c r="I103" s="40" t="s">
        <v>77</v>
      </c>
    </row>
    <row r="104" spans="1:19" ht="15" customHeight="1" x14ac:dyDescent="0.25">
      <c r="A104" s="159">
        <f>I17</f>
        <v>0</v>
      </c>
      <c r="B104" s="159"/>
      <c r="C104" s="61">
        <f>I18</f>
        <v>0</v>
      </c>
      <c r="D104" s="30">
        <v>1</v>
      </c>
      <c r="E104" s="56">
        <f>A104*C104*D104</f>
        <v>0</v>
      </c>
      <c r="F104" s="56">
        <f>E104</f>
        <v>0</v>
      </c>
      <c r="G104" s="62">
        <f>I19</f>
        <v>0</v>
      </c>
      <c r="H104" s="56">
        <f>F104*G104</f>
        <v>0</v>
      </c>
      <c r="I104" s="40">
        <f>E104-H104</f>
        <v>0</v>
      </c>
    </row>
    <row r="105" spans="1:19" ht="5.0999999999999996" customHeight="1" x14ac:dyDescent="0.25"/>
    <row r="106" spans="1:19" ht="12" customHeight="1" x14ac:dyDescent="0.25">
      <c r="A106" s="164" t="s">
        <v>81</v>
      </c>
      <c r="B106" s="164"/>
      <c r="C106" s="164"/>
      <c r="D106" s="164"/>
      <c r="E106" s="164"/>
      <c r="F106" s="164"/>
      <c r="G106" s="164"/>
      <c r="H106" s="66" t="e">
        <f>H48+H84+H92</f>
        <v>#DIV/0!</v>
      </c>
      <c r="I106" s="67">
        <f>I48+I84+I92</f>
        <v>0</v>
      </c>
      <c r="J106" s="42"/>
      <c r="L106" s="42"/>
    </row>
    <row r="107" spans="1:19" s="72" customFormat="1" ht="5.0999999999999996" customHeight="1" x14ac:dyDescent="0.25">
      <c r="A107" s="68"/>
      <c r="B107" s="68"/>
      <c r="C107" s="68"/>
      <c r="D107" s="68"/>
      <c r="E107" s="68"/>
      <c r="F107" s="68"/>
      <c r="G107" s="68"/>
      <c r="H107" s="69"/>
      <c r="I107" s="70"/>
      <c r="J107" s="71"/>
      <c r="L107" s="71"/>
    </row>
    <row r="108" spans="1:19" x14ac:dyDescent="0.25">
      <c r="A108" s="136" t="s">
        <v>82</v>
      </c>
      <c r="B108" s="136"/>
      <c r="C108" s="136"/>
      <c r="D108" s="136"/>
      <c r="E108" s="136"/>
      <c r="F108" s="136"/>
      <c r="G108" s="136"/>
      <c r="H108" s="136"/>
      <c r="I108" s="136"/>
    </row>
    <row r="109" spans="1:19" ht="33.75" x14ac:dyDescent="0.25">
      <c r="A109" s="38" t="s">
        <v>29</v>
      </c>
      <c r="B109" s="137" t="s">
        <v>83</v>
      </c>
      <c r="C109" s="138"/>
      <c r="D109" s="138"/>
      <c r="E109" s="138"/>
      <c r="F109" s="138"/>
      <c r="G109" s="139"/>
      <c r="H109" s="38" t="s">
        <v>31</v>
      </c>
      <c r="I109" s="38" t="s">
        <v>32</v>
      </c>
    </row>
    <row r="110" spans="1:19" ht="15" customHeight="1" x14ac:dyDescent="0.25">
      <c r="A110" s="30">
        <v>1</v>
      </c>
      <c r="B110" s="100" t="s">
        <v>178</v>
      </c>
      <c r="C110" s="101"/>
      <c r="D110" s="101"/>
      <c r="E110" s="101"/>
      <c r="F110" s="101"/>
      <c r="G110" s="102"/>
      <c r="H110" s="39" t="e">
        <f>I110/$I$121</f>
        <v>#DIV/0!</v>
      </c>
      <c r="I110" s="95"/>
      <c r="K110" s="48"/>
      <c r="L110" s="48"/>
      <c r="M110" s="48"/>
      <c r="N110" s="48"/>
      <c r="O110" s="48"/>
      <c r="P110" s="48"/>
      <c r="Q110" s="48"/>
      <c r="R110" s="48"/>
      <c r="S110" s="48"/>
    </row>
    <row r="111" spans="1:19" ht="15" customHeight="1" x14ac:dyDescent="0.25">
      <c r="A111" s="30">
        <v>2</v>
      </c>
      <c r="B111" s="161" t="s">
        <v>179</v>
      </c>
      <c r="C111" s="162"/>
      <c r="D111" s="162"/>
      <c r="E111" s="162"/>
      <c r="F111" s="162"/>
      <c r="G111" s="163"/>
      <c r="H111" s="39" t="e">
        <f t="shared" ref="H111:H115" si="5">I111/$I$121</f>
        <v>#DIV/0!</v>
      </c>
      <c r="I111" s="95"/>
      <c r="K111" s="48"/>
      <c r="L111" s="48"/>
      <c r="M111" s="48"/>
      <c r="N111" s="48"/>
      <c r="O111" s="48"/>
      <c r="P111" s="48"/>
      <c r="Q111" s="48"/>
      <c r="R111" s="48"/>
      <c r="S111" s="48"/>
    </row>
    <row r="112" spans="1:19" ht="15" customHeight="1" x14ac:dyDescent="0.25">
      <c r="A112" s="30">
        <v>3</v>
      </c>
      <c r="B112" s="100" t="s">
        <v>84</v>
      </c>
      <c r="C112" s="101"/>
      <c r="D112" s="101"/>
      <c r="E112" s="101"/>
      <c r="F112" s="101"/>
      <c r="G112" s="102"/>
      <c r="H112" s="39" t="e">
        <f t="shared" si="5"/>
        <v>#DIV/0!</v>
      </c>
      <c r="I112" s="95"/>
      <c r="K112" s="48"/>
      <c r="L112" s="48"/>
      <c r="M112" s="48"/>
      <c r="N112" s="48"/>
      <c r="O112" s="48"/>
      <c r="P112" s="48"/>
      <c r="Q112" s="48"/>
      <c r="R112" s="48"/>
      <c r="S112" s="48"/>
    </row>
    <row r="113" spans="1:19" ht="15" customHeight="1" x14ac:dyDescent="0.25">
      <c r="A113" s="30">
        <v>4</v>
      </c>
      <c r="B113" s="97" t="s">
        <v>85</v>
      </c>
      <c r="C113" s="98"/>
      <c r="D113" s="98"/>
      <c r="E113" s="98"/>
      <c r="F113" s="98"/>
      <c r="G113" s="99"/>
      <c r="H113" s="39" t="e">
        <f t="shared" si="5"/>
        <v>#DIV/0!</v>
      </c>
      <c r="I113" s="95"/>
      <c r="K113" s="48"/>
      <c r="L113" s="48"/>
      <c r="M113" s="48"/>
      <c r="N113" s="48"/>
      <c r="O113" s="48"/>
      <c r="P113" s="48"/>
      <c r="Q113" s="48"/>
      <c r="R113" s="48"/>
      <c r="S113" s="48"/>
    </row>
    <row r="114" spans="1:19" ht="15" customHeight="1" x14ac:dyDescent="0.25">
      <c r="A114" s="30">
        <v>5</v>
      </c>
      <c r="B114" s="100" t="s">
        <v>180</v>
      </c>
      <c r="C114" s="101"/>
      <c r="D114" s="101"/>
      <c r="E114" s="101"/>
      <c r="F114" s="101"/>
      <c r="G114" s="102"/>
      <c r="H114" s="39" t="e">
        <f t="shared" si="5"/>
        <v>#DIV/0!</v>
      </c>
      <c r="I114" s="95"/>
      <c r="K114" s="48"/>
      <c r="L114" s="48"/>
      <c r="M114" s="48"/>
      <c r="N114" s="48"/>
      <c r="O114" s="48"/>
      <c r="P114" s="48"/>
      <c r="Q114" s="48"/>
      <c r="R114" s="48"/>
      <c r="S114" s="48"/>
    </row>
    <row r="115" spans="1:19" ht="15" customHeight="1" x14ac:dyDescent="0.25">
      <c r="A115" s="30">
        <v>6</v>
      </c>
      <c r="B115" s="100" t="s">
        <v>86</v>
      </c>
      <c r="C115" s="101"/>
      <c r="D115" s="101"/>
      <c r="E115" s="101"/>
      <c r="F115" s="101"/>
      <c r="G115" s="102"/>
      <c r="H115" s="39" t="e">
        <f t="shared" si="5"/>
        <v>#DIV/0!</v>
      </c>
      <c r="I115" s="95"/>
      <c r="K115" s="48"/>
      <c r="L115" s="48"/>
      <c r="M115" s="48"/>
      <c r="N115" s="48"/>
      <c r="O115" s="48"/>
      <c r="P115" s="48"/>
      <c r="Q115" s="48"/>
      <c r="R115" s="48"/>
      <c r="S115" s="48"/>
    </row>
    <row r="116" spans="1:19" ht="15" customHeight="1" x14ac:dyDescent="0.25">
      <c r="A116" s="149" t="s">
        <v>87</v>
      </c>
      <c r="B116" s="150"/>
      <c r="C116" s="150"/>
      <c r="D116" s="150"/>
      <c r="E116" s="150"/>
      <c r="F116" s="150"/>
      <c r="G116" s="151"/>
      <c r="H116" s="44" t="e">
        <f>H110+H111+H112+H113+H114+H115</f>
        <v>#DIV/0!</v>
      </c>
      <c r="I116" s="73">
        <f>SUM(I110:I115)</f>
        <v>0</v>
      </c>
      <c r="J116" s="42"/>
      <c r="K116" s="48"/>
      <c r="L116" s="48"/>
      <c r="M116" s="48"/>
      <c r="N116" s="48"/>
      <c r="O116" s="48"/>
      <c r="P116" s="48"/>
      <c r="Q116" s="48"/>
      <c r="R116" s="48"/>
      <c r="S116" s="48"/>
    </row>
    <row r="117" spans="1:19" ht="30" customHeight="1" x14ac:dyDescent="0.25">
      <c r="A117" s="48"/>
      <c r="B117" s="153" t="s">
        <v>88</v>
      </c>
      <c r="C117" s="153"/>
      <c r="D117" s="153"/>
      <c r="E117" s="153"/>
      <c r="F117" s="153"/>
      <c r="G117" s="153"/>
      <c r="H117" s="153"/>
      <c r="I117" s="153"/>
      <c r="K117" s="48"/>
      <c r="L117" s="48"/>
      <c r="M117" s="48"/>
      <c r="N117" s="48"/>
      <c r="O117" s="48"/>
      <c r="P117" s="48"/>
      <c r="Q117" s="48"/>
      <c r="R117" s="48"/>
      <c r="S117" s="48"/>
    </row>
    <row r="118" spans="1:19" ht="5.25" customHeight="1" x14ac:dyDescent="0.25">
      <c r="A118" s="48"/>
      <c r="B118" s="48"/>
      <c r="C118" s="48"/>
      <c r="D118" s="48"/>
      <c r="E118" s="48"/>
      <c r="F118" s="48"/>
      <c r="G118" s="48"/>
      <c r="H118" s="48"/>
      <c r="I118" s="48"/>
    </row>
    <row r="119" spans="1:19" ht="48.75" customHeight="1" x14ac:dyDescent="0.25">
      <c r="A119" s="165" t="s">
        <v>188</v>
      </c>
      <c r="B119" s="166"/>
      <c r="C119" s="166"/>
      <c r="D119" s="166"/>
      <c r="E119" s="167"/>
      <c r="F119" s="74">
        <f>I27</f>
        <v>0</v>
      </c>
      <c r="G119" s="96">
        <f>I121*F119</f>
        <v>0</v>
      </c>
      <c r="H119" s="75" t="s">
        <v>89</v>
      </c>
      <c r="I119" s="76">
        <f>I89</f>
        <v>0</v>
      </c>
      <c r="K119" s="48"/>
      <c r="L119" s="48"/>
      <c r="M119" s="48"/>
      <c r="N119" s="48"/>
      <c r="O119" s="48"/>
      <c r="P119" s="48"/>
      <c r="Q119" s="48"/>
      <c r="R119" s="48"/>
      <c r="S119" s="48"/>
    </row>
    <row r="120" spans="1:19" s="80" customFormat="1" ht="16.5" customHeight="1" x14ac:dyDescent="0.25">
      <c r="A120" s="168" t="s">
        <v>90</v>
      </c>
      <c r="B120" s="168"/>
      <c r="C120" s="77" t="s">
        <v>91</v>
      </c>
      <c r="D120" s="77" t="s">
        <v>92</v>
      </c>
      <c r="E120" s="77" t="s">
        <v>93</v>
      </c>
      <c r="F120" s="77" t="s">
        <v>94</v>
      </c>
      <c r="G120" s="77" t="s">
        <v>95</v>
      </c>
      <c r="H120" s="75" t="s">
        <v>96</v>
      </c>
      <c r="I120" s="78" t="s">
        <v>97</v>
      </c>
      <c r="J120" s="79"/>
      <c r="K120" s="48"/>
      <c r="L120" s="48"/>
      <c r="M120" s="48"/>
      <c r="N120" s="48"/>
      <c r="O120" s="48"/>
      <c r="P120" s="48"/>
      <c r="Q120" s="48"/>
      <c r="R120" s="48"/>
      <c r="S120" s="48"/>
    </row>
    <row r="121" spans="1:19" ht="16.5" customHeight="1" x14ac:dyDescent="0.25">
      <c r="A121" s="169">
        <f>I48</f>
        <v>0</v>
      </c>
      <c r="B121" s="169"/>
      <c r="C121" s="41">
        <f>I59</f>
        <v>0</v>
      </c>
      <c r="D121" s="41">
        <f>I71</f>
        <v>0</v>
      </c>
      <c r="E121" s="41">
        <f>I78</f>
        <v>0</v>
      </c>
      <c r="F121" s="41">
        <f>I82</f>
        <v>0</v>
      </c>
      <c r="G121" s="41">
        <f>I92</f>
        <v>0</v>
      </c>
      <c r="H121" s="41">
        <f>A121+C121+D121+E121+F121+G121</f>
        <v>0</v>
      </c>
      <c r="I121" s="41">
        <f>H121-I119</f>
        <v>0</v>
      </c>
      <c r="J121" s="42"/>
      <c r="K121" s="48"/>
      <c r="L121" s="48"/>
      <c r="M121" s="48"/>
      <c r="N121" s="48"/>
      <c r="O121" s="48"/>
      <c r="P121" s="48"/>
      <c r="Q121" s="48"/>
      <c r="R121" s="48"/>
      <c r="S121" s="48"/>
    </row>
    <row r="122" spans="1:19" ht="5.0999999999999996" customHeight="1" x14ac:dyDescent="0.25">
      <c r="A122" s="49"/>
      <c r="B122" s="170"/>
      <c r="C122" s="170"/>
      <c r="D122" s="170"/>
      <c r="E122" s="170"/>
      <c r="F122" s="170"/>
      <c r="G122" s="170"/>
      <c r="H122" s="170"/>
      <c r="I122" s="170"/>
    </row>
    <row r="123" spans="1:19" ht="33.75" x14ac:dyDescent="0.25">
      <c r="A123" s="38" t="s">
        <v>35</v>
      </c>
      <c r="B123" s="137" t="s">
        <v>98</v>
      </c>
      <c r="C123" s="138"/>
      <c r="D123" s="138"/>
      <c r="E123" s="138"/>
      <c r="F123" s="138"/>
      <c r="G123" s="139"/>
      <c r="H123" s="38" t="s">
        <v>31</v>
      </c>
      <c r="I123" s="38" t="s">
        <v>32</v>
      </c>
    </row>
    <row r="124" spans="1:19" ht="15" customHeight="1" x14ac:dyDescent="0.25">
      <c r="A124" s="30">
        <v>1</v>
      </c>
      <c r="B124" s="100" t="s">
        <v>99</v>
      </c>
      <c r="C124" s="101"/>
      <c r="D124" s="101"/>
      <c r="E124" s="101"/>
      <c r="F124" s="101"/>
      <c r="G124" s="102"/>
      <c r="H124" s="39" t="e">
        <f>I124/$I$134</f>
        <v>#DIV/0!</v>
      </c>
      <c r="I124" s="95"/>
    </row>
    <row r="125" spans="1:19" ht="15" customHeight="1" x14ac:dyDescent="0.25">
      <c r="A125" s="30">
        <v>2</v>
      </c>
      <c r="B125" s="100" t="s">
        <v>100</v>
      </c>
      <c r="C125" s="101"/>
      <c r="D125" s="101"/>
      <c r="E125" s="101"/>
      <c r="F125" s="101"/>
      <c r="G125" s="102"/>
      <c r="H125" s="39" t="e">
        <f>I125/$I$134</f>
        <v>#DIV/0!</v>
      </c>
      <c r="I125" s="95"/>
    </row>
    <row r="126" spans="1:19" ht="15" customHeight="1" x14ac:dyDescent="0.25">
      <c r="A126" s="149" t="s">
        <v>101</v>
      </c>
      <c r="B126" s="150"/>
      <c r="C126" s="150"/>
      <c r="D126" s="150"/>
      <c r="E126" s="150"/>
      <c r="F126" s="150"/>
      <c r="G126" s="151"/>
      <c r="H126" s="44" t="e">
        <f>H124+H125</f>
        <v>#DIV/0!</v>
      </c>
      <c r="I126" s="45">
        <f>SUM(I124:I125)</f>
        <v>0</v>
      </c>
    </row>
    <row r="127" spans="1:19" ht="5.0999999999999996" customHeight="1" x14ac:dyDescent="0.25"/>
    <row r="128" spans="1:19" ht="33.75" x14ac:dyDescent="0.25">
      <c r="A128" s="38" t="s">
        <v>40</v>
      </c>
      <c r="B128" s="137" t="s">
        <v>102</v>
      </c>
      <c r="C128" s="138"/>
      <c r="D128" s="138"/>
      <c r="E128" s="138"/>
      <c r="F128" s="138"/>
      <c r="G128" s="139"/>
      <c r="H128" s="38" t="s">
        <v>31</v>
      </c>
      <c r="I128" s="38" t="s">
        <v>32</v>
      </c>
    </row>
    <row r="129" spans="1:15" ht="15" customHeight="1" x14ac:dyDescent="0.25">
      <c r="A129" s="30">
        <v>1</v>
      </c>
      <c r="B129" s="100" t="s">
        <v>102</v>
      </c>
      <c r="C129" s="101"/>
      <c r="D129" s="101"/>
      <c r="E129" s="101"/>
      <c r="F129" s="101"/>
      <c r="G129" s="102"/>
      <c r="H129" s="39" t="e">
        <f>I129/I134</f>
        <v>#DIV/0!</v>
      </c>
      <c r="I129" s="95"/>
    </row>
    <row r="130" spans="1:15" ht="15" customHeight="1" x14ac:dyDescent="0.25">
      <c r="A130" s="149" t="s">
        <v>103</v>
      </c>
      <c r="B130" s="150"/>
      <c r="C130" s="150"/>
      <c r="D130" s="150"/>
      <c r="E130" s="150"/>
      <c r="F130" s="150"/>
      <c r="G130" s="151"/>
      <c r="H130" s="44" t="e">
        <f>H129</f>
        <v>#DIV/0!</v>
      </c>
      <c r="I130" s="45">
        <f>I129</f>
        <v>0</v>
      </c>
      <c r="J130" s="42"/>
      <c r="K130" s="42"/>
      <c r="L130" s="17"/>
    </row>
    <row r="131" spans="1:15" ht="5.0999999999999996" customHeight="1" x14ac:dyDescent="0.25">
      <c r="A131" s="47"/>
      <c r="B131" s="47"/>
      <c r="C131" s="47"/>
      <c r="D131" s="47"/>
      <c r="E131" s="47"/>
      <c r="F131" s="47"/>
      <c r="G131" s="47"/>
      <c r="H131" s="54"/>
      <c r="I131" s="55"/>
    </row>
    <row r="132" spans="1:15" ht="39" customHeight="1" x14ac:dyDescent="0.25">
      <c r="A132" s="171" t="s">
        <v>189</v>
      </c>
      <c r="B132" s="171"/>
      <c r="C132" s="171"/>
      <c r="D132" s="171"/>
      <c r="E132" s="171"/>
      <c r="F132" s="74">
        <v>0.18</v>
      </c>
      <c r="G132" s="96">
        <f>I134*F132</f>
        <v>0</v>
      </c>
      <c r="H132" s="75" t="s">
        <v>89</v>
      </c>
      <c r="I132" s="76">
        <f>I89</f>
        <v>0</v>
      </c>
      <c r="L132" s="17"/>
    </row>
    <row r="133" spans="1:15" s="80" customFormat="1" ht="16.5" customHeight="1" x14ac:dyDescent="0.25">
      <c r="A133" s="168" t="s">
        <v>90</v>
      </c>
      <c r="B133" s="168"/>
      <c r="C133" s="77" t="s">
        <v>91</v>
      </c>
      <c r="D133" s="77" t="s">
        <v>92</v>
      </c>
      <c r="E133" s="77" t="s">
        <v>93</v>
      </c>
      <c r="F133" s="77" t="s">
        <v>94</v>
      </c>
      <c r="G133" s="77" t="s">
        <v>95</v>
      </c>
      <c r="H133" s="75" t="s">
        <v>96</v>
      </c>
      <c r="I133" s="78" t="s">
        <v>97</v>
      </c>
      <c r="J133" s="79"/>
      <c r="L133" s="79"/>
    </row>
    <row r="134" spans="1:15" ht="16.5" customHeight="1" x14ac:dyDescent="0.25">
      <c r="A134" s="169">
        <f>I48</f>
        <v>0</v>
      </c>
      <c r="B134" s="169"/>
      <c r="C134" s="41">
        <f>I59</f>
        <v>0</v>
      </c>
      <c r="D134" s="41">
        <f>I71</f>
        <v>0</v>
      </c>
      <c r="E134" s="41">
        <f>I78</f>
        <v>0</v>
      </c>
      <c r="F134" s="41">
        <f>I82</f>
        <v>0</v>
      </c>
      <c r="G134" s="41">
        <f>I92</f>
        <v>0</v>
      </c>
      <c r="H134" s="41">
        <f>A134+C134+D134+E134+F134+G134</f>
        <v>0</v>
      </c>
      <c r="I134" s="41">
        <f>H134-I132</f>
        <v>0</v>
      </c>
      <c r="J134" s="42"/>
      <c r="L134" s="17"/>
    </row>
    <row r="135" spans="1:15" ht="5.0999999999999996" customHeight="1" x14ac:dyDescent="0.25"/>
    <row r="136" spans="1:15" ht="12" x14ac:dyDescent="0.25">
      <c r="A136" s="164" t="s">
        <v>104</v>
      </c>
      <c r="B136" s="164"/>
      <c r="C136" s="164"/>
      <c r="D136" s="164"/>
      <c r="E136" s="164"/>
      <c r="F136" s="164"/>
      <c r="G136" s="164"/>
      <c r="H136" s="66" t="e">
        <f>H116+H126+H130</f>
        <v>#DIV/0!</v>
      </c>
      <c r="I136" s="67">
        <f>I116+I126+I130</f>
        <v>0</v>
      </c>
    </row>
    <row r="137" spans="1:15" ht="5.0999999999999996" customHeight="1" x14ac:dyDescent="0.25"/>
    <row r="138" spans="1:15" x14ac:dyDescent="0.25">
      <c r="A138" s="136" t="s">
        <v>105</v>
      </c>
      <c r="B138" s="136"/>
      <c r="C138" s="136"/>
      <c r="D138" s="136"/>
      <c r="E138" s="136"/>
      <c r="F138" s="136"/>
      <c r="G138" s="136"/>
      <c r="H138" s="136"/>
      <c r="I138" s="136"/>
    </row>
    <row r="139" spans="1:15" ht="33.75" x14ac:dyDescent="0.25">
      <c r="A139" s="38" t="s">
        <v>29</v>
      </c>
      <c r="B139" s="137" t="s">
        <v>181</v>
      </c>
      <c r="C139" s="138"/>
      <c r="D139" s="138"/>
      <c r="E139" s="138"/>
      <c r="F139" s="138"/>
      <c r="G139" s="139"/>
      <c r="H139" s="38" t="s">
        <v>31</v>
      </c>
      <c r="I139" s="38" t="s">
        <v>32</v>
      </c>
      <c r="K139" s="48"/>
      <c r="L139" s="48"/>
      <c r="M139" s="48"/>
      <c r="N139" s="48"/>
      <c r="O139" s="48"/>
    </row>
    <row r="140" spans="1:15" ht="15" customHeight="1" x14ac:dyDescent="0.25">
      <c r="A140" s="30">
        <v>1</v>
      </c>
      <c r="B140" s="100" t="s">
        <v>106</v>
      </c>
      <c r="C140" s="101"/>
      <c r="D140" s="101"/>
      <c r="E140" s="101"/>
      <c r="F140" s="101"/>
      <c r="G140" s="102"/>
      <c r="H140" s="39" t="e">
        <f>I140/$I$106</f>
        <v>#DIV/0!</v>
      </c>
      <c r="I140" s="40">
        <f>($D$150/$E$152)*H150</f>
        <v>0</v>
      </c>
    </row>
    <row r="141" spans="1:15" ht="15" customHeight="1" x14ac:dyDescent="0.25">
      <c r="A141" s="30">
        <v>2</v>
      </c>
      <c r="B141" s="100" t="s">
        <v>107</v>
      </c>
      <c r="C141" s="101"/>
      <c r="D141" s="101"/>
      <c r="E141" s="101"/>
      <c r="F141" s="101"/>
      <c r="G141" s="102"/>
      <c r="H141" s="39" t="e">
        <f t="shared" ref="H141:H144" si="6">I141/$I$106</f>
        <v>#DIV/0!</v>
      </c>
      <c r="I141" s="40">
        <f>($D$150/$E$152)*H151</f>
        <v>0</v>
      </c>
    </row>
    <row r="142" spans="1:15" ht="15" customHeight="1" x14ac:dyDescent="0.25">
      <c r="A142" s="30">
        <v>3</v>
      </c>
      <c r="B142" s="100" t="s">
        <v>12</v>
      </c>
      <c r="C142" s="101"/>
      <c r="D142" s="101"/>
      <c r="E142" s="101"/>
      <c r="F142" s="101"/>
      <c r="G142" s="102"/>
      <c r="H142" s="39" t="e">
        <f t="shared" si="6"/>
        <v>#DIV/0!</v>
      </c>
      <c r="I142" s="40">
        <f>($D$150/$E$152)*H152</f>
        <v>0</v>
      </c>
    </row>
    <row r="143" spans="1:15" ht="15" customHeight="1" x14ac:dyDescent="0.25">
      <c r="A143" s="30">
        <v>4</v>
      </c>
      <c r="B143" s="100" t="s">
        <v>182</v>
      </c>
      <c r="C143" s="101"/>
      <c r="D143" s="101"/>
      <c r="E143" s="101"/>
      <c r="F143" s="101"/>
      <c r="G143" s="102"/>
      <c r="H143" s="39" t="e">
        <f t="shared" si="6"/>
        <v>#DIV/0!</v>
      </c>
      <c r="I143" s="40">
        <f>($D$150/$E$152)*H153</f>
        <v>0</v>
      </c>
    </row>
    <row r="144" spans="1:15" ht="15" customHeight="1" x14ac:dyDescent="0.25">
      <c r="A144" s="30">
        <v>5</v>
      </c>
      <c r="B144" s="100" t="s">
        <v>86</v>
      </c>
      <c r="C144" s="101"/>
      <c r="D144" s="101"/>
      <c r="E144" s="101"/>
      <c r="F144" s="101"/>
      <c r="G144" s="102"/>
      <c r="H144" s="39" t="e">
        <f t="shared" si="6"/>
        <v>#DIV/0!</v>
      </c>
      <c r="I144" s="40">
        <v>0</v>
      </c>
    </row>
    <row r="145" spans="1:19" ht="15" customHeight="1" x14ac:dyDescent="0.25">
      <c r="A145" s="149" t="s">
        <v>108</v>
      </c>
      <c r="B145" s="150"/>
      <c r="C145" s="150"/>
      <c r="D145" s="150"/>
      <c r="E145" s="150"/>
      <c r="F145" s="150"/>
      <c r="G145" s="151"/>
      <c r="H145" s="44" t="e">
        <f>H140+H141+H142+H143+H144</f>
        <v>#DIV/0!</v>
      </c>
      <c r="I145" s="45">
        <f>SUM(I140:I144)</f>
        <v>0</v>
      </c>
    </row>
    <row r="146" spans="1:19" ht="11.25" customHeight="1" x14ac:dyDescent="0.25">
      <c r="A146" s="49" t="s">
        <v>109</v>
      </c>
      <c r="B146" s="153" t="s">
        <v>110</v>
      </c>
      <c r="C146" s="153"/>
      <c r="D146" s="153"/>
      <c r="E146" s="153"/>
      <c r="F146" s="153"/>
      <c r="G146" s="153"/>
      <c r="H146" s="153"/>
      <c r="I146" s="153"/>
      <c r="K146" s="48"/>
      <c r="L146" s="48"/>
      <c r="M146" s="48"/>
      <c r="N146" s="48"/>
      <c r="O146" s="48"/>
      <c r="P146" s="48"/>
      <c r="Q146" s="48"/>
      <c r="R146" s="48"/>
      <c r="S146" s="48"/>
    </row>
    <row r="147" spans="1:19" ht="20.25" customHeight="1" x14ac:dyDescent="0.25">
      <c r="A147" s="49" t="s">
        <v>111</v>
      </c>
      <c r="B147" s="179" t="s">
        <v>112</v>
      </c>
      <c r="C147" s="179"/>
      <c r="D147" s="179"/>
      <c r="E147" s="179"/>
      <c r="F147" s="179"/>
      <c r="G147" s="179"/>
      <c r="H147" s="179"/>
      <c r="I147" s="179"/>
      <c r="K147" s="48"/>
      <c r="L147" s="48"/>
      <c r="M147" s="48"/>
      <c r="N147" s="48"/>
      <c r="O147" s="48"/>
      <c r="P147" s="48"/>
      <c r="Q147" s="48"/>
      <c r="R147" s="48"/>
      <c r="S147" s="48"/>
    </row>
    <row r="148" spans="1:19" ht="13.5" customHeight="1" x14ac:dyDescent="0.25">
      <c r="A148" s="180" t="s">
        <v>113</v>
      </c>
      <c r="B148" s="180"/>
      <c r="C148" s="180"/>
      <c r="D148" s="180"/>
      <c r="E148" s="180"/>
      <c r="F148" s="180"/>
      <c r="G148" s="180"/>
      <c r="H148" s="180"/>
      <c r="I148" s="180"/>
    </row>
    <row r="149" spans="1:19" ht="13.5" customHeight="1" x14ac:dyDescent="0.25">
      <c r="A149" s="181" t="s">
        <v>114</v>
      </c>
      <c r="B149" s="181"/>
      <c r="C149" s="16" t="s">
        <v>115</v>
      </c>
      <c r="D149" s="109" t="s">
        <v>116</v>
      </c>
      <c r="E149" s="182"/>
      <c r="F149" s="16" t="s">
        <v>117</v>
      </c>
      <c r="G149" s="16" t="s">
        <v>118</v>
      </c>
      <c r="H149" s="183" t="s">
        <v>183</v>
      </c>
      <c r="I149" s="183"/>
    </row>
    <row r="150" spans="1:19" ht="13.5" customHeight="1" x14ac:dyDescent="0.25">
      <c r="A150" s="172">
        <f>I106</f>
        <v>0</v>
      </c>
      <c r="B150" s="173"/>
      <c r="C150" s="40">
        <f>I136</f>
        <v>0</v>
      </c>
      <c r="D150" s="174">
        <f>A150+C150</f>
        <v>0</v>
      </c>
      <c r="E150" s="175"/>
      <c r="F150" s="30" t="s">
        <v>106</v>
      </c>
      <c r="G150" s="62">
        <v>1.6500000000000001E-2</v>
      </c>
      <c r="H150" s="176">
        <v>6.4999999999999997E-3</v>
      </c>
      <c r="I150" s="176"/>
      <c r="J150" s="42"/>
    </row>
    <row r="151" spans="1:19" ht="13.5" customHeight="1" x14ac:dyDescent="0.25">
      <c r="A151" s="177" t="s">
        <v>119</v>
      </c>
      <c r="B151" s="177"/>
      <c r="C151" s="30">
        <v>1</v>
      </c>
      <c r="D151" s="81">
        <f>G154/1</f>
        <v>0.1125</v>
      </c>
      <c r="E151" s="82">
        <f>C151-D151</f>
        <v>0.88749999999999996</v>
      </c>
      <c r="F151" s="30" t="s">
        <v>107</v>
      </c>
      <c r="G151" s="62">
        <v>7.5999999999999998E-2</v>
      </c>
      <c r="H151" s="176">
        <v>0.03</v>
      </c>
      <c r="I151" s="176"/>
    </row>
    <row r="152" spans="1:19" ht="13.5" customHeight="1" x14ac:dyDescent="0.25">
      <c r="A152" s="178" t="s">
        <v>120</v>
      </c>
      <c r="B152" s="178"/>
      <c r="C152" s="30">
        <v>1</v>
      </c>
      <c r="D152" s="81">
        <f>H154</f>
        <v>5.6499999999999995E-2</v>
      </c>
      <c r="E152" s="83">
        <f>C152-D152</f>
        <v>0.94350000000000001</v>
      </c>
      <c r="F152" s="30" t="s">
        <v>12</v>
      </c>
      <c r="G152" s="62">
        <f>I11</f>
        <v>0.02</v>
      </c>
      <c r="H152" s="176">
        <f>I11</f>
        <v>0.02</v>
      </c>
      <c r="I152" s="176"/>
    </row>
    <row r="153" spans="1:19" ht="13.5" customHeight="1" x14ac:dyDescent="0.25">
      <c r="A153" s="178" t="s">
        <v>184</v>
      </c>
      <c r="B153" s="178"/>
      <c r="C153" s="30">
        <v>1</v>
      </c>
      <c r="D153" s="84">
        <v>0.09</v>
      </c>
      <c r="E153" s="85">
        <f>C153-D153</f>
        <v>0.91</v>
      </c>
      <c r="F153" s="30" t="s">
        <v>185</v>
      </c>
      <c r="G153" s="62">
        <v>0</v>
      </c>
      <c r="H153" s="176">
        <v>0</v>
      </c>
      <c r="I153" s="176"/>
    </row>
    <row r="154" spans="1:19" ht="18" customHeight="1" thickBot="1" x14ac:dyDescent="0.3">
      <c r="A154" s="86" t="s">
        <v>121</v>
      </c>
      <c r="B154" s="185" t="s">
        <v>122</v>
      </c>
      <c r="C154" s="185"/>
      <c r="D154" s="185"/>
      <c r="E154" s="185"/>
      <c r="F154" s="16" t="s">
        <v>123</v>
      </c>
      <c r="G154" s="87">
        <f>SUM(G150:G153)</f>
        <v>0.1125</v>
      </c>
      <c r="H154" s="186">
        <f>SUM(H150:I153)</f>
        <v>5.6499999999999995E-2</v>
      </c>
      <c r="I154" s="186"/>
    </row>
    <row r="155" spans="1:19" ht="59.25" customHeight="1" thickBot="1" x14ac:dyDescent="0.3">
      <c r="A155" s="187" t="s">
        <v>186</v>
      </c>
      <c r="B155" s="188"/>
      <c r="C155" s="188"/>
      <c r="D155" s="188"/>
      <c r="E155" s="188"/>
      <c r="F155" s="188"/>
      <c r="G155" s="188"/>
      <c r="H155" s="188"/>
      <c r="I155" s="189"/>
    </row>
    <row r="156" spans="1:19" ht="5.0999999999999996" customHeight="1" x14ac:dyDescent="0.25">
      <c r="A156" s="88"/>
      <c r="B156" s="190"/>
      <c r="C156" s="190"/>
      <c r="D156" s="190"/>
      <c r="E156" s="190"/>
      <c r="F156" s="190"/>
      <c r="G156" s="190"/>
      <c r="H156" s="190"/>
      <c r="I156" s="190"/>
    </row>
    <row r="157" spans="1:19" ht="12" x14ac:dyDescent="0.25">
      <c r="A157" s="164" t="s">
        <v>124</v>
      </c>
      <c r="B157" s="164"/>
      <c r="C157" s="164"/>
      <c r="D157" s="164"/>
      <c r="E157" s="164"/>
      <c r="F157" s="164"/>
      <c r="G157" s="164"/>
      <c r="H157" s="66" t="e">
        <f>H145</f>
        <v>#DIV/0!</v>
      </c>
      <c r="I157" s="67">
        <f>I145</f>
        <v>0</v>
      </c>
    </row>
    <row r="158" spans="1:19" ht="5.0999999999999996" customHeight="1" x14ac:dyDescent="0.25"/>
    <row r="159" spans="1:19" x14ac:dyDescent="0.25">
      <c r="A159" s="184" t="s">
        <v>125</v>
      </c>
      <c r="B159" s="184"/>
      <c r="C159" s="184"/>
      <c r="D159" s="184"/>
      <c r="E159" s="184"/>
      <c r="F159" s="184"/>
      <c r="G159" s="184"/>
      <c r="H159" s="184"/>
      <c r="I159" s="184"/>
    </row>
    <row r="160" spans="1:19" x14ac:dyDescent="0.25">
      <c r="A160" s="136" t="s">
        <v>28</v>
      </c>
      <c r="B160" s="136"/>
      <c r="C160" s="136"/>
      <c r="D160" s="136"/>
      <c r="E160" s="136"/>
      <c r="F160" s="136"/>
      <c r="G160" s="136"/>
      <c r="H160" s="136"/>
      <c r="I160" s="136"/>
    </row>
    <row r="161" spans="1:11" ht="15" customHeight="1" x14ac:dyDescent="0.25">
      <c r="A161" s="30">
        <v>1</v>
      </c>
      <c r="B161" s="100" t="s">
        <v>126</v>
      </c>
      <c r="C161" s="101"/>
      <c r="D161" s="101"/>
      <c r="E161" s="101"/>
      <c r="F161" s="101"/>
      <c r="G161" s="102"/>
      <c r="H161" s="39" t="e">
        <f>I161/$G$178</f>
        <v>#DIV/0!</v>
      </c>
      <c r="I161" s="89">
        <f>I48</f>
        <v>0</v>
      </c>
    </row>
    <row r="162" spans="1:11" ht="15" customHeight="1" x14ac:dyDescent="0.25">
      <c r="A162" s="30">
        <v>2</v>
      </c>
      <c r="B162" s="100" t="s">
        <v>127</v>
      </c>
      <c r="C162" s="101"/>
      <c r="D162" s="101"/>
      <c r="E162" s="101"/>
      <c r="F162" s="101"/>
      <c r="G162" s="102"/>
      <c r="H162" s="39" t="e">
        <f t="shared" ref="H162:H163" si="7">I162/$G$178</f>
        <v>#DIV/0!</v>
      </c>
      <c r="I162" s="89">
        <f>I59+I71+I78+I82</f>
        <v>0</v>
      </c>
    </row>
    <row r="163" spans="1:11" ht="15" customHeight="1" x14ac:dyDescent="0.25">
      <c r="A163" s="30">
        <v>3</v>
      </c>
      <c r="B163" s="148" t="s">
        <v>128</v>
      </c>
      <c r="C163" s="148"/>
      <c r="D163" s="148"/>
      <c r="E163" s="148"/>
      <c r="F163" s="148"/>
      <c r="G163" s="148"/>
      <c r="H163" s="39" t="e">
        <f t="shared" si="7"/>
        <v>#DIV/0!</v>
      </c>
      <c r="I163" s="89">
        <f>I92</f>
        <v>0</v>
      </c>
    </row>
    <row r="164" spans="1:11" s="47" customFormat="1" ht="15" customHeight="1" x14ac:dyDescent="0.25">
      <c r="A164" s="197" t="s">
        <v>129</v>
      </c>
      <c r="B164" s="198"/>
      <c r="C164" s="198"/>
      <c r="D164" s="198"/>
      <c r="E164" s="198"/>
      <c r="F164" s="198"/>
      <c r="G164" s="199"/>
      <c r="H164" s="66" t="e">
        <f>H161+H162+H163</f>
        <v>#DIV/0!</v>
      </c>
      <c r="I164" s="67">
        <f>SUM(I161:I163)</f>
        <v>0</v>
      </c>
      <c r="J164" s="54"/>
    </row>
    <row r="165" spans="1:11" ht="5.0999999999999996" customHeight="1" x14ac:dyDescent="0.25"/>
    <row r="166" spans="1:11" x14ac:dyDescent="0.25">
      <c r="A166" s="136" t="s">
        <v>82</v>
      </c>
      <c r="B166" s="136"/>
      <c r="C166" s="136"/>
      <c r="D166" s="136"/>
      <c r="E166" s="136"/>
      <c r="F166" s="136"/>
      <c r="G166" s="136"/>
      <c r="H166" s="136"/>
      <c r="I166" s="136"/>
    </row>
    <row r="167" spans="1:11" ht="15" customHeight="1" x14ac:dyDescent="0.25">
      <c r="A167" s="30">
        <v>1</v>
      </c>
      <c r="B167" s="100" t="s">
        <v>130</v>
      </c>
      <c r="C167" s="101"/>
      <c r="D167" s="101"/>
      <c r="E167" s="101"/>
      <c r="F167" s="101"/>
      <c r="G167" s="102"/>
      <c r="H167" s="39" t="e">
        <f>I167/$G$178</f>
        <v>#DIV/0!</v>
      </c>
      <c r="I167" s="40">
        <f>I116</f>
        <v>0</v>
      </c>
    </row>
    <row r="168" spans="1:11" ht="15" customHeight="1" x14ac:dyDescent="0.25">
      <c r="A168" s="30">
        <v>2</v>
      </c>
      <c r="B168" s="100" t="s">
        <v>131</v>
      </c>
      <c r="C168" s="101"/>
      <c r="D168" s="101"/>
      <c r="E168" s="101"/>
      <c r="F168" s="101"/>
      <c r="G168" s="102"/>
      <c r="H168" s="39" t="e">
        <f t="shared" ref="H168:H169" si="8">I168/$G$178</f>
        <v>#DIV/0!</v>
      </c>
      <c r="I168" s="40">
        <f>I126</f>
        <v>0</v>
      </c>
    </row>
    <row r="169" spans="1:11" ht="15" customHeight="1" x14ac:dyDescent="0.25">
      <c r="A169" s="30">
        <v>3</v>
      </c>
      <c r="B169" s="100" t="s">
        <v>132</v>
      </c>
      <c r="C169" s="101"/>
      <c r="D169" s="101"/>
      <c r="E169" s="101"/>
      <c r="F169" s="101"/>
      <c r="G169" s="102"/>
      <c r="H169" s="39" t="e">
        <f t="shared" si="8"/>
        <v>#DIV/0!</v>
      </c>
      <c r="I169" s="40">
        <f>I130</f>
        <v>0</v>
      </c>
    </row>
    <row r="170" spans="1:11" ht="15" customHeight="1" x14ac:dyDescent="0.25">
      <c r="A170" s="197" t="s">
        <v>133</v>
      </c>
      <c r="B170" s="198"/>
      <c r="C170" s="198"/>
      <c r="D170" s="198"/>
      <c r="E170" s="198"/>
      <c r="F170" s="198"/>
      <c r="G170" s="199"/>
      <c r="H170" s="66" t="e">
        <f>H167+H168+H169</f>
        <v>#DIV/0!</v>
      </c>
      <c r="I170" s="67">
        <f>I167+I168+I169</f>
        <v>0</v>
      </c>
    </row>
    <row r="171" spans="1:11" ht="5.0999999999999996" customHeight="1" x14ac:dyDescent="0.25"/>
    <row r="172" spans="1:11" x14ac:dyDescent="0.25">
      <c r="A172" s="136" t="s">
        <v>105</v>
      </c>
      <c r="B172" s="136"/>
      <c r="C172" s="136"/>
      <c r="D172" s="136"/>
      <c r="E172" s="136"/>
      <c r="F172" s="136"/>
      <c r="G172" s="136"/>
      <c r="H172" s="136"/>
      <c r="I172" s="136"/>
    </row>
    <row r="173" spans="1:11" ht="15" customHeight="1" x14ac:dyDescent="0.25">
      <c r="A173" s="30">
        <v>1</v>
      </c>
      <c r="B173" s="100" t="s">
        <v>134</v>
      </c>
      <c r="C173" s="101"/>
      <c r="D173" s="101"/>
      <c r="E173" s="101"/>
      <c r="F173" s="101"/>
      <c r="G173" s="102"/>
      <c r="H173" s="39" t="e">
        <f>I173/$G$178</f>
        <v>#DIV/0!</v>
      </c>
      <c r="I173" s="40">
        <f>I145</f>
        <v>0</v>
      </c>
    </row>
    <row r="174" spans="1:11" ht="15" customHeight="1" x14ac:dyDescent="0.25">
      <c r="A174" s="197" t="s">
        <v>135</v>
      </c>
      <c r="B174" s="198"/>
      <c r="C174" s="198"/>
      <c r="D174" s="198"/>
      <c r="E174" s="198"/>
      <c r="F174" s="198"/>
      <c r="G174" s="199"/>
      <c r="H174" s="66" t="e">
        <f>H173</f>
        <v>#DIV/0!</v>
      </c>
      <c r="I174" s="67">
        <f>I145</f>
        <v>0</v>
      </c>
      <c r="K174" s="90"/>
    </row>
    <row r="175" spans="1:11" ht="5.0999999999999996" customHeight="1" x14ac:dyDescent="0.25"/>
    <row r="176" spans="1:11" x14ac:dyDescent="0.25">
      <c r="A176" s="200" t="s">
        <v>125</v>
      </c>
      <c r="B176" s="200"/>
      <c r="C176" s="200"/>
      <c r="D176" s="200"/>
      <c r="E176" s="200"/>
      <c r="F176" s="200"/>
      <c r="G176" s="200"/>
      <c r="H176" s="200"/>
      <c r="I176" s="200"/>
    </row>
    <row r="177" spans="1:10" ht="45" x14ac:dyDescent="0.25">
      <c r="A177" s="201" t="s">
        <v>136</v>
      </c>
      <c r="B177" s="201"/>
      <c r="C177" s="201"/>
      <c r="D177" s="201"/>
      <c r="E177" s="201"/>
      <c r="F177" s="201"/>
      <c r="G177" s="91" t="s">
        <v>137</v>
      </c>
      <c r="H177" s="91" t="s">
        <v>138</v>
      </c>
      <c r="I177" s="91" t="s">
        <v>139</v>
      </c>
    </row>
    <row r="178" spans="1:10" ht="11.25" customHeight="1" x14ac:dyDescent="0.25">
      <c r="A178" s="191">
        <f>D5</f>
        <v>0</v>
      </c>
      <c r="B178" s="192"/>
      <c r="C178" s="192"/>
      <c r="D178" s="192"/>
      <c r="E178" s="192"/>
      <c r="F178" s="193"/>
      <c r="G178" s="92">
        <f>I164+I170+I174</f>
        <v>0</v>
      </c>
      <c r="H178" s="91">
        <f>IF(D6="12x36",2,1)</f>
        <v>1</v>
      </c>
      <c r="I178" s="92">
        <f>G178*H178</f>
        <v>0</v>
      </c>
    </row>
    <row r="179" spans="1:10" x14ac:dyDescent="0.25">
      <c r="A179" s="191"/>
      <c r="B179" s="192"/>
      <c r="C179" s="192"/>
      <c r="D179" s="192"/>
      <c r="E179" s="192"/>
      <c r="F179" s="193"/>
      <c r="G179" s="91"/>
      <c r="H179" s="91"/>
      <c r="I179" s="92"/>
    </row>
    <row r="180" spans="1:10" s="47" customFormat="1" ht="12" x14ac:dyDescent="0.25">
      <c r="A180" s="194" t="s">
        <v>140</v>
      </c>
      <c r="B180" s="195"/>
      <c r="C180" s="195"/>
      <c r="D180" s="195"/>
      <c r="E180" s="195"/>
      <c r="F180" s="195"/>
      <c r="G180" s="195"/>
      <c r="H180" s="196"/>
      <c r="I180" s="93">
        <f>I178</f>
        <v>0</v>
      </c>
      <c r="J180" s="54"/>
    </row>
  </sheetData>
  <mergeCells count="178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G28:G29"/>
    <mergeCell ref="A30:F31"/>
    <mergeCell ref="G30:G31"/>
    <mergeCell ref="A33:I33"/>
    <mergeCell ref="B34:G34"/>
    <mergeCell ref="B35:G35"/>
    <mergeCell ref="A23:F23"/>
    <mergeCell ref="A24:F24"/>
    <mergeCell ref="A25:F25"/>
    <mergeCell ref="A26:F26"/>
    <mergeCell ref="A27:F27"/>
    <mergeCell ref="A28:F29"/>
    <mergeCell ref="B42:G42"/>
    <mergeCell ref="B43:G43"/>
    <mergeCell ref="B44:G44"/>
    <mergeCell ref="B45:G45"/>
    <mergeCell ref="B46:G46"/>
    <mergeCell ref="B47:G47"/>
    <mergeCell ref="B36:G36"/>
    <mergeCell ref="B37:G37"/>
    <mergeCell ref="B38:G38"/>
    <mergeCell ref="B39:G39"/>
    <mergeCell ref="B40:G40"/>
    <mergeCell ref="B41:G41"/>
    <mergeCell ref="B55:G55"/>
    <mergeCell ref="B56:G56"/>
    <mergeCell ref="B57:G57"/>
    <mergeCell ref="B58:G58"/>
    <mergeCell ref="A59:G59"/>
    <mergeCell ref="A60:I60"/>
    <mergeCell ref="A48:G48"/>
    <mergeCell ref="B50:G50"/>
    <mergeCell ref="B51:G51"/>
    <mergeCell ref="B52:G52"/>
    <mergeCell ref="B53:G53"/>
    <mergeCell ref="B54:G54"/>
    <mergeCell ref="B67:G67"/>
    <mergeCell ref="B68:G68"/>
    <mergeCell ref="B69:G69"/>
    <mergeCell ref="B70:G70"/>
    <mergeCell ref="A71:G71"/>
    <mergeCell ref="B72:I72"/>
    <mergeCell ref="A61:I61"/>
    <mergeCell ref="B62:G62"/>
    <mergeCell ref="B63:G63"/>
    <mergeCell ref="B64:G64"/>
    <mergeCell ref="B65:G65"/>
    <mergeCell ref="B66:G66"/>
    <mergeCell ref="B80:G80"/>
    <mergeCell ref="B81:G81"/>
    <mergeCell ref="A82:G82"/>
    <mergeCell ref="A84:G84"/>
    <mergeCell ref="B86:G86"/>
    <mergeCell ref="B87:G87"/>
    <mergeCell ref="B73:I73"/>
    <mergeCell ref="B74:G74"/>
    <mergeCell ref="B75:G75"/>
    <mergeCell ref="B76:G76"/>
    <mergeCell ref="B77:G77"/>
    <mergeCell ref="A78:G78"/>
    <mergeCell ref="A94:I94"/>
    <mergeCell ref="A95:B95"/>
    <mergeCell ref="A96:B96"/>
    <mergeCell ref="A98:I98"/>
    <mergeCell ref="A99:B99"/>
    <mergeCell ref="A100:B100"/>
    <mergeCell ref="B88:G88"/>
    <mergeCell ref="B89:G89"/>
    <mergeCell ref="B90:G90"/>
    <mergeCell ref="B91:G91"/>
    <mergeCell ref="A92:G92"/>
    <mergeCell ref="B93:G93"/>
    <mergeCell ref="B110:G110"/>
    <mergeCell ref="B111:G111"/>
    <mergeCell ref="B112:G112"/>
    <mergeCell ref="B113:G113"/>
    <mergeCell ref="B114:G114"/>
    <mergeCell ref="B115:G115"/>
    <mergeCell ref="A102:I102"/>
    <mergeCell ref="A103:B103"/>
    <mergeCell ref="A104:B104"/>
    <mergeCell ref="A106:G106"/>
    <mergeCell ref="A108:I108"/>
    <mergeCell ref="B109:G109"/>
    <mergeCell ref="B123:G123"/>
    <mergeCell ref="B124:G124"/>
    <mergeCell ref="B125:G125"/>
    <mergeCell ref="A126:G126"/>
    <mergeCell ref="B128:G128"/>
    <mergeCell ref="B129:G129"/>
    <mergeCell ref="A116:G116"/>
    <mergeCell ref="B117:I117"/>
    <mergeCell ref="A119:E119"/>
    <mergeCell ref="A120:B120"/>
    <mergeCell ref="A121:B121"/>
    <mergeCell ref="B122:I122"/>
    <mergeCell ref="B139:G139"/>
    <mergeCell ref="B140:G140"/>
    <mergeCell ref="B141:G141"/>
    <mergeCell ref="B142:G142"/>
    <mergeCell ref="B143:G143"/>
    <mergeCell ref="B144:G144"/>
    <mergeCell ref="A130:G130"/>
    <mergeCell ref="A132:E132"/>
    <mergeCell ref="A133:B133"/>
    <mergeCell ref="A134:B134"/>
    <mergeCell ref="A136:G136"/>
    <mergeCell ref="A138:I138"/>
    <mergeCell ref="A150:B150"/>
    <mergeCell ref="D150:E150"/>
    <mergeCell ref="H150:I150"/>
    <mergeCell ref="A151:B151"/>
    <mergeCell ref="H151:I151"/>
    <mergeCell ref="A152:B152"/>
    <mergeCell ref="H152:I152"/>
    <mergeCell ref="A145:G145"/>
    <mergeCell ref="B146:I146"/>
    <mergeCell ref="B147:I147"/>
    <mergeCell ref="A148:I148"/>
    <mergeCell ref="A149:B149"/>
    <mergeCell ref="D149:E149"/>
    <mergeCell ref="H149:I149"/>
    <mergeCell ref="A157:G157"/>
    <mergeCell ref="A159:I159"/>
    <mergeCell ref="A160:I160"/>
    <mergeCell ref="B161:G161"/>
    <mergeCell ref="B162:G162"/>
    <mergeCell ref="B163:G163"/>
    <mergeCell ref="A153:B153"/>
    <mergeCell ref="H153:I153"/>
    <mergeCell ref="B154:E154"/>
    <mergeCell ref="H154:I154"/>
    <mergeCell ref="A155:I155"/>
    <mergeCell ref="B156:I156"/>
    <mergeCell ref="A179:F179"/>
    <mergeCell ref="A180:H180"/>
    <mergeCell ref="A172:I172"/>
    <mergeCell ref="B173:G173"/>
    <mergeCell ref="A174:G174"/>
    <mergeCell ref="A176:I176"/>
    <mergeCell ref="A177:F177"/>
    <mergeCell ref="A178:F178"/>
    <mergeCell ref="A164:G164"/>
    <mergeCell ref="A166:I166"/>
    <mergeCell ref="B167:G167"/>
    <mergeCell ref="B168:G168"/>
    <mergeCell ref="B169:G169"/>
    <mergeCell ref="A170:G170"/>
  </mergeCells>
  <printOptions horizontalCentered="1"/>
  <pageMargins left="1.299212598425197" right="0.51181102362204722" top="1.3385826771653544" bottom="0.78740157480314965" header="0.31496062992125984" footer="0.31496062992125984"/>
  <pageSetup paperSize="9" scale="73" firstPageNumber="80" fitToHeight="3" orientation="portrait" r:id="rId1"/>
  <headerFooter>
    <oddHeader>&amp;C&amp;14&amp;A</oddHeader>
    <oddFooter>&amp;R&amp;P de &amp;N</oddFooter>
  </headerFooter>
  <rowBreaks count="2" manualBreakCount="2">
    <brk id="73" max="8" man="1"/>
    <brk id="131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10"/>
  <sheetViews>
    <sheetView view="pageBreakPreview" zoomScaleNormal="100" workbookViewId="0">
      <selection activeCell="L3" sqref="L3"/>
    </sheetView>
  </sheetViews>
  <sheetFormatPr defaultColWidth="8.42578125" defaultRowHeight="15" x14ac:dyDescent="0.25"/>
  <cols>
    <col min="1" max="1" width="30.28515625" style="4" customWidth="1"/>
    <col min="2" max="2" width="20.140625" style="4" customWidth="1"/>
    <col min="3" max="4" width="13.28515625" style="4" customWidth="1"/>
    <col min="5" max="5" width="14.42578125" style="4" customWidth="1"/>
    <col min="6" max="6" width="7.140625" style="4" customWidth="1"/>
    <col min="7" max="8" width="15.7109375" style="4" customWidth="1"/>
    <col min="9" max="9" width="8.42578125" style="4"/>
    <col min="10" max="10" width="14.42578125" style="4" customWidth="1"/>
    <col min="11" max="11" width="7.140625" style="4" customWidth="1"/>
    <col min="12" max="13" width="15.7109375" style="4" customWidth="1"/>
    <col min="14" max="16384" width="8.42578125" style="4"/>
  </cols>
  <sheetData>
    <row r="1" spans="1:13" x14ac:dyDescent="0.25">
      <c r="A1" s="204" t="s">
        <v>190</v>
      </c>
      <c r="B1" s="204"/>
      <c r="C1" s="204"/>
      <c r="D1" s="204"/>
      <c r="E1" s="204"/>
      <c r="F1" s="204"/>
      <c r="G1" s="204"/>
      <c r="H1" s="204"/>
    </row>
    <row r="2" spans="1:13" ht="29.25" customHeight="1" x14ac:dyDescent="0.25">
      <c r="A2" s="5" t="s">
        <v>141</v>
      </c>
      <c r="B2" s="5" t="s">
        <v>142</v>
      </c>
      <c r="C2" s="5" t="s">
        <v>143</v>
      </c>
      <c r="D2" s="5" t="s">
        <v>144</v>
      </c>
      <c r="E2" s="6" t="s">
        <v>70</v>
      </c>
      <c r="F2" s="6" t="s">
        <v>145</v>
      </c>
      <c r="G2" s="6" t="s">
        <v>147</v>
      </c>
      <c r="H2" s="6" t="s">
        <v>195</v>
      </c>
    </row>
    <row r="3" spans="1:13" x14ac:dyDescent="0.25">
      <c r="A3" s="15" t="s">
        <v>191</v>
      </c>
      <c r="B3" s="15" t="s">
        <v>146</v>
      </c>
      <c r="C3" s="7" t="s">
        <v>192</v>
      </c>
      <c r="D3" s="14" t="s">
        <v>193</v>
      </c>
      <c r="E3" s="9">
        <f>ROUND('Cozinheiro 40h'!I178,2)</f>
        <v>0</v>
      </c>
      <c r="F3" s="8">
        <v>2</v>
      </c>
      <c r="G3" s="9">
        <f>F3*E3</f>
        <v>0</v>
      </c>
      <c r="H3" s="9">
        <f>G3*12</f>
        <v>0</v>
      </c>
    </row>
    <row r="4" spans="1:13" x14ac:dyDescent="0.25">
      <c r="A4" s="205" t="s">
        <v>123</v>
      </c>
      <c r="B4" s="205"/>
      <c r="C4" s="205"/>
      <c r="D4" s="205"/>
      <c r="E4" s="205"/>
      <c r="F4" s="7">
        <f>SUM(F3:F3)</f>
        <v>2</v>
      </c>
      <c r="G4" s="10">
        <f>SUM(G3:G3)</f>
        <v>0</v>
      </c>
      <c r="H4" s="10">
        <f>SUM(H3:H3)</f>
        <v>0</v>
      </c>
    </row>
    <row r="7" spans="1:13" x14ac:dyDescent="0.25">
      <c r="H7" s="11"/>
      <c r="M7" s="11"/>
    </row>
    <row r="10" spans="1:13" x14ac:dyDescent="0.25">
      <c r="A10" s="12"/>
      <c r="B10" s="12"/>
      <c r="C10" s="12"/>
      <c r="D10" s="12"/>
    </row>
  </sheetData>
  <mergeCells count="2">
    <mergeCell ref="A1:H1"/>
    <mergeCell ref="A4:E4"/>
  </mergeCells>
  <pageMargins left="0.51181102362204722" right="0.51181102362204722" top="1.1811023622047245" bottom="0.78740157480314965" header="0.51181102362204722" footer="0.51181102362204722"/>
  <pageSetup paperSize="9" scale="98" orientation="landscape" horizontalDpi="300" verticalDpi="300" r:id="rId1"/>
  <headerFooter>
    <oddHeader>&amp;C&amp;14&amp;F</oddHeader>
    <oddFooter>&amp;R&amp;D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Cozinheiro 40h</vt:lpstr>
      <vt:lpstr>Resumo</vt:lpstr>
      <vt:lpstr>'Cozinheiro 40h'!Area_de_impressao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Fabio Silveira Quintão</cp:lastModifiedBy>
  <cp:revision>4</cp:revision>
  <cp:lastPrinted>2026-03-09T13:29:33Z</cp:lastPrinted>
  <dcterms:created xsi:type="dcterms:W3CDTF">2019-04-12T20:03:09Z</dcterms:created>
  <dcterms:modified xsi:type="dcterms:W3CDTF">2026-03-18T14:13:35Z</dcterms:modified>
  <dc:language>pt-BR</dc:language>
</cp:coreProperties>
</file>